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L:\BBE\_Bildungsbericht 2020\3_Öffentlichkeitsarbeit\3_Webseite\Excel-Dateien\"/>
    </mc:Choice>
  </mc:AlternateContent>
  <bookViews>
    <workbookView xWindow="0" yWindow="-45" windowWidth="19425" windowHeight="11025" tabRatio="846"/>
  </bookViews>
  <sheets>
    <sheet name="Inhalt" sheetId="71" r:id="rId1"/>
    <sheet name="Abb. F5-1" sheetId="112" r:id="rId2"/>
    <sheet name="Abb. F5-2" sheetId="111" r:id="rId3"/>
    <sheet name="Abb. F5-3" sheetId="113" r:id="rId4"/>
    <sheet name="Abb. F5-4web" sheetId="70" r:id="rId5"/>
    <sheet name="Tab. F5-1web" sheetId="56" r:id="rId6"/>
    <sheet name="Tab. F5-2web" sheetId="107" r:id="rId7"/>
    <sheet name="Tab. F5-3web" sheetId="108" r:id="rId8"/>
    <sheet name="Tab. F5-4web" sheetId="3" r:id="rId9"/>
    <sheet name="Tab. F5-5web" sheetId="89" r:id="rId10"/>
    <sheet name="Tab. F5-6web" sheetId="61" r:id="rId11"/>
    <sheet name="Tab. F5-7web" sheetId="109" r:id="rId12"/>
    <sheet name="Tab. F5-8web" sheetId="106" r:id="rId13"/>
    <sheet name="Tab. F5-9web" sheetId="110" r:id="rId14"/>
    <sheet name="Tab. F5-10web" sheetId="100" r:id="rId15"/>
    <sheet name="Tab F5-17web" sheetId="58"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_C22b7" localSheetId="1">#REF!</definedName>
    <definedName name="___C22b7" localSheetId="2">#REF!</definedName>
    <definedName name="___C22b7" localSheetId="3">#REF!</definedName>
    <definedName name="___C22b7" localSheetId="13">#REF!</definedName>
    <definedName name="___C22b7">#REF!</definedName>
    <definedName name="__123Graph_A" localSheetId="1" hidden="1">[1]Daten!#REF!</definedName>
    <definedName name="__123Graph_A" localSheetId="2" hidden="1">[1]Daten!#REF!</definedName>
    <definedName name="__123Graph_A" localSheetId="3" hidden="1">[1]Daten!#REF!</definedName>
    <definedName name="__123Graph_A" localSheetId="14" hidden="1">[1]Daten!#REF!</definedName>
    <definedName name="__123Graph_A" localSheetId="6" hidden="1">[2]Daten!#REF!</definedName>
    <definedName name="__123Graph_A" localSheetId="7" hidden="1">[1]Daten!#REF!</definedName>
    <definedName name="__123Graph_A" localSheetId="11" hidden="1">[1]Daten!#REF!</definedName>
    <definedName name="__123Graph_A" localSheetId="12" hidden="1">[1]Daten!#REF!</definedName>
    <definedName name="__123Graph_A" localSheetId="13" hidden="1">[1]Daten!#REF!</definedName>
    <definedName name="__123Graph_A" hidden="1">[1]Daten!#REF!</definedName>
    <definedName name="__123Graph_B" localSheetId="1" hidden="1">[1]Daten!#REF!</definedName>
    <definedName name="__123Graph_B" localSheetId="2" hidden="1">[1]Daten!#REF!</definedName>
    <definedName name="__123Graph_B" localSheetId="3" hidden="1">[1]Daten!#REF!</definedName>
    <definedName name="__123Graph_B" localSheetId="14" hidden="1">[1]Daten!#REF!</definedName>
    <definedName name="__123Graph_B" localSheetId="6" hidden="1">[2]Daten!#REF!</definedName>
    <definedName name="__123Graph_B" localSheetId="7" hidden="1">[1]Daten!#REF!</definedName>
    <definedName name="__123Graph_B" localSheetId="11" hidden="1">[1]Daten!#REF!</definedName>
    <definedName name="__123Graph_B" localSheetId="12" hidden="1">[1]Daten!#REF!</definedName>
    <definedName name="__123Graph_B" localSheetId="13" hidden="1">[1]Daten!#REF!</definedName>
    <definedName name="__123Graph_B" hidden="1">[1]Daten!#REF!</definedName>
    <definedName name="__123Graph_C" localSheetId="1" hidden="1">[1]Daten!#REF!</definedName>
    <definedName name="__123Graph_C" localSheetId="2" hidden="1">[1]Daten!#REF!</definedName>
    <definedName name="__123Graph_C" localSheetId="3" hidden="1">[1]Daten!#REF!</definedName>
    <definedName name="__123Graph_C" localSheetId="14" hidden="1">[1]Daten!#REF!</definedName>
    <definedName name="__123Graph_C" localSheetId="6" hidden="1">[2]Daten!#REF!</definedName>
    <definedName name="__123Graph_C" localSheetId="7" hidden="1">[1]Daten!#REF!</definedName>
    <definedName name="__123Graph_C" localSheetId="11" hidden="1">[1]Daten!#REF!</definedName>
    <definedName name="__123Graph_C" localSheetId="12" hidden="1">[1]Daten!#REF!</definedName>
    <definedName name="__123Graph_C" localSheetId="13" hidden="1">[1]Daten!#REF!</definedName>
    <definedName name="__123Graph_C" hidden="1">[1]Daten!#REF!</definedName>
    <definedName name="__123Graph_D" localSheetId="1" hidden="1">[1]Daten!#REF!</definedName>
    <definedName name="__123Graph_D" localSheetId="2" hidden="1">[1]Daten!#REF!</definedName>
    <definedName name="__123Graph_D" localSheetId="3" hidden="1">[1]Daten!#REF!</definedName>
    <definedName name="__123Graph_D" localSheetId="14" hidden="1">[1]Daten!#REF!</definedName>
    <definedName name="__123Graph_D" localSheetId="6" hidden="1">[2]Daten!#REF!</definedName>
    <definedName name="__123Graph_D" localSheetId="7" hidden="1">[1]Daten!#REF!</definedName>
    <definedName name="__123Graph_D" localSheetId="11" hidden="1">[1]Daten!#REF!</definedName>
    <definedName name="__123Graph_D" localSheetId="12" hidden="1">[1]Daten!#REF!</definedName>
    <definedName name="__123Graph_D" localSheetId="13" hidden="1">[1]Daten!#REF!</definedName>
    <definedName name="__123Graph_D" hidden="1">[1]Daten!#REF!</definedName>
    <definedName name="__123Graph_E" localSheetId="1" hidden="1">[1]Daten!#REF!</definedName>
    <definedName name="__123Graph_E" localSheetId="2" hidden="1">[1]Daten!#REF!</definedName>
    <definedName name="__123Graph_E" localSheetId="3" hidden="1">[1]Daten!#REF!</definedName>
    <definedName name="__123Graph_E" localSheetId="14" hidden="1">[1]Daten!#REF!</definedName>
    <definedName name="__123Graph_E" localSheetId="6" hidden="1">[2]Daten!#REF!</definedName>
    <definedName name="__123Graph_E" localSheetId="7" hidden="1">[1]Daten!#REF!</definedName>
    <definedName name="__123Graph_E" localSheetId="11" hidden="1">[1]Daten!#REF!</definedName>
    <definedName name="__123Graph_E" localSheetId="12" hidden="1">[1]Daten!#REF!</definedName>
    <definedName name="__123Graph_E" localSheetId="13" hidden="1">[1]Daten!#REF!</definedName>
    <definedName name="__123Graph_E" hidden="1">[1]Daten!#REF!</definedName>
    <definedName name="__123Graph_F" localSheetId="1" hidden="1">[1]Daten!#REF!</definedName>
    <definedName name="__123Graph_F" localSheetId="2" hidden="1">[1]Daten!#REF!</definedName>
    <definedName name="__123Graph_F" localSheetId="3" hidden="1">[1]Daten!#REF!</definedName>
    <definedName name="__123Graph_F" localSheetId="14" hidden="1">[1]Daten!#REF!</definedName>
    <definedName name="__123Graph_F" localSheetId="6" hidden="1">[2]Daten!#REF!</definedName>
    <definedName name="__123Graph_F" localSheetId="7" hidden="1">[1]Daten!#REF!</definedName>
    <definedName name="__123Graph_F" localSheetId="11" hidden="1">[1]Daten!#REF!</definedName>
    <definedName name="__123Graph_F" localSheetId="12" hidden="1">[1]Daten!#REF!</definedName>
    <definedName name="__123Graph_F" localSheetId="13" hidden="1">[1]Daten!#REF!</definedName>
    <definedName name="__123Graph_F" hidden="1">[1]Daten!#REF!</definedName>
    <definedName name="__123Graph_X" localSheetId="1" hidden="1">[1]Daten!#REF!</definedName>
    <definedName name="__123Graph_X" localSheetId="2" hidden="1">[1]Daten!#REF!</definedName>
    <definedName name="__123Graph_X" localSheetId="3" hidden="1">[1]Daten!#REF!</definedName>
    <definedName name="__123Graph_X" localSheetId="14" hidden="1">[1]Daten!#REF!</definedName>
    <definedName name="__123Graph_X" localSheetId="6" hidden="1">[2]Daten!#REF!</definedName>
    <definedName name="__123Graph_X" localSheetId="7" hidden="1">[1]Daten!#REF!</definedName>
    <definedName name="__123Graph_X" localSheetId="11" hidden="1">[1]Daten!#REF!</definedName>
    <definedName name="__123Graph_X" localSheetId="12" hidden="1">[1]Daten!#REF!</definedName>
    <definedName name="__123Graph_X" localSheetId="13" hidden="1">[1]Daten!#REF!</definedName>
    <definedName name="__123Graph_X" hidden="1">[1]Daten!#REF!</definedName>
    <definedName name="__C22b7" localSheetId="1">#REF!</definedName>
    <definedName name="__C22b7" localSheetId="2">#REF!</definedName>
    <definedName name="__C22b7" localSheetId="3">#REF!</definedName>
    <definedName name="__C22b7" localSheetId="13">#REF!</definedName>
    <definedName name="__C22b7">#REF!</definedName>
    <definedName name="__TAB1" localSheetId="1">#REF!</definedName>
    <definedName name="__TAB1" localSheetId="2">#REF!</definedName>
    <definedName name="__TAB1" localSheetId="3">#REF!</definedName>
    <definedName name="__TAB1" localSheetId="13">#REF!</definedName>
    <definedName name="__TAB1">#REF!</definedName>
    <definedName name="_123Graph_X" localSheetId="1" hidden="1">[3]Daten!#REF!</definedName>
    <definedName name="_123Graph_X" localSheetId="2" hidden="1">[3]Daten!#REF!</definedName>
    <definedName name="_123Graph_X" localSheetId="3" hidden="1">[3]Daten!#REF!</definedName>
    <definedName name="_123Graph_X" localSheetId="14" hidden="1">[3]Daten!#REF!</definedName>
    <definedName name="_123Graph_X" localSheetId="6" hidden="1">[4]Daten!#REF!</definedName>
    <definedName name="_123Graph_X" localSheetId="7" hidden="1">[3]Daten!#REF!</definedName>
    <definedName name="_123Graph_X" localSheetId="11" hidden="1">[3]Daten!#REF!</definedName>
    <definedName name="_123Graph_X" localSheetId="12" hidden="1">[3]Daten!#REF!</definedName>
    <definedName name="_123Graph_X" localSheetId="13" hidden="1">[3]Daten!#REF!</definedName>
    <definedName name="_123Graph_X" hidden="1">[3]Daten!#REF!</definedName>
    <definedName name="_2__123Graph_A17_2.CGM" localSheetId="1" hidden="1">'[5]Schaubild Seite 29'!#REF!</definedName>
    <definedName name="_2__123Graph_A17_2.CGM" localSheetId="2" hidden="1">'[5]Schaubild Seite 29'!#REF!</definedName>
    <definedName name="_2__123Graph_A17_2.CGM" localSheetId="3" hidden="1">'[5]Schaubild Seite 29'!#REF!</definedName>
    <definedName name="_2__123Graph_A17_2.CGM" localSheetId="14" hidden="1">'[5]Schaubild Seite 29'!#REF!</definedName>
    <definedName name="_2__123Graph_A17_2.CGM" localSheetId="6" hidden="1">'[5]Schaubild Seite 29'!#REF!</definedName>
    <definedName name="_2__123Graph_A17_2.CGM" localSheetId="7" hidden="1">'[5]Schaubild Seite 29'!#REF!</definedName>
    <definedName name="_2__123Graph_A17_2.CGM" localSheetId="11" hidden="1">'[5]Schaubild Seite 29'!#REF!</definedName>
    <definedName name="_2__123Graph_A17_2.CGM" localSheetId="12" hidden="1">'[5]Schaubild Seite 29'!#REF!</definedName>
    <definedName name="_2__123Graph_A17_2.CGM" localSheetId="13" hidden="1">'[5]Schaubild Seite 29'!#REF!</definedName>
    <definedName name="_2__123Graph_A17_2.CGM" hidden="1">'[5]Schaubild Seite 29'!#REF!</definedName>
    <definedName name="_4__123Graph_A17_2.CGM" localSheetId="1" hidden="1">'[5]Schaubild Seite 29'!#REF!</definedName>
    <definedName name="_4__123Graph_A17_2.CGM" localSheetId="2" hidden="1">'[5]Schaubild Seite 29'!#REF!</definedName>
    <definedName name="_4__123Graph_A17_2.CGM" localSheetId="3" hidden="1">'[5]Schaubild Seite 29'!#REF!</definedName>
    <definedName name="_4__123Graph_A17_2.CGM" localSheetId="14" hidden="1">'[5]Schaubild Seite 29'!#REF!</definedName>
    <definedName name="_4__123Graph_A17_2.CGM" localSheetId="6" hidden="1">'[5]Schaubild Seite 29'!#REF!</definedName>
    <definedName name="_4__123Graph_A17_2.CGM" localSheetId="7" hidden="1">'[5]Schaubild Seite 29'!#REF!</definedName>
    <definedName name="_4__123Graph_A17_2.CGM" localSheetId="11" hidden="1">'[5]Schaubild Seite 29'!#REF!</definedName>
    <definedName name="_4__123Graph_A17_2.CGM" localSheetId="12" hidden="1">'[5]Schaubild Seite 29'!#REF!</definedName>
    <definedName name="_4__123Graph_A17_2.CGM" localSheetId="13" hidden="1">'[5]Schaubild Seite 29'!#REF!</definedName>
    <definedName name="_4__123Graph_A17_2.CGM" hidden="1">'[5]Schaubild Seite 29'!#REF!</definedName>
    <definedName name="_C22b7" localSheetId="1">#REF!</definedName>
    <definedName name="_C22b7" localSheetId="2">#REF!</definedName>
    <definedName name="_C22b7" localSheetId="3">#REF!</definedName>
    <definedName name="_C22b7" localSheetId="13">#REF!</definedName>
    <definedName name="_C22b7">#REF!</definedName>
    <definedName name="_Fill" localSheetId="1" hidden="1">#REF!</definedName>
    <definedName name="_Fill" localSheetId="2" hidden="1">#REF!</definedName>
    <definedName name="_Fill" localSheetId="3" hidden="1">#REF!</definedName>
    <definedName name="_Fill" localSheetId="14" hidden="1">#REF!</definedName>
    <definedName name="_Fill" localSheetId="6" hidden="1">#REF!</definedName>
    <definedName name="_Fill" localSheetId="7" hidden="1">#REF!</definedName>
    <definedName name="_Fill" localSheetId="11" hidden="1">#REF!</definedName>
    <definedName name="_Fill" localSheetId="12" hidden="1">#REF!</definedName>
    <definedName name="_Fill" localSheetId="13" hidden="1">#REF!</definedName>
    <definedName name="_Fill" hidden="1">#REF!</definedName>
    <definedName name="_Key1" localSheetId="1" hidden="1">#REF!</definedName>
    <definedName name="_Key1" localSheetId="2" hidden="1">#REF!</definedName>
    <definedName name="_Key1" localSheetId="3" hidden="1">#REF!</definedName>
    <definedName name="_Key1" localSheetId="14" hidden="1">#REF!</definedName>
    <definedName name="_Key1" localSheetId="6" hidden="1">#REF!</definedName>
    <definedName name="_Key1" localSheetId="7" hidden="1">#REF!</definedName>
    <definedName name="_Key1" localSheetId="11" hidden="1">#REF!</definedName>
    <definedName name="_Key1" localSheetId="12" hidden="1">#REF!</definedName>
    <definedName name="_Key1" localSheetId="13" hidden="1">#REF!</definedName>
    <definedName name="_Key1" hidden="1">#REF!</definedName>
    <definedName name="_Order1" hidden="1">0</definedName>
    <definedName name="_Sort" localSheetId="1" hidden="1">#REF!</definedName>
    <definedName name="_Sort" localSheetId="2" hidden="1">#REF!</definedName>
    <definedName name="_Sort" localSheetId="3" hidden="1">#REF!</definedName>
    <definedName name="_Sort" localSheetId="14" hidden="1">#REF!</definedName>
    <definedName name="_Sort" localSheetId="6" hidden="1">#REF!</definedName>
    <definedName name="_Sort" localSheetId="7" hidden="1">#REF!</definedName>
    <definedName name="_Sort" localSheetId="11" hidden="1">#REF!</definedName>
    <definedName name="_Sort" localSheetId="12" hidden="1">#REF!</definedName>
    <definedName name="_Sort" localSheetId="13" hidden="1">#REF!</definedName>
    <definedName name="_Sort" hidden="1">#REF!</definedName>
    <definedName name="_TAB1" localSheetId="1">#REF!</definedName>
    <definedName name="_TAB1" localSheetId="2">#REF!</definedName>
    <definedName name="_TAB1" localSheetId="3">#REF!</definedName>
    <definedName name="_TAB1" localSheetId="13">#REF!</definedName>
    <definedName name="_TAB1">#REF!</definedName>
    <definedName name="Abschluss" localSheetId="1">#REF!</definedName>
    <definedName name="Abschluss" localSheetId="2">#REF!</definedName>
    <definedName name="Abschluss" localSheetId="3">#REF!</definedName>
    <definedName name="Abschluss" localSheetId="13">#REF!</definedName>
    <definedName name="Abschluss">#REF!</definedName>
    <definedName name="Abschlussart" localSheetId="1">#REF!</definedName>
    <definedName name="Abschlussart" localSheetId="2">#REF!</definedName>
    <definedName name="Abschlussart" localSheetId="3">#REF!</definedName>
    <definedName name="Abschlussart" localSheetId="13">#REF!</definedName>
    <definedName name="Abschlussart">#REF!</definedName>
    <definedName name="Alle">[6]MZ_Daten!$E:$E</definedName>
    <definedName name="Alter" localSheetId="1">#REF!</definedName>
    <definedName name="Alter" localSheetId="2">#REF!</definedName>
    <definedName name="Alter" localSheetId="3">#REF!</definedName>
    <definedName name="Alter" localSheetId="13">#REF!</definedName>
    <definedName name="Alter">#REF!</definedName>
    <definedName name="ANLERNAUSBILDUNG">[6]MZ_Daten!$Q:$Q</definedName>
    <definedName name="AS_MitAngabe">[6]MZ_Daten!$F:$F</definedName>
    <definedName name="AS_OhneAngabezurArt">[6]MZ_Daten!$M:$M</definedName>
    <definedName name="AS_OhneAS">[6]MZ_Daten!$N:$N</definedName>
    <definedName name="BaMa_Key" localSheetId="1">#REF!</definedName>
    <definedName name="BaMa_Key" localSheetId="2">#REF!</definedName>
    <definedName name="BaMa_Key" localSheetId="3">#REF!</definedName>
    <definedName name="BaMa_Key" localSheetId="13">#REF!</definedName>
    <definedName name="BaMa_Key">#REF!</definedName>
    <definedName name="BERUFSFACHSCHULE">[6]MZ_Daten!$T:$T</definedName>
    <definedName name="BFS_Insg" localSheetId="1">#REF!</definedName>
    <definedName name="BFS_Insg" localSheetId="2">#REF!</definedName>
    <definedName name="BFS_Insg" localSheetId="3">#REF!</definedName>
    <definedName name="BFS_Insg" localSheetId="13">#REF!</definedName>
    <definedName name="BFS_Insg">#REF!</definedName>
    <definedName name="BFS_Schlüssel" localSheetId="1">#REF!</definedName>
    <definedName name="BFS_Schlüssel" localSheetId="2">#REF!</definedName>
    <definedName name="BFS_Schlüssel" localSheetId="3">#REF!</definedName>
    <definedName name="BFS_Schlüssel" localSheetId="13">#REF!</definedName>
    <definedName name="BFS_Schlüssel">#REF!</definedName>
    <definedName name="BFS_Weibl" localSheetId="1">#REF!</definedName>
    <definedName name="BFS_Weibl" localSheetId="2">#REF!</definedName>
    <definedName name="BFS_Weibl" localSheetId="3">#REF!</definedName>
    <definedName name="BFS_Weibl" localSheetId="13">#REF!</definedName>
    <definedName name="BFS_Weibl">#REF!</definedName>
    <definedName name="BGJ_Daten_Insg" localSheetId="1">#REF!</definedName>
    <definedName name="BGJ_Daten_Insg" localSheetId="2">#REF!</definedName>
    <definedName name="BGJ_Daten_Insg" localSheetId="3">#REF!</definedName>
    <definedName name="BGJ_Daten_Insg" localSheetId="13">#REF!</definedName>
    <definedName name="BGJ_Daten_Insg">#REF!</definedName>
    <definedName name="BGJ_Daten_Weibl" localSheetId="1">#REF!</definedName>
    <definedName name="BGJ_Daten_Weibl" localSheetId="2">#REF!</definedName>
    <definedName name="BGJ_Daten_Weibl" localSheetId="3">#REF!</definedName>
    <definedName name="BGJ_Daten_Weibl" localSheetId="13">#REF!</definedName>
    <definedName name="BGJ_Daten_Weibl">#REF!</definedName>
    <definedName name="BGJ_Schlüssel" localSheetId="1">#REF!</definedName>
    <definedName name="BGJ_Schlüssel" localSheetId="2">#REF!</definedName>
    <definedName name="BGJ_Schlüssel" localSheetId="3">#REF!</definedName>
    <definedName name="BGJ_Schlüssel" localSheetId="13">#REF!</definedName>
    <definedName name="BGJ_Schlüssel">#REF!</definedName>
    <definedName name="BS_Insg" localSheetId="1">#REF!</definedName>
    <definedName name="BS_Insg" localSheetId="2">#REF!</definedName>
    <definedName name="BS_Insg" localSheetId="3">#REF!</definedName>
    <definedName name="BS_Insg" localSheetId="13">#REF!</definedName>
    <definedName name="BS_Insg">#REF!</definedName>
    <definedName name="BS_MitAngabe">[6]MZ_Daten!$AE:$AE</definedName>
    <definedName name="BS_OhneAbschluss">[6]MZ_Daten!$AB:$AB</definedName>
    <definedName name="BS_OhneAngabe">[6]MZ_Daten!$AA:$AA</definedName>
    <definedName name="BS_Schlüssel" localSheetId="1">#REF!</definedName>
    <definedName name="BS_Schlüssel" localSheetId="2">#REF!</definedName>
    <definedName name="BS_Schlüssel" localSheetId="3">#REF!</definedName>
    <definedName name="BS_Schlüssel" localSheetId="13">#REF!</definedName>
    <definedName name="BS_Schlüssel">#REF!</definedName>
    <definedName name="BS_Weibl" localSheetId="1">#REF!</definedName>
    <definedName name="BS_Weibl" localSheetId="2">#REF!</definedName>
    <definedName name="BS_Weibl" localSheetId="3">#REF!</definedName>
    <definedName name="BS_Weibl" localSheetId="13">#REF!</definedName>
    <definedName name="BS_Weibl">#REF!</definedName>
    <definedName name="BVJ">[6]MZ_Daten!$R:$R</definedName>
    <definedName name="C1.1a" localSheetId="1">#REF!</definedName>
    <definedName name="C1.1a" localSheetId="2">#REF!</definedName>
    <definedName name="C1.1a" localSheetId="3">#REF!</definedName>
    <definedName name="C1.1a" localSheetId="13">#REF!</definedName>
    <definedName name="C1.1a">#REF!</definedName>
    <definedName name="calcul">'[7]Calcul_B1.1'!$A$1:$L$37</definedName>
    <definedName name="DOKPROT" localSheetId="1">#REF!</definedName>
    <definedName name="DOKPROT" localSheetId="2">#REF!</definedName>
    <definedName name="DOKPROT" localSheetId="3">#REF!</definedName>
    <definedName name="DOKPROT" localSheetId="13">#REF!</definedName>
    <definedName name="DOKPROT">#REF!</definedName>
    <definedName name="drei_jährige_FS_Insg" localSheetId="1">#REF!</definedName>
    <definedName name="drei_jährige_FS_Insg" localSheetId="2">#REF!</definedName>
    <definedName name="drei_jährige_FS_Insg" localSheetId="3">#REF!</definedName>
    <definedName name="drei_jährige_FS_Insg" localSheetId="13">#REF!</definedName>
    <definedName name="drei_jährige_FS_Insg">#REF!</definedName>
    <definedName name="drei_jährige_FS_Schlüssel" localSheetId="1">#REF!</definedName>
    <definedName name="drei_jährige_FS_Schlüssel" localSheetId="2">#REF!</definedName>
    <definedName name="drei_jährige_FS_Schlüssel" localSheetId="3">#REF!</definedName>
    <definedName name="drei_jährige_FS_Schlüssel" localSheetId="13">#REF!</definedName>
    <definedName name="drei_jährige_FS_Schlüssel">#REF!</definedName>
    <definedName name="drei_jährige_FS_Weibl" localSheetId="1">#REF!</definedName>
    <definedName name="drei_jährige_FS_Weibl" localSheetId="2">#REF!</definedName>
    <definedName name="drei_jährige_FS_Weibl" localSheetId="3">#REF!</definedName>
    <definedName name="drei_jährige_FS_Weibl" localSheetId="13">#REF!</definedName>
    <definedName name="drei_jährige_FS_Weibl">#REF!</definedName>
    <definedName name="DRUAU01" localSheetId="1">#REF!</definedName>
    <definedName name="DRUAU01" localSheetId="2">#REF!</definedName>
    <definedName name="DRUAU01" localSheetId="3">#REF!</definedName>
    <definedName name="DRUAU01" localSheetId="13">#REF!</definedName>
    <definedName name="DRUAU01">#REF!</definedName>
    <definedName name="DRUAU02" localSheetId="1">#REF!</definedName>
    <definedName name="DRUAU02" localSheetId="2">#REF!</definedName>
    <definedName name="DRUAU02" localSheetId="3">#REF!</definedName>
    <definedName name="DRUAU02" localSheetId="13">#REF!</definedName>
    <definedName name="DRUAU02">#REF!</definedName>
    <definedName name="DRUAU03" localSheetId="1">#REF!</definedName>
    <definedName name="DRUAU03" localSheetId="2">#REF!</definedName>
    <definedName name="DRUAU03" localSheetId="3">#REF!</definedName>
    <definedName name="DRUAU03" localSheetId="13">#REF!</definedName>
    <definedName name="DRUAU03">#REF!</definedName>
    <definedName name="DRUAU04" localSheetId="1">#REF!</definedName>
    <definedName name="DRUAU04" localSheetId="2">#REF!</definedName>
    <definedName name="DRUAU04" localSheetId="3">#REF!</definedName>
    <definedName name="DRUAU04" localSheetId="13">#REF!</definedName>
    <definedName name="DRUAU04">#REF!</definedName>
    <definedName name="DRUAU04A" localSheetId="1">#REF!</definedName>
    <definedName name="DRUAU04A" localSheetId="2">#REF!</definedName>
    <definedName name="DRUAU04A" localSheetId="3">#REF!</definedName>
    <definedName name="DRUAU04A" localSheetId="13">#REF!</definedName>
    <definedName name="DRUAU04A">#REF!</definedName>
    <definedName name="DRUAU05" localSheetId="1">#REF!</definedName>
    <definedName name="DRUAU05" localSheetId="2">#REF!</definedName>
    <definedName name="DRUAU05" localSheetId="3">#REF!</definedName>
    <definedName name="DRUAU05" localSheetId="13">#REF!</definedName>
    <definedName name="DRUAU05">#REF!</definedName>
    <definedName name="DRUAU06" localSheetId="1">#REF!</definedName>
    <definedName name="DRUAU06" localSheetId="2">#REF!</definedName>
    <definedName name="DRUAU06" localSheetId="3">#REF!</definedName>
    <definedName name="DRUAU06" localSheetId="13">#REF!</definedName>
    <definedName name="DRUAU06">#REF!</definedName>
    <definedName name="DRUAU06A" localSheetId="1">#REF!</definedName>
    <definedName name="DRUAU06A" localSheetId="2">#REF!</definedName>
    <definedName name="DRUAU06A" localSheetId="3">#REF!</definedName>
    <definedName name="DRUAU06A" localSheetId="13">#REF!</definedName>
    <definedName name="DRUAU06A">#REF!</definedName>
    <definedName name="DRUCK01" localSheetId="1">#REF!</definedName>
    <definedName name="DRUCK01" localSheetId="2">#REF!</definedName>
    <definedName name="DRUCK01" localSheetId="3">#REF!</definedName>
    <definedName name="DRUCK01" localSheetId="13">#REF!</definedName>
    <definedName name="DRUCK01">#REF!</definedName>
    <definedName name="DRUCK02" localSheetId="1">#REF!</definedName>
    <definedName name="DRUCK02" localSheetId="2">#REF!</definedName>
    <definedName name="DRUCK02" localSheetId="3">#REF!</definedName>
    <definedName name="DRUCK02" localSheetId="13">#REF!</definedName>
    <definedName name="DRUCK02">#REF!</definedName>
    <definedName name="DRUCK03" localSheetId="1">#REF!</definedName>
    <definedName name="DRUCK03" localSheetId="2">#REF!</definedName>
    <definedName name="DRUCK03" localSheetId="3">#REF!</definedName>
    <definedName name="DRUCK03" localSheetId="13">#REF!</definedName>
    <definedName name="DRUCK03">#REF!</definedName>
    <definedName name="DRUCK04" localSheetId="1">#REF!</definedName>
    <definedName name="DRUCK04" localSheetId="2">#REF!</definedName>
    <definedName name="DRUCK04" localSheetId="3">#REF!</definedName>
    <definedName name="DRUCK04" localSheetId="13">#REF!</definedName>
    <definedName name="DRUCK04">#REF!</definedName>
    <definedName name="DRUCK05" localSheetId="1">#REF!</definedName>
    <definedName name="DRUCK05" localSheetId="2">#REF!</definedName>
    <definedName name="DRUCK05" localSheetId="3">#REF!</definedName>
    <definedName name="DRUCK05" localSheetId="13">#REF!</definedName>
    <definedName name="DRUCK05">#REF!</definedName>
    <definedName name="DRUCK06" localSheetId="1">#REF!</definedName>
    <definedName name="DRUCK06" localSheetId="2">#REF!</definedName>
    <definedName name="DRUCK06" localSheetId="3">#REF!</definedName>
    <definedName name="DRUCK06" localSheetId="13">#REF!</definedName>
    <definedName name="DRUCK06">#REF!</definedName>
    <definedName name="DRUCK07" localSheetId="1">#REF!</definedName>
    <definedName name="DRUCK07" localSheetId="2">#REF!</definedName>
    <definedName name="DRUCK07" localSheetId="3">#REF!</definedName>
    <definedName name="DRUCK07" localSheetId="13">#REF!</definedName>
    <definedName name="DRUCK07">#REF!</definedName>
    <definedName name="DRUCK08" localSheetId="1">#REF!</definedName>
    <definedName name="DRUCK08" localSheetId="2">#REF!</definedName>
    <definedName name="DRUCK08" localSheetId="3">#REF!</definedName>
    <definedName name="DRUCK08" localSheetId="13">#REF!</definedName>
    <definedName name="DRUCK08">#REF!</definedName>
    <definedName name="DRUCK09" localSheetId="1">#REF!</definedName>
    <definedName name="DRUCK09" localSheetId="2">#REF!</definedName>
    <definedName name="DRUCK09" localSheetId="3">#REF!</definedName>
    <definedName name="DRUCK09" localSheetId="13">#REF!</definedName>
    <definedName name="DRUCK09">#REF!</definedName>
    <definedName name="DRUCK10" localSheetId="1">#REF!</definedName>
    <definedName name="DRUCK10" localSheetId="2">#REF!</definedName>
    <definedName name="DRUCK10" localSheetId="3">#REF!</definedName>
    <definedName name="DRUCK10" localSheetId="13">#REF!</definedName>
    <definedName name="DRUCK10">#REF!</definedName>
    <definedName name="DRUCK11" localSheetId="1">#REF!</definedName>
    <definedName name="DRUCK11" localSheetId="2">#REF!</definedName>
    <definedName name="DRUCK11" localSheetId="3">#REF!</definedName>
    <definedName name="DRUCK11" localSheetId="13">#REF!</definedName>
    <definedName name="DRUCK11">#REF!</definedName>
    <definedName name="DRUCK11A" localSheetId="1">#REF!</definedName>
    <definedName name="DRUCK11A" localSheetId="2">#REF!</definedName>
    <definedName name="DRUCK11A" localSheetId="3">#REF!</definedName>
    <definedName name="DRUCK11A" localSheetId="13">#REF!</definedName>
    <definedName name="DRUCK11A">#REF!</definedName>
    <definedName name="DRUCK11B" localSheetId="1">#REF!</definedName>
    <definedName name="DRUCK11B" localSheetId="2">#REF!</definedName>
    <definedName name="DRUCK11B" localSheetId="3">#REF!</definedName>
    <definedName name="DRUCK11B" localSheetId="13">#REF!</definedName>
    <definedName name="DRUCK11B">#REF!</definedName>
    <definedName name="DRUCK12" localSheetId="1">#REF!</definedName>
    <definedName name="DRUCK12" localSheetId="2">#REF!</definedName>
    <definedName name="DRUCK12" localSheetId="3">#REF!</definedName>
    <definedName name="DRUCK12" localSheetId="13">#REF!</definedName>
    <definedName name="DRUCK12">#REF!</definedName>
    <definedName name="DRUCK13" localSheetId="1">#REF!</definedName>
    <definedName name="DRUCK13" localSheetId="2">#REF!</definedName>
    <definedName name="DRUCK13" localSheetId="3">#REF!</definedName>
    <definedName name="DRUCK13" localSheetId="13">#REF!</definedName>
    <definedName name="DRUCK13">#REF!</definedName>
    <definedName name="DRUCK14" localSheetId="1">#REF!</definedName>
    <definedName name="DRUCK14" localSheetId="2">#REF!</definedName>
    <definedName name="DRUCK14" localSheetId="3">#REF!</definedName>
    <definedName name="DRUCK14" localSheetId="13">#REF!</definedName>
    <definedName name="DRUCK14">#REF!</definedName>
    <definedName name="DRUCK15" localSheetId="1">#REF!</definedName>
    <definedName name="DRUCK15" localSheetId="2">#REF!</definedName>
    <definedName name="DRUCK15" localSheetId="3">#REF!</definedName>
    <definedName name="DRUCK15" localSheetId="13">#REF!</definedName>
    <definedName name="DRUCK15">#REF!</definedName>
    <definedName name="DRUCK16" localSheetId="1">#REF!</definedName>
    <definedName name="DRUCK16" localSheetId="2">#REF!</definedName>
    <definedName name="DRUCK16" localSheetId="3">#REF!</definedName>
    <definedName name="DRUCK16" localSheetId="13">#REF!</definedName>
    <definedName name="DRUCK16">#REF!</definedName>
    <definedName name="DRUCK17" localSheetId="1">#REF!</definedName>
    <definedName name="DRUCK17" localSheetId="2">#REF!</definedName>
    <definedName name="DRUCK17" localSheetId="3">#REF!</definedName>
    <definedName name="DRUCK17" localSheetId="13">#REF!</definedName>
    <definedName name="DRUCK17">#REF!</definedName>
    <definedName name="DRUCK18" localSheetId="1">#REF!</definedName>
    <definedName name="DRUCK18" localSheetId="2">#REF!</definedName>
    <definedName name="DRUCK18" localSheetId="3">#REF!</definedName>
    <definedName name="DRUCK18" localSheetId="13">#REF!</definedName>
    <definedName name="DRUCK18">#REF!</definedName>
    <definedName name="DRUCK19" localSheetId="1">#REF!</definedName>
    <definedName name="DRUCK19" localSheetId="2">#REF!</definedName>
    <definedName name="DRUCK19" localSheetId="3">#REF!</definedName>
    <definedName name="DRUCK19" localSheetId="13">#REF!</definedName>
    <definedName name="DRUCK19">#REF!</definedName>
    <definedName name="DRUCK1A" localSheetId="1">#REF!</definedName>
    <definedName name="DRUCK1A" localSheetId="2">#REF!</definedName>
    <definedName name="DRUCK1A" localSheetId="3">#REF!</definedName>
    <definedName name="DRUCK1A" localSheetId="13">#REF!</definedName>
    <definedName name="DRUCK1A">#REF!</definedName>
    <definedName name="DRUCK1B" localSheetId="1">#REF!</definedName>
    <definedName name="DRUCK1B" localSheetId="2">#REF!</definedName>
    <definedName name="DRUCK1B" localSheetId="3">#REF!</definedName>
    <definedName name="DRUCK1B" localSheetId="13">#REF!</definedName>
    <definedName name="DRUCK1B">#REF!</definedName>
    <definedName name="DRUCK20" localSheetId="1">#REF!</definedName>
    <definedName name="DRUCK20" localSheetId="2">#REF!</definedName>
    <definedName name="DRUCK20" localSheetId="3">#REF!</definedName>
    <definedName name="DRUCK20" localSheetId="13">#REF!</definedName>
    <definedName name="DRUCK20">#REF!</definedName>
    <definedName name="DRUCK21" localSheetId="1">#REF!</definedName>
    <definedName name="DRUCK21" localSheetId="2">#REF!</definedName>
    <definedName name="DRUCK21" localSheetId="3">#REF!</definedName>
    <definedName name="DRUCK21" localSheetId="13">#REF!</definedName>
    <definedName name="DRUCK21">#REF!</definedName>
    <definedName name="DRUCK22" localSheetId="1">#REF!</definedName>
    <definedName name="DRUCK22" localSheetId="2">#REF!</definedName>
    <definedName name="DRUCK22" localSheetId="3">#REF!</definedName>
    <definedName name="DRUCK22" localSheetId="13">#REF!</definedName>
    <definedName name="DRUCK22">#REF!</definedName>
    <definedName name="DRUCK23" localSheetId="1">#REF!</definedName>
    <definedName name="DRUCK23" localSheetId="2">#REF!</definedName>
    <definedName name="DRUCK23" localSheetId="3">#REF!</definedName>
    <definedName name="DRUCK23" localSheetId="13">#REF!</definedName>
    <definedName name="DRUCK23">#REF!</definedName>
    <definedName name="DRUCK24" localSheetId="1">#REF!</definedName>
    <definedName name="DRUCK24" localSheetId="2">#REF!</definedName>
    <definedName name="DRUCK24" localSheetId="3">#REF!</definedName>
    <definedName name="DRUCK24" localSheetId="13">#REF!</definedName>
    <definedName name="DRUCK24">#REF!</definedName>
    <definedName name="DRUCK25" localSheetId="1">#REF!</definedName>
    <definedName name="DRUCK25" localSheetId="2">#REF!</definedName>
    <definedName name="DRUCK25" localSheetId="3">#REF!</definedName>
    <definedName name="DRUCK25" localSheetId="13">#REF!</definedName>
    <definedName name="DRUCK25">#REF!</definedName>
    <definedName name="DRUCK26" localSheetId="1">#REF!</definedName>
    <definedName name="DRUCK26" localSheetId="2">#REF!</definedName>
    <definedName name="DRUCK26" localSheetId="3">#REF!</definedName>
    <definedName name="DRUCK26" localSheetId="13">#REF!</definedName>
    <definedName name="DRUCK26">#REF!</definedName>
    <definedName name="DRUCK27" localSheetId="1">#REF!</definedName>
    <definedName name="DRUCK27" localSheetId="2">#REF!</definedName>
    <definedName name="DRUCK27" localSheetId="3">#REF!</definedName>
    <definedName name="DRUCK27" localSheetId="13">#REF!</definedName>
    <definedName name="DRUCK27">#REF!</definedName>
    <definedName name="DRUCK28" localSheetId="1">#REF!</definedName>
    <definedName name="DRUCK28" localSheetId="2">#REF!</definedName>
    <definedName name="DRUCK28" localSheetId="3">#REF!</definedName>
    <definedName name="DRUCK28" localSheetId="13">#REF!</definedName>
    <definedName name="DRUCK28">#REF!</definedName>
    <definedName name="DRUCK29" localSheetId="1">#REF!</definedName>
    <definedName name="DRUCK29" localSheetId="2">#REF!</definedName>
    <definedName name="DRUCK29" localSheetId="3">#REF!</definedName>
    <definedName name="DRUCK29" localSheetId="13">#REF!</definedName>
    <definedName name="DRUCK29">#REF!</definedName>
    <definedName name="DRUCK30" localSheetId="1">#REF!</definedName>
    <definedName name="DRUCK30" localSheetId="2">#REF!</definedName>
    <definedName name="DRUCK30" localSheetId="3">#REF!</definedName>
    <definedName name="DRUCK30" localSheetId="13">#REF!</definedName>
    <definedName name="DRUCK30">#REF!</definedName>
    <definedName name="DRUCK31" localSheetId="1">#REF!</definedName>
    <definedName name="DRUCK31" localSheetId="2">#REF!</definedName>
    <definedName name="DRUCK31" localSheetId="3">#REF!</definedName>
    <definedName name="DRUCK31" localSheetId="13">#REF!</definedName>
    <definedName name="DRUCK31">#REF!</definedName>
    <definedName name="DRUCK32" localSheetId="1">#REF!</definedName>
    <definedName name="DRUCK32" localSheetId="2">#REF!</definedName>
    <definedName name="DRUCK32" localSheetId="3">#REF!</definedName>
    <definedName name="DRUCK32" localSheetId="13">#REF!</definedName>
    <definedName name="DRUCK32">#REF!</definedName>
    <definedName name="DRUCK33" localSheetId="1">#REF!</definedName>
    <definedName name="DRUCK33" localSheetId="2">#REF!</definedName>
    <definedName name="DRUCK33" localSheetId="3">#REF!</definedName>
    <definedName name="DRUCK33" localSheetId="13">#REF!</definedName>
    <definedName name="DRUCK33">#REF!</definedName>
    <definedName name="DRUCK34" localSheetId="1">#REF!</definedName>
    <definedName name="DRUCK34" localSheetId="2">#REF!</definedName>
    <definedName name="DRUCK34" localSheetId="3">#REF!</definedName>
    <definedName name="DRUCK34" localSheetId="13">#REF!</definedName>
    <definedName name="DRUCK34">#REF!</definedName>
    <definedName name="DRUCK35" localSheetId="1">#REF!</definedName>
    <definedName name="DRUCK35" localSheetId="2">#REF!</definedName>
    <definedName name="DRUCK35" localSheetId="3">#REF!</definedName>
    <definedName name="DRUCK35" localSheetId="13">#REF!</definedName>
    <definedName name="DRUCK35">#REF!</definedName>
    <definedName name="DRUCK36" localSheetId="1">#REF!</definedName>
    <definedName name="DRUCK36" localSheetId="2">#REF!</definedName>
    <definedName name="DRUCK36" localSheetId="3">#REF!</definedName>
    <definedName name="DRUCK36" localSheetId="13">#REF!</definedName>
    <definedName name="DRUCK36">#REF!</definedName>
    <definedName name="DRUCK37" localSheetId="1">#REF!</definedName>
    <definedName name="DRUCK37" localSheetId="2">#REF!</definedName>
    <definedName name="DRUCK37" localSheetId="3">#REF!</definedName>
    <definedName name="DRUCK37" localSheetId="13">#REF!</definedName>
    <definedName name="DRUCK37">#REF!</definedName>
    <definedName name="DRUCK38" localSheetId="1">#REF!</definedName>
    <definedName name="DRUCK38" localSheetId="2">#REF!</definedName>
    <definedName name="DRUCK38" localSheetId="3">#REF!</definedName>
    <definedName name="DRUCK38" localSheetId="13">#REF!</definedName>
    <definedName name="DRUCK38">#REF!</definedName>
    <definedName name="DRUCK39" localSheetId="1">#REF!</definedName>
    <definedName name="DRUCK39" localSheetId="2">#REF!</definedName>
    <definedName name="DRUCK39" localSheetId="3">#REF!</definedName>
    <definedName name="DRUCK39" localSheetId="13">#REF!</definedName>
    <definedName name="DRUCK39">#REF!</definedName>
    <definedName name="DRUCK40" localSheetId="1">#REF!</definedName>
    <definedName name="DRUCK40" localSheetId="2">#REF!</definedName>
    <definedName name="DRUCK40" localSheetId="3">#REF!</definedName>
    <definedName name="DRUCK40" localSheetId="13">#REF!</definedName>
    <definedName name="DRUCK40">#REF!</definedName>
    <definedName name="DRUCK41" localSheetId="1">#REF!</definedName>
    <definedName name="DRUCK41" localSheetId="2">#REF!</definedName>
    <definedName name="DRUCK41" localSheetId="3">#REF!</definedName>
    <definedName name="DRUCK41" localSheetId="13">#REF!</definedName>
    <definedName name="DRUCK41">#REF!</definedName>
    <definedName name="DRUCK42" localSheetId="1">#REF!</definedName>
    <definedName name="DRUCK42" localSheetId="2">#REF!</definedName>
    <definedName name="DRUCK42" localSheetId="3">#REF!</definedName>
    <definedName name="DRUCK42" localSheetId="13">#REF!</definedName>
    <definedName name="DRUCK42">#REF!</definedName>
    <definedName name="DRUCK43" localSheetId="1">#REF!</definedName>
    <definedName name="DRUCK43" localSheetId="2">#REF!</definedName>
    <definedName name="DRUCK43" localSheetId="3">#REF!</definedName>
    <definedName name="DRUCK43" localSheetId="13">#REF!</definedName>
    <definedName name="DRUCK43">#REF!</definedName>
    <definedName name="DRUCK44" localSheetId="1">#REF!</definedName>
    <definedName name="DRUCK44" localSheetId="2">#REF!</definedName>
    <definedName name="DRUCK44" localSheetId="3">#REF!</definedName>
    <definedName name="DRUCK44" localSheetId="13">#REF!</definedName>
    <definedName name="DRUCK44">#REF!</definedName>
    <definedName name="DRUCK45" localSheetId="1">#REF!</definedName>
    <definedName name="DRUCK45" localSheetId="2">#REF!</definedName>
    <definedName name="DRUCK45" localSheetId="3">#REF!</definedName>
    <definedName name="DRUCK45" localSheetId="13">#REF!</definedName>
    <definedName name="DRUCK45">#REF!</definedName>
    <definedName name="DRUCK46" localSheetId="1">#REF!</definedName>
    <definedName name="DRUCK46" localSheetId="2">#REF!</definedName>
    <definedName name="DRUCK46" localSheetId="3">#REF!</definedName>
    <definedName name="DRUCK46" localSheetId="13">#REF!</definedName>
    <definedName name="DRUCK46">#REF!</definedName>
    <definedName name="DRUCK47" localSheetId="1">#REF!</definedName>
    <definedName name="DRUCK47" localSheetId="2">#REF!</definedName>
    <definedName name="DRUCK47" localSheetId="3">#REF!</definedName>
    <definedName name="DRUCK47" localSheetId="13">#REF!</definedName>
    <definedName name="DRUCK47">#REF!</definedName>
    <definedName name="DRUCK48" localSheetId="1">#REF!</definedName>
    <definedName name="DRUCK48" localSheetId="2">#REF!</definedName>
    <definedName name="DRUCK48" localSheetId="3">#REF!</definedName>
    <definedName name="DRUCK48" localSheetId="13">#REF!</definedName>
    <definedName name="DRUCK48">#REF!</definedName>
    <definedName name="DRUCK49" localSheetId="1">#REF!</definedName>
    <definedName name="DRUCK49" localSheetId="2">#REF!</definedName>
    <definedName name="DRUCK49" localSheetId="3">#REF!</definedName>
    <definedName name="DRUCK49" localSheetId="13">#REF!</definedName>
    <definedName name="DRUCK49">#REF!</definedName>
    <definedName name="DRUCK50" localSheetId="1">#REF!</definedName>
    <definedName name="DRUCK50" localSheetId="2">#REF!</definedName>
    <definedName name="DRUCK50" localSheetId="3">#REF!</definedName>
    <definedName name="DRUCK50" localSheetId="13">#REF!</definedName>
    <definedName name="DRUCK50">#REF!</definedName>
    <definedName name="DRUCK51" localSheetId="1">#REF!</definedName>
    <definedName name="DRUCK51" localSheetId="2">#REF!</definedName>
    <definedName name="DRUCK51" localSheetId="3">#REF!</definedName>
    <definedName name="DRUCK51" localSheetId="13">#REF!</definedName>
    <definedName name="DRUCK51">#REF!</definedName>
    <definedName name="DRUCK61" localSheetId="1">#REF!</definedName>
    <definedName name="DRUCK61" localSheetId="2">#REF!</definedName>
    <definedName name="DRUCK61" localSheetId="3">#REF!</definedName>
    <definedName name="DRUCK61" localSheetId="13">#REF!</definedName>
    <definedName name="DRUCK61">#REF!</definedName>
    <definedName name="DRUCK62" localSheetId="1">#REF!</definedName>
    <definedName name="DRUCK62" localSheetId="2">#REF!</definedName>
    <definedName name="DRUCK62" localSheetId="3">#REF!</definedName>
    <definedName name="DRUCK62" localSheetId="13">#REF!</definedName>
    <definedName name="DRUCK62">#REF!</definedName>
    <definedName name="DRUCK63" localSheetId="1">#REF!</definedName>
    <definedName name="DRUCK63" localSheetId="2">#REF!</definedName>
    <definedName name="DRUCK63" localSheetId="3">#REF!</definedName>
    <definedName name="DRUCK63" localSheetId="13">#REF!</definedName>
    <definedName name="DRUCK63">#REF!</definedName>
    <definedName name="DRUCK64" localSheetId="1">#REF!</definedName>
    <definedName name="DRUCK64" localSheetId="2">#REF!</definedName>
    <definedName name="DRUCK64" localSheetId="3">#REF!</definedName>
    <definedName name="DRUCK64" localSheetId="13">#REF!</definedName>
    <definedName name="DRUCK64">#REF!</definedName>
    <definedName name="DRUFS01" localSheetId="1">#REF!</definedName>
    <definedName name="DRUFS01" localSheetId="2">#REF!</definedName>
    <definedName name="DRUFS01" localSheetId="3">#REF!</definedName>
    <definedName name="DRUFS01" localSheetId="13">#REF!</definedName>
    <definedName name="DRUFS01">#REF!</definedName>
    <definedName name="DRUFS02" localSheetId="1">#REF!</definedName>
    <definedName name="DRUFS02" localSheetId="2">#REF!</definedName>
    <definedName name="DRUFS02" localSheetId="3">#REF!</definedName>
    <definedName name="DRUFS02" localSheetId="13">#REF!</definedName>
    <definedName name="DRUFS02">#REF!</definedName>
    <definedName name="FA_Insg" localSheetId="1">#REF!</definedName>
    <definedName name="FA_Insg" localSheetId="2">#REF!</definedName>
    <definedName name="FA_Insg" localSheetId="3">#REF!</definedName>
    <definedName name="FA_Insg" localSheetId="13">#REF!</definedName>
    <definedName name="FA_Insg">#REF!</definedName>
    <definedName name="FA_Schlüssel" localSheetId="1">#REF!</definedName>
    <definedName name="FA_Schlüssel" localSheetId="2">#REF!</definedName>
    <definedName name="FA_Schlüssel" localSheetId="3">#REF!</definedName>
    <definedName name="FA_Schlüssel" localSheetId="13">#REF!</definedName>
    <definedName name="FA_Schlüssel">#REF!</definedName>
    <definedName name="FA_Weibl" localSheetId="1">#REF!</definedName>
    <definedName name="FA_Weibl" localSheetId="2">#REF!</definedName>
    <definedName name="FA_Weibl" localSheetId="3">#REF!</definedName>
    <definedName name="FA_Weibl" localSheetId="13">#REF!</definedName>
    <definedName name="FA_Weibl">#REF!</definedName>
    <definedName name="Fachhochschulreife">[6]MZ_Daten!$K:$K</definedName>
    <definedName name="FACHSCHULE">[6]MZ_Daten!$U:$U</definedName>
    <definedName name="FACHSCHULE_DDR">[6]MZ_Daten!$V:$V</definedName>
    <definedName name="FH">[6]MZ_Daten!$X:$X</definedName>
    <definedName name="Field_ISCED">[8]Liste!$B:$G</definedName>
    <definedName name="Fields">[8]Liste!$B:$X</definedName>
    <definedName name="Fields_II">[8]Liste!$I:$AA</definedName>
    <definedName name="FS_Daten_Insg" localSheetId="1">#REF!</definedName>
    <definedName name="FS_Daten_Insg" localSheetId="2">#REF!</definedName>
    <definedName name="FS_Daten_Insg" localSheetId="3">#REF!</definedName>
    <definedName name="FS_Daten_Insg" localSheetId="13">#REF!</definedName>
    <definedName name="FS_Daten_Insg">#REF!</definedName>
    <definedName name="FS_Daten_Weibl" localSheetId="1">#REF!</definedName>
    <definedName name="FS_Daten_Weibl" localSheetId="2">#REF!</definedName>
    <definedName name="FS_Daten_Weibl" localSheetId="3">#REF!</definedName>
    <definedName name="FS_Daten_Weibl" localSheetId="13">#REF!</definedName>
    <definedName name="FS_Daten_Weibl">#REF!</definedName>
    <definedName name="FS_Key" localSheetId="1">#REF!</definedName>
    <definedName name="FS_Key" localSheetId="2">#REF!</definedName>
    <definedName name="FS_Key" localSheetId="3">#REF!</definedName>
    <definedName name="FS_Key" localSheetId="13">#REF!</definedName>
    <definedName name="FS_Key">#REF!</definedName>
    <definedName name="Hochschulreife">[6]MZ_Daten!$L:$L</definedName>
    <definedName name="HS_Abschluss" localSheetId="1">#REF!</definedName>
    <definedName name="HS_Abschluss" localSheetId="2">#REF!</definedName>
    <definedName name="HS_Abschluss" localSheetId="3">#REF!</definedName>
    <definedName name="HS_Abschluss" localSheetId="13">#REF!</definedName>
    <definedName name="HS_Abschluss">#REF!</definedName>
    <definedName name="isced_dual" localSheetId="1">#REF!</definedName>
    <definedName name="isced_dual" localSheetId="2">#REF!</definedName>
    <definedName name="isced_dual" localSheetId="3">#REF!</definedName>
    <definedName name="isced_dual" localSheetId="13">#REF!</definedName>
    <definedName name="isced_dual">#REF!</definedName>
    <definedName name="isced_dual_w" localSheetId="1">#REF!</definedName>
    <definedName name="isced_dual_w" localSheetId="2">#REF!</definedName>
    <definedName name="isced_dual_w" localSheetId="3">#REF!</definedName>
    <definedName name="isced_dual_w" localSheetId="13">#REF!</definedName>
    <definedName name="isced_dual_w">#REF!</definedName>
    <definedName name="Key_3_Schule" localSheetId="1">#REF!</definedName>
    <definedName name="Key_3_Schule" localSheetId="2">#REF!</definedName>
    <definedName name="Key_3_Schule" localSheetId="3">#REF!</definedName>
    <definedName name="Key_3_Schule" localSheetId="13">#REF!</definedName>
    <definedName name="Key_3_Schule">#REF!</definedName>
    <definedName name="Key_4_Schule" localSheetId="1">#REF!</definedName>
    <definedName name="Key_4_Schule" localSheetId="2">#REF!</definedName>
    <definedName name="Key_4_Schule" localSheetId="3">#REF!</definedName>
    <definedName name="Key_4_Schule" localSheetId="13">#REF!</definedName>
    <definedName name="Key_4_Schule">#REF!</definedName>
    <definedName name="Key_5_Schule" localSheetId="1">#REF!</definedName>
    <definedName name="Key_5_Schule" localSheetId="2">#REF!</definedName>
    <definedName name="Key_5_Schule" localSheetId="3">#REF!</definedName>
    <definedName name="Key_5_Schule" localSheetId="13">#REF!</definedName>
    <definedName name="Key_5_Schule">#REF!</definedName>
    <definedName name="Key_5er">[6]MZ_Daten!$AM:$AM</definedName>
    <definedName name="Key_6_Schule" localSheetId="1">#REF!</definedName>
    <definedName name="Key_6_Schule" localSheetId="2">#REF!</definedName>
    <definedName name="Key_6_Schule" localSheetId="3">#REF!</definedName>
    <definedName name="Key_6_Schule" localSheetId="13">#REF!</definedName>
    <definedName name="Key_6_Schule">#REF!</definedName>
    <definedName name="key_fach_ges">[8]Liste!$B$1664:$I$2010</definedName>
    <definedName name="Key_Privat" localSheetId="1">#REF!</definedName>
    <definedName name="Key_Privat" localSheetId="2">#REF!</definedName>
    <definedName name="Key_Privat" localSheetId="3">#REF!</definedName>
    <definedName name="Key_Privat" localSheetId="13">#REF!</definedName>
    <definedName name="Key_Privat">#REF!</definedName>
    <definedName name="Laender" localSheetId="1">#REF!</definedName>
    <definedName name="Laender" localSheetId="2">#REF!</definedName>
    <definedName name="Laender" localSheetId="3">#REF!</definedName>
    <definedName name="Laender" localSheetId="13">#REF!</definedName>
    <definedName name="Laender">#REF!</definedName>
    <definedName name="LEERE">[6]MZ_Daten!$S:$S</definedName>
    <definedName name="Liste" localSheetId="1">#REF!</definedName>
    <definedName name="Liste" localSheetId="2">#REF!</definedName>
    <definedName name="Liste" localSheetId="3">#REF!</definedName>
    <definedName name="Liste" localSheetId="13">#REF!</definedName>
    <definedName name="Liste">#REF!</definedName>
    <definedName name="Liste_Schulen" localSheetId="1">#REF!</definedName>
    <definedName name="Liste_Schulen" localSheetId="2">#REF!</definedName>
    <definedName name="Liste_Schulen" localSheetId="3">#REF!</definedName>
    <definedName name="Liste_Schulen" localSheetId="13">#REF!</definedName>
    <definedName name="Liste_Schulen">#REF!</definedName>
    <definedName name="MAKROER1" localSheetId="1">#REF!</definedName>
    <definedName name="MAKROER1" localSheetId="2">#REF!</definedName>
    <definedName name="MAKROER1" localSheetId="3">#REF!</definedName>
    <definedName name="MAKROER1" localSheetId="13">#REF!</definedName>
    <definedName name="MAKROER1">#REF!</definedName>
    <definedName name="MAKROER2" localSheetId="1">#REF!</definedName>
    <definedName name="MAKROER2" localSheetId="2">#REF!</definedName>
    <definedName name="MAKROER2" localSheetId="3">#REF!</definedName>
    <definedName name="MAKROER2" localSheetId="13">#REF!</definedName>
    <definedName name="MAKROER2">#REF!</definedName>
    <definedName name="MD_Insg" localSheetId="1">#REF!</definedName>
    <definedName name="MD_Insg" localSheetId="2">#REF!</definedName>
    <definedName name="MD_Insg" localSheetId="3">#REF!</definedName>
    <definedName name="MD_Insg" localSheetId="13">#REF!</definedName>
    <definedName name="MD_Insg">#REF!</definedName>
    <definedName name="MD_Key" localSheetId="1">#REF!</definedName>
    <definedName name="MD_Key" localSheetId="2">#REF!</definedName>
    <definedName name="MD_Key" localSheetId="3">#REF!</definedName>
    <definedName name="MD_Key" localSheetId="13">#REF!</definedName>
    <definedName name="MD_Key">#REF!</definedName>
    <definedName name="MD_Weibl" localSheetId="1">#REF!</definedName>
    <definedName name="MD_Weibl" localSheetId="2">#REF!</definedName>
    <definedName name="MD_Weibl" localSheetId="3">#REF!</definedName>
    <definedName name="MD_Weibl" localSheetId="13">#REF!</definedName>
    <definedName name="MD_Weibl">#REF!</definedName>
    <definedName name="MmExcelLinker_4A63D66E_E958_4D64_948E_032908F00612" localSheetId="1">Ergebnis [9]BF!$A$2:$A$2</definedName>
    <definedName name="MmExcelLinker_4A63D66E_E958_4D64_948E_032908F00612" localSheetId="2">Ergebnis [9]BF!$A$2:$A$2</definedName>
    <definedName name="MmExcelLinker_4A63D66E_E958_4D64_948E_032908F00612" localSheetId="3">Ergebnis [9]BF!$A$2:$A$2</definedName>
    <definedName name="MmExcelLinker_4A63D66E_E958_4D64_948E_032908F00612" localSheetId="13">Ergebnis [9]BF!$A$2:$A$2</definedName>
    <definedName name="MmExcelLinker_4A63D66E_E958_4D64_948E_032908F00612">Ergebnis [9]BF!$A$2:$A$2</definedName>
    <definedName name="NochInSchule">[6]MZ_Daten!$G:$G</definedName>
    <definedName name="NW">[10]schulform!$C$20</definedName>
    <definedName name="p5_age">[11]E6C3NAGE!$A$1:$D$55</definedName>
    <definedName name="p5nr">[12]E6C3NE!$A$1:$AC$43</definedName>
    <definedName name="POS">[6]MZ_Daten!$I:$I</definedName>
    <definedName name="PROMOTION">[6]MZ_Daten!$Z:$Z</definedName>
    <definedName name="PROT01VK" localSheetId="1">#REF!</definedName>
    <definedName name="PROT01VK" localSheetId="2">#REF!</definedName>
    <definedName name="PROT01VK" localSheetId="3">#REF!</definedName>
    <definedName name="PROT01VK" localSheetId="13">#REF!</definedName>
    <definedName name="PROT01VK">#REF!</definedName>
    <definedName name="Realschule">[6]MZ_Daten!$J:$J</definedName>
    <definedName name="Schulart" localSheetId="1">#REF!</definedName>
    <definedName name="Schulart" localSheetId="2">#REF!</definedName>
    <definedName name="Schulart" localSheetId="3">#REF!</definedName>
    <definedName name="Schulart" localSheetId="13">#REF!</definedName>
    <definedName name="Schulart">#REF!</definedName>
    <definedName name="Schulen" localSheetId="1">#REF!</definedName>
    <definedName name="Schulen" localSheetId="2">#REF!</definedName>
    <definedName name="Schulen" localSheetId="3">#REF!</definedName>
    <definedName name="Schulen" localSheetId="13">#REF!</definedName>
    <definedName name="Schulen">#REF!</definedName>
    <definedName name="Schulen_Insg" localSheetId="1">#REF!</definedName>
    <definedName name="Schulen_Insg" localSheetId="2">#REF!</definedName>
    <definedName name="Schulen_Insg" localSheetId="3">#REF!</definedName>
    <definedName name="Schulen_Insg" localSheetId="13">#REF!</definedName>
    <definedName name="Schulen_Insg">#REF!</definedName>
    <definedName name="Schulen_Männl" localSheetId="1">#REF!</definedName>
    <definedName name="Schulen_Männl" localSheetId="2">#REF!</definedName>
    <definedName name="Schulen_Männl" localSheetId="3">#REF!</definedName>
    <definedName name="Schulen_Männl" localSheetId="13">#REF!</definedName>
    <definedName name="Schulen_Männl">#REF!</definedName>
    <definedName name="Schulen_Weibl" localSheetId="1">#REF!</definedName>
    <definedName name="Schulen_Weibl" localSheetId="2">#REF!</definedName>
    <definedName name="Schulen_Weibl" localSheetId="3">#REF!</definedName>
    <definedName name="Schulen_Weibl" localSheetId="13">#REF!</definedName>
    <definedName name="Schulen_Weibl">#REF!</definedName>
    <definedName name="SdG_Daten_Insg" localSheetId="1">#REF!</definedName>
    <definedName name="SdG_Daten_Insg" localSheetId="2">#REF!</definedName>
    <definedName name="SdG_Daten_Insg" localSheetId="3">#REF!</definedName>
    <definedName name="SdG_Daten_Insg" localSheetId="13">#REF!</definedName>
    <definedName name="SdG_Daten_Insg">#REF!</definedName>
    <definedName name="SdG_Daten_Priv_Insg" localSheetId="1">#REF!</definedName>
    <definedName name="SdG_Daten_Priv_Insg" localSheetId="2">#REF!</definedName>
    <definedName name="SdG_Daten_Priv_Insg" localSheetId="3">#REF!</definedName>
    <definedName name="SdG_Daten_Priv_Insg" localSheetId="13">#REF!</definedName>
    <definedName name="SdG_Daten_Priv_Insg">#REF!</definedName>
    <definedName name="SdG_Daten_Priv_Weibl" localSheetId="1">#REF!</definedName>
    <definedName name="SdG_Daten_Priv_Weibl" localSheetId="2">#REF!</definedName>
    <definedName name="SdG_Daten_Priv_Weibl" localSheetId="3">#REF!</definedName>
    <definedName name="SdG_Daten_Priv_Weibl" localSheetId="13">#REF!</definedName>
    <definedName name="SdG_Daten_Priv_Weibl">#REF!</definedName>
    <definedName name="SdG_Daten_Weibl" localSheetId="1">#REF!</definedName>
    <definedName name="SdG_Daten_Weibl" localSheetId="2">#REF!</definedName>
    <definedName name="SdG_Daten_Weibl" localSheetId="3">#REF!</definedName>
    <definedName name="SdG_Daten_Weibl" localSheetId="13">#REF!</definedName>
    <definedName name="SdG_Daten_Weibl">#REF!</definedName>
    <definedName name="SdG_Key_Dauer" localSheetId="1">#REF!</definedName>
    <definedName name="SdG_Key_Dauer" localSheetId="2">#REF!</definedName>
    <definedName name="SdG_Key_Dauer" localSheetId="3">#REF!</definedName>
    <definedName name="SdG_Key_Dauer" localSheetId="13">#REF!</definedName>
    <definedName name="SdG_Key_Dauer">#REF!</definedName>
    <definedName name="SdG_Key_Field" localSheetId="1">#REF!</definedName>
    <definedName name="SdG_Key_Field" localSheetId="2">#REF!</definedName>
    <definedName name="SdG_Key_Field" localSheetId="3">#REF!</definedName>
    <definedName name="SdG_Key_Field" localSheetId="13">#REF!</definedName>
    <definedName name="SdG_Key_Field">#REF!</definedName>
    <definedName name="UNI">[6]MZ_Daten!$Y:$Y</definedName>
    <definedName name="VerwFH">[6]MZ_Daten!$W:$W</definedName>
    <definedName name="VolksHauptschule">[6]MZ_Daten!$H:$H</definedName>
  </definedNames>
  <calcPr calcId="152511"/>
</workbook>
</file>

<file path=xl/calcChain.xml><?xml version="1.0" encoding="utf-8"?>
<calcChain xmlns="http://schemas.openxmlformats.org/spreadsheetml/2006/main">
  <c r="J113" i="3" l="1"/>
  <c r="I113" i="3"/>
  <c r="H113" i="3"/>
  <c r="G113" i="3"/>
  <c r="F113" i="3"/>
  <c r="E113" i="3"/>
  <c r="D113" i="3"/>
  <c r="C113" i="3"/>
  <c r="D112" i="3"/>
  <c r="E112" i="3"/>
  <c r="F112" i="3"/>
  <c r="G112" i="3"/>
  <c r="H112" i="3"/>
  <c r="I112" i="3"/>
  <c r="J112" i="3"/>
  <c r="C112" i="3"/>
  <c r="J167" i="89"/>
  <c r="I167" i="89"/>
  <c r="H167" i="89"/>
  <c r="G167" i="89"/>
  <c r="F167" i="89"/>
  <c r="E167" i="89"/>
  <c r="D167" i="89"/>
  <c r="C167" i="89"/>
  <c r="J166" i="89"/>
  <c r="I166" i="89"/>
  <c r="H166" i="89"/>
  <c r="G166" i="89"/>
  <c r="F166" i="89"/>
  <c r="E166" i="89"/>
  <c r="D166" i="89"/>
  <c r="C166" i="89"/>
  <c r="D165" i="89"/>
  <c r="E165" i="89"/>
  <c r="F165" i="89"/>
  <c r="G165" i="89"/>
  <c r="H165" i="89"/>
  <c r="I165" i="89"/>
  <c r="J165" i="89"/>
  <c r="C165" i="89"/>
  <c r="J96" i="89"/>
  <c r="I96" i="89"/>
  <c r="H96" i="89"/>
  <c r="G96" i="89"/>
  <c r="F96" i="89"/>
  <c r="E96" i="89"/>
  <c r="D96" i="89"/>
  <c r="C96" i="89"/>
  <c r="J95" i="89"/>
  <c r="I95" i="89"/>
  <c r="H95" i="89"/>
  <c r="G95" i="89"/>
  <c r="F95" i="89"/>
  <c r="E95" i="89"/>
  <c r="D95" i="89"/>
  <c r="C95" i="89"/>
  <c r="D94" i="89"/>
  <c r="E94" i="89"/>
  <c r="F94" i="89"/>
  <c r="G94" i="89"/>
  <c r="H94" i="89"/>
  <c r="I94" i="89"/>
  <c r="J94" i="89"/>
  <c r="C94" i="89"/>
  <c r="D42" i="89"/>
  <c r="E42" i="89"/>
  <c r="F42" i="89"/>
  <c r="G42" i="89"/>
  <c r="H42" i="89"/>
  <c r="I42" i="89"/>
  <c r="J42" i="89"/>
  <c r="C42" i="89"/>
  <c r="D41" i="89"/>
  <c r="E41" i="89"/>
  <c r="F41" i="89"/>
  <c r="G41" i="89"/>
  <c r="H41" i="89"/>
  <c r="I41" i="89"/>
  <c r="J41" i="89"/>
  <c r="C41" i="89"/>
  <c r="F183" i="89" l="1"/>
  <c r="F129" i="89"/>
  <c r="F58" i="89"/>
  <c r="F40" i="89"/>
  <c r="I183" i="89"/>
  <c r="I129" i="89"/>
  <c r="I58" i="89"/>
  <c r="I40" i="89"/>
  <c r="C40" i="89" l="1"/>
  <c r="D40" i="89"/>
  <c r="E40" i="89"/>
  <c r="G40" i="89"/>
  <c r="H40" i="89"/>
  <c r="J40" i="89"/>
  <c r="B58" i="89"/>
  <c r="C58" i="89"/>
  <c r="D58" i="89"/>
  <c r="E58" i="89"/>
  <c r="G58" i="89"/>
  <c r="H58" i="89"/>
  <c r="J58" i="89"/>
  <c r="B129" i="89"/>
  <c r="C129" i="89"/>
  <c r="D129" i="89"/>
  <c r="E129" i="89"/>
  <c r="G129" i="89"/>
  <c r="H129" i="89"/>
  <c r="J129" i="89"/>
  <c r="B183" i="89"/>
  <c r="C183" i="89"/>
  <c r="D183" i="89"/>
  <c r="E183" i="89"/>
  <c r="H183" i="89"/>
  <c r="J183" i="89"/>
  <c r="B81" i="56" l="1"/>
  <c r="B56" i="56"/>
  <c r="L79" i="56" l="1"/>
  <c r="E64" i="56"/>
  <c r="E63" i="56"/>
  <c r="E62" i="56"/>
  <c r="E61" i="56"/>
  <c r="L54" i="56"/>
  <c r="L29" i="56"/>
</calcChain>
</file>

<file path=xl/sharedStrings.xml><?xml version="1.0" encoding="utf-8"?>
<sst xmlns="http://schemas.openxmlformats.org/spreadsheetml/2006/main" count="1559" uniqueCount="283">
  <si>
    <t xml:space="preserve">in % </t>
  </si>
  <si>
    <t>Erstabschlüsse</t>
  </si>
  <si>
    <t>Masterabschlüsse</t>
  </si>
  <si>
    <t>Staatlich</t>
  </si>
  <si>
    <t>Kirchlich</t>
  </si>
  <si>
    <t>Privat</t>
  </si>
  <si>
    <t>Hochschulen insgesamt</t>
  </si>
  <si>
    <r>
      <t>Fachhochschulen</t>
    </r>
    <r>
      <rPr>
        <vertAlign val="superscript"/>
        <sz val="9"/>
        <rFont val="Arial"/>
        <family val="2"/>
      </rPr>
      <t>1)</t>
    </r>
  </si>
  <si>
    <t>Quelle: IAB, Qualifikationsspezifische Arbeitslosenquoten,14.10.2013</t>
  </si>
  <si>
    <t>Darunter Staats-examen (ohne Lehramt)</t>
  </si>
  <si>
    <t>Diplom, Magister, künst-lerische, kirchliche oder sonstige  Abschlüsse</t>
  </si>
  <si>
    <t>Universitäten</t>
  </si>
  <si>
    <t>Tab. F5-17web: Qualifikationsspezifische Arbeitslosenquoten* 1975 bis 2012 insgesamt sowie in Ost- und Westdeutschland (in %)</t>
  </si>
  <si>
    <t>Westdeutschland</t>
  </si>
  <si>
    <t>Ostdeutschland</t>
  </si>
  <si>
    <t>Mit Ausbildung insgesamt</t>
  </si>
  <si>
    <t>Mit beruflicher Ausbildung</t>
  </si>
  <si>
    <t>Mit Hochschul-bildung</t>
  </si>
  <si>
    <t>Ohne Ausbildung</t>
  </si>
  <si>
    <t>* Arbeitslose in Prozent aller zivilen Erwerbspersonen (ohne Auszubildende) gleicher Qualifikation.</t>
  </si>
  <si>
    <t>/</t>
  </si>
  <si>
    <t>Jahr</t>
  </si>
  <si>
    <t>Universität</t>
  </si>
  <si>
    <t>Absolven-tinnen und Absolventen</t>
  </si>
  <si>
    <t>Prüfungsjahr</t>
  </si>
  <si>
    <r>
      <t>Prüf-ungs-jahr</t>
    </r>
    <r>
      <rPr>
        <vertAlign val="superscript"/>
        <sz val="9"/>
        <rFont val="Arial"/>
        <family val="2"/>
      </rPr>
      <t>1)</t>
    </r>
  </si>
  <si>
    <t>Davon</t>
  </si>
  <si>
    <t>·</t>
  </si>
  <si>
    <t>X</t>
  </si>
  <si>
    <t>Deutschland</t>
  </si>
  <si>
    <t>Männlich</t>
  </si>
  <si>
    <t>Weiblich</t>
  </si>
  <si>
    <t>Promotion</t>
  </si>
  <si>
    <t>Bachelor (FH)</t>
  </si>
  <si>
    <t>Anzahl</t>
  </si>
  <si>
    <t>in %</t>
  </si>
  <si>
    <t>Insgesamt</t>
  </si>
  <si>
    <t>─</t>
  </si>
  <si>
    <t>Sport</t>
  </si>
  <si>
    <r>
      <t>Fächergruppen</t>
    </r>
    <r>
      <rPr>
        <vertAlign val="superscript"/>
        <sz val="9"/>
        <rFont val="Arial"/>
        <family val="2"/>
      </rPr>
      <t>1)</t>
    </r>
  </si>
  <si>
    <t>–</t>
  </si>
  <si>
    <t>Master</t>
  </si>
  <si>
    <t>Mit Migrationshintergrund</t>
  </si>
  <si>
    <t>●</t>
  </si>
  <si>
    <t>Inhalt</t>
  </si>
  <si>
    <t>Zeichenerklärung in den Tabellen</t>
  </si>
  <si>
    <t>= nichts vorhanden</t>
  </si>
  <si>
    <t>= Zahlenwert größer als null, aber kleiner als die Hälfte der verwendeten Einheit</t>
  </si>
  <si>
    <t>= keine Angaben, da Zahlenwert nicht sicher genug</t>
  </si>
  <si>
    <t>(n)</t>
  </si>
  <si>
    <t>= Aussagewert eingeschränkt, da die Stichprobe sehr klein ist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</si>
  <si>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</si>
  <si>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</si>
  <si>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</si>
  <si>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</si>
  <si>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</si>
  <si>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</si>
  <si>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r>
      <t>Master (FH)</t>
    </r>
    <r>
      <rPr>
        <vertAlign val="superscript"/>
        <sz val="9"/>
        <rFont val="Arial"/>
        <family val="2"/>
      </rPr>
      <t>7)</t>
    </r>
  </si>
  <si>
    <r>
      <t>Master (U)</t>
    </r>
    <r>
      <rPr>
        <vertAlign val="superscript"/>
        <sz val="9"/>
        <rFont val="Arial"/>
        <family val="2"/>
      </rPr>
      <t>6)7)</t>
    </r>
  </si>
  <si>
    <r>
      <t>Bachelor (U)</t>
    </r>
    <r>
      <rPr>
        <vertAlign val="superscript"/>
        <sz val="9"/>
        <rFont val="Arial"/>
        <family val="2"/>
      </rPr>
      <t>5)</t>
    </r>
  </si>
  <si>
    <r>
      <t>Absol-venten-quote</t>
    </r>
    <r>
      <rPr>
        <vertAlign val="superscript"/>
        <sz val="9"/>
        <rFont val="Arial"/>
        <family val="2"/>
      </rPr>
      <t>2)</t>
    </r>
  </si>
  <si>
    <t>Folgeabschlüsse</t>
  </si>
  <si>
    <r>
      <t>Diplom (U) und entsprech-ender Abschluss</t>
    </r>
    <r>
      <rPr>
        <vertAlign val="superscript"/>
        <sz val="9"/>
        <rFont val="Arial"/>
        <family val="2"/>
      </rPr>
      <t>3)</t>
    </r>
  </si>
  <si>
    <t>Ohne Migrationshintergrund</t>
  </si>
  <si>
    <t xml:space="preserve">/ </t>
  </si>
  <si>
    <t>OECD-Staaten</t>
  </si>
  <si>
    <t>ISCED 5</t>
  </si>
  <si>
    <t>ISCED 6</t>
  </si>
  <si>
    <t>ISCED 7</t>
  </si>
  <si>
    <t>ISCED 8</t>
  </si>
  <si>
    <t>Australien</t>
  </si>
  <si>
    <t>Österreich</t>
  </si>
  <si>
    <t>Kanada</t>
  </si>
  <si>
    <t>Chile</t>
  </si>
  <si>
    <t>Tschechien</t>
  </si>
  <si>
    <t>Dänemark</t>
  </si>
  <si>
    <t>Estland</t>
  </si>
  <si>
    <t>Finnland</t>
  </si>
  <si>
    <t>Frankreich</t>
  </si>
  <si>
    <t>Griechenland</t>
  </si>
  <si>
    <t>Ungarn</t>
  </si>
  <si>
    <t>Island</t>
  </si>
  <si>
    <t>Irland</t>
  </si>
  <si>
    <t>Israel</t>
  </si>
  <si>
    <t>Italien</t>
  </si>
  <si>
    <t>Korea</t>
  </si>
  <si>
    <t>Luxemburg</t>
  </si>
  <si>
    <t>Mexiko</t>
  </si>
  <si>
    <t>Niederlande</t>
  </si>
  <si>
    <t>Neuseeland</t>
  </si>
  <si>
    <t>Norwegen</t>
  </si>
  <si>
    <t>Polen</t>
  </si>
  <si>
    <t>Portugal</t>
  </si>
  <si>
    <t>Slowakische Republik</t>
  </si>
  <si>
    <t>Slowenien</t>
  </si>
  <si>
    <t>Spanien</t>
  </si>
  <si>
    <t>Schweden</t>
  </si>
  <si>
    <t>Schweiz</t>
  </si>
  <si>
    <t>Türkei</t>
  </si>
  <si>
    <t>Vereinigte Staaten</t>
  </si>
  <si>
    <t>OECD-Mittel</t>
  </si>
  <si>
    <t>BRICS-Staaten</t>
  </si>
  <si>
    <t>Brasilien</t>
  </si>
  <si>
    <t>China</t>
  </si>
  <si>
    <t>Indien</t>
  </si>
  <si>
    <t>Russische Föderation</t>
  </si>
  <si>
    <t>* Einschließlich Verwaltungsfachhochschulen.</t>
  </si>
  <si>
    <t xml:space="preserve">** Nach der zum Wintersemester 2015/16 reformierten Fächergliederung. </t>
  </si>
  <si>
    <t>1) Aufgliederung ohne die Fächergruppe „Außerhalb der Studienbereichsgliederung“.</t>
  </si>
  <si>
    <t xml:space="preserve">2) Ohne Bachelor (LA). </t>
  </si>
  <si>
    <t>*** Ohne Master (Lehramt).</t>
  </si>
  <si>
    <t>** Abschluss eines weiteren Studiums, alle Abschlussarten.</t>
  </si>
  <si>
    <t>1) Einschließlich Verwaltungsfachhochschulen.</t>
  </si>
  <si>
    <t>Quelle: Statistische Ämter des Bundes und der Länder, Hochschulstatistik, Recherche in DZHW-ICE, eigene Berechnungen</t>
  </si>
  <si>
    <t>Absolventenquote nach ISCED 97 (ISCED 5A)</t>
  </si>
  <si>
    <t>Absolventenquote (Erststudium) nach ISCED 2011</t>
  </si>
  <si>
    <t>ISCED 5-7</t>
  </si>
  <si>
    <t>Lettland</t>
  </si>
  <si>
    <t>Vereinigtes Königreich</t>
  </si>
  <si>
    <t>2005 (insgesamt)</t>
  </si>
  <si>
    <t>Belgien</t>
  </si>
  <si>
    <t>Art des Abschlusses</t>
  </si>
  <si>
    <t>Helfer/in (1)</t>
  </si>
  <si>
    <t>Fachkraft (2)</t>
  </si>
  <si>
    <t>Berufsakademie</t>
  </si>
  <si>
    <t>Hochschulabschlüsse insgesamt</t>
  </si>
  <si>
    <t>Bachelor</t>
  </si>
  <si>
    <t>Diplom</t>
  </si>
  <si>
    <t>Diplom, Magister, Staatsexamen</t>
  </si>
  <si>
    <t>Spezialist/in (3)</t>
  </si>
  <si>
    <t>in Tsd.</t>
  </si>
  <si>
    <t>Erwerbstätige insgesamt</t>
  </si>
  <si>
    <t>Promo-tion</t>
  </si>
  <si>
    <r>
      <t>Lehr-amt</t>
    </r>
    <r>
      <rPr>
        <vertAlign val="superscript"/>
        <sz val="9"/>
        <rFont val="Arial"/>
        <family val="2"/>
      </rPr>
      <t>4)</t>
    </r>
  </si>
  <si>
    <t>Fachhoch-schul-abschluss</t>
  </si>
  <si>
    <t>Abschlüsse insgesamt</t>
  </si>
  <si>
    <r>
      <t>Master</t>
    </r>
    <r>
      <rPr>
        <vertAlign val="superscript"/>
        <sz val="9"/>
        <rFont val="Arial"/>
        <family val="2"/>
      </rPr>
      <t>8)</t>
    </r>
  </si>
  <si>
    <t>* Absolventenquote in nationaler Abgrenzung: Anteil der Absolventen an der Bevölkerung des entsprechenden Alters. Es werden Quoten für einzelne Altersjahrgänge berechnet und anschließend aufsummiert (Quotensummenverfahren). 
** Einschließlich Verwaltungsfachhochschulen.
1) Prüfungsjahr: Winter- und nachfolgendes Sommersemester.
2) Absolventenquote ab 2012 unter Berücksichtigung der Ergebnisse des Zensus 2011.
3) Einschließlich künstlerischer und sonstiger Abschlüsse.
4) Einschließlich Bachelor (LA).
5) Einschließlich Bachelor (KH).
6) Einschließlich Master (KH).
7) Konsekutive Masterabschlüsse wurden bis einschließlich Sommersemester 2009 in der Hochschulstatistik als Erstabschlüsse gezählt. Dadurch entsteht das Problem der Doppelzählung von Erstabschlüssen, das wegen der geringen Zahl an Masterabschlüssen allerdings nur geringe Auswirkungen hatte. Seit dem Wintersemester 2009/10 werden konsekutive Masterabschlüsse als Zweitstudium bzw. -abschluss gezählt.
8) Einschließlich Master (LA).
Quelle: Statistische Ämter des Bundes und der Länder, Hochschulstatistik</t>
  </si>
  <si>
    <t>Zurück zum Inhalt</t>
  </si>
  <si>
    <t>Expert/in (4)</t>
  </si>
  <si>
    <t xml:space="preserve">Insgesamt </t>
  </si>
  <si>
    <t>Verwaltungsfachhochschulen</t>
  </si>
  <si>
    <t>Südafrika</t>
  </si>
  <si>
    <t>* Die nach der Klassifizierung der Berufe (KldB 2010) erfassten Berufe werden vier Anforderungsniveaus zugeordnet: (1) Helfer- und Anlerntätigkeiten, (2) fachlich ausgerichtete Tätigkeiten, für die in der Regel eine Berufsausbildung vorausgesetzt wird, (3) komplexe Spezialistentätigkeiten, die üblicherweise einen Tertiärabschluss der ISCED-Stufen 5 oder 6 voraussetzen (in Deutschland: Bachelor oder FH-Diplom) sowie (4) hoch komplexe Tätigkeiten, die einen universitären Abschluss der ISCED-Stufen 7 oder 8 erfordern (in Deutschland: Master-, Diplom- oder Magisterabschluss, Staatsexamen, Promotion).
** Ohne Hochschulabsolventinnen und -absolventen mit im Ausland erworbenen Hochschulabschlüssen.
1) Ohne Erwerbstätige mit abgeschlossenem Studium oder abgeschlossener Fachschulbildung, die aktuell eine Hochschule besuchen und studienbegleitend erwerbstätig sind. 
2) Kategorie ist für 2018 nicht mit 2016 vergleichbar. 2018 ohne Fachschulenfür Erzieherinnen und Erzieher.
3) Ohne Verwaltungsfachhochschulen. 
Quelle: Statistische Ämter des Bundes und der Länder, Mikrozensus 2016 und 2018, Sonderauswertungen, eigene Berechnungen</t>
  </si>
  <si>
    <t>Tab. F5-3web: Anteil internationaler Absolventinnen und Absolventen nach Art des Studiums und ausgewählten Abschlussarten 2008 bis 2018 (in %)</t>
  </si>
  <si>
    <t>Anteil internationaler Absolventinnen und Absolventen</t>
  </si>
  <si>
    <t>Erstudium</t>
  </si>
  <si>
    <t>Folgestudium</t>
  </si>
  <si>
    <t>Quelle: Statistische Ämter des Bundes und der Länder, Hochschulstatistik, Recherche in DZHW/ICE, eigene Berechnungen</t>
  </si>
  <si>
    <t>        Medientechnik</t>
  </si>
  <si>
    <t>        Informatik</t>
  </si>
  <si>
    <t>        Medieninformatik</t>
  </si>
  <si>
    <t>        Ingenieurinformatik/Technische Informatik</t>
  </si>
  <si>
    <t>        Computer- und Kommunikationstechniken</t>
  </si>
  <si>
    <t>        Bioinformatik</t>
  </si>
  <si>
    <t>        Medizinische Informatik</t>
  </si>
  <si>
    <t>        Wirtschaftsinformatik</t>
  </si>
  <si>
    <t>    Informatik</t>
  </si>
  <si>
    <r>
      <t>Ingenieurwissenschaften</t>
    </r>
    <r>
      <rPr>
        <vertAlign val="superscript"/>
        <sz val="9"/>
        <color indexed="8"/>
        <rFont val="Arial"/>
        <family val="2"/>
      </rPr>
      <t>1)</t>
    </r>
  </si>
  <si>
    <t>Masterabschlüsse (Folgestudium)</t>
  </si>
  <si>
    <t>Promotionen</t>
  </si>
  <si>
    <t>Tab. F5-7web: Absolventinnen und Absolventen in der Informatik* 2005 bis 2018 (Anzahl)**</t>
  </si>
  <si>
    <t>* Studienbereich Informatik und dazu gehörende Studienfächer.
** Auf ein Vielfaches von 5 gerundete Werte.
1) Ingenieurwissenschaften in der dem Wintersemester 2015/16 geltenden Abgrenzung, einschließlich Informatik.
Quelle: Statistische Ämter des Bundes und der Länder, Hochschulstatistik, Recherche in DZHW-ICEland</t>
  </si>
  <si>
    <t>Tab. F5-8web: Anforderungsniveau* der von 25 bis unter 35-Jährigen Erwerbstätigen mit Hochschulabschluss (ISCED-Stufen 5-8) 2016 und 2018 ausgeübten Berufe nach Art des Hochschulabschlusses, Hochschulart**, Geschlecht und Migrationshintergrund</t>
  </si>
  <si>
    <t>Tab. F5-6web: Absolventinnen und -absolventen mit Erst- und Masterabschlüssen 2005 bis 2018 nach Hochschulart und Trägerschaft der Hochschule (in %)</t>
  </si>
  <si>
    <t>Tab. F5-1web: Zahl der Erstabsolventinnen und -absolventen und Absolventenquote* sowie der Folgeabschlüsse 1995 bis 2018 nach Art des Hochschulabschlusses und nach Geschlecht**</t>
  </si>
  <si>
    <t>Art des Abschlusses
Fachrichtung</t>
  </si>
  <si>
    <t>Expert(in) (4)</t>
  </si>
  <si>
    <t>Lehramt</t>
  </si>
  <si>
    <t>Humanmedizin</t>
  </si>
  <si>
    <t>Männer</t>
  </si>
  <si>
    <t>Frauen</t>
  </si>
  <si>
    <t>* Die nach der Klassifizierung der Berufe (KldB 2010) erfassten Berufe werden vier Anforderungsniveaus zugeordnet: (1) Helfer- und Anlerntätigkeiten, (2) fachlich ausgerichtete Tätigkeiten, für die in der Regel eine Berufsausbildung vorausgesetzt wird, (3) komplexe Spezialistentätigkeiten, die üblicherweise einen Tertiärabschluss der ISCED-Stufen 5 oder 6 voraussetzen sowie (4) hoch komplexe Tätigkeiten, die einen universitären Abschluss der ISCED-Stufen 7 oder 8 erfordern.
** Ohne Erwerbstätige mit abgeschlossenem Studium oder abgeschlossener Fachschulbildung, die aktuell eine Hochschule besuchen und studienbegleitend erwerbstätig sind. 
*** Ohne Personen mit im Ausland erworbenen Studienabschlüssen.
1) Ohne Informatik.
2) Einschließlich Informatik.
Quelle: Statistische Ämter des Bundes und der Länder, Mikrozensus 2018, Sonderauswertung</t>
  </si>
  <si>
    <t>Hochschulabsolventinnen und 
-absolventen insgesamt</t>
  </si>
  <si>
    <t xml:space="preserve">Tab. F5-9web: Anforderungsniveau* der von 25 bis unter 35-Jährigen Erwerbstätigen** mit Hochschulabschlüssen 2018 ausgeübten Berufe nach Art des Hochschulabschlusses***, ausgewählten Fachrichtungen und Geschlecht  </t>
  </si>
  <si>
    <t>* Es kommt zu Doppelzählungen, weil nicht Personen, sondern Abschlüsse ausgewiesen sind.
1) Einschließlich Lehramtsabschlüsse (Staatsexamen, Master Lehramt), ohne Bachelor Lehramt.
2) Zwischen 2000 und 2010 einschließlich Master im Erststudium.
3) Einschließlich Bachelor Lehramt.
Quelle: Statistische Ämter des Bundes und der Länder, Hochschulstatistik, Recherche in DZHW-ICE, eigene Berechnungen</t>
  </si>
  <si>
    <t>Tab. F5-10web: Anzahl der Absolventinnen und Absolventen mit Erst- und Folgeabschluss nach Art des Abschlusses und Hochschulart 1995 bis 2018 (Anzahl*)</t>
  </si>
  <si>
    <t>Tab. F5-4web: Hochschulabsolventinnen und -absolventen* mit Erstabschluss und mit Bachelorabschluss für die Jahre 1995, 2000 und 2005 bis 2018 nach Fächergruppen**, Art der Hochschule und Geschlecht</t>
  </si>
  <si>
    <t>Abschlüsse eines Erststudiums</t>
  </si>
  <si>
    <t>Tab. F5-2web: Absolventenquote in den OECD-Staaten 1995 bis 2012 (nach ISCED 97)* und 2005 bis 2017 (nach ISCED 2011)** sowie MINT-Anteil nach Art des Abschlusses</t>
  </si>
  <si>
    <t>ISCED 5-8</t>
  </si>
  <si>
    <t>Litauen</t>
  </si>
  <si>
    <t>Japan</t>
  </si>
  <si>
    <r>
      <t>MINT-Anteile</t>
    </r>
    <r>
      <rPr>
        <vertAlign val="superscript"/>
        <sz val="9"/>
        <rFont val="Arial"/>
        <family val="2"/>
      </rPr>
      <t>2)</t>
    </r>
    <r>
      <rPr>
        <sz val="9"/>
        <rFont val="Arial"/>
        <family val="2"/>
      </rPr>
      <t xml:space="preserve"> 2017 nach Art des Abschlusses</t>
    </r>
  </si>
  <si>
    <t>Tab. F5-5web: Hochschulabsolventinnen und -absolventen* mit Folgeabschluss**, mit Masterabschluss*** und mit Promotion für die Jahre 1995, 2000 und 2005 bis 2018 nach Fächergruppen, Geschlecht</t>
  </si>
  <si>
    <t>Klicken Sie auf den unten stehenden Link oder auf den Reiter am unteren Bildschirmrand, um eine gewünschte Tabelle aufzurufen!</t>
  </si>
  <si>
    <t>Tab. F5-1web: Zahl der Erstabsolventinnen und -absolventen und Absolventenquote sowie der Folgeabschlüsse 1995 bis 2018 nach Art des Hochschulabschlusses und nach Geschlecht</t>
  </si>
  <si>
    <t>Tab. F5-2web: Absolventenquote und Absolventenanteil nach Fächergruppen in den OECD-Staaten 1995 bis 2012 (nach ISCED 97) und 2005 bis 2017 (nach ISCED 2011)</t>
  </si>
  <si>
    <t>Tab. F5-4web: Hochschulabsolventinnen und -absolventen mit Erstabschluss und mit Bachelorabschluss für die Jahre 1995, 2000 und 2005 bis 2018 nach Fächergruppen, Art der Hochschule und Geschlecht</t>
  </si>
  <si>
    <t>Tab. F5-5web: Hochschulabsolventinnen und -absolventen mit Folgeabschluss, mit Masterabschluss und mit Promotion für die Jahre 1995, 2000 und 2005 bis 2018 nach Fächergruppen, Geschlecht</t>
  </si>
  <si>
    <t>Tab. F5-7web: Absolventinnen und Absolventen in der Informatik 2005 bis 2018 (Anzahl)</t>
  </si>
  <si>
    <t>Tab. F5-8web: Anforderungsniveau der von 25 bis unter 35-Jährigen Erwerbstätigen mit Hochschulabschluss (ISCED-Stufen 5-8) 2016 und 2018 ausgeübten Berufe nach Art des Hochschulabschlusses, Hochschulart, Geschlecht und Migrationshintergrund</t>
  </si>
  <si>
    <t xml:space="preserve">Tab. F5-9web: Anforderungsniveau der von 25 bis unter 35-Jährigen Erwerbstätigen mit Hochschulabschlüssen 2018 ausgeübten Berufe nach Art des Hochschulabschlusses, ausgewählten Fachrichtungen und Geschlecht  </t>
  </si>
  <si>
    <t>Tab. F5-10web: Anzahl der Absolventinnen und Absolventen mit Erst- und Folgeabschluss nach Art des Abschlusses und Hochschulart 1995 bis 2018 (Anzahl)</t>
  </si>
  <si>
    <t xml:space="preserve">* Anteil der Arbeitslosen an allen zivilen Erwerbspersonen gleicher Qualifikation (Arbeitslose plus Erwerbstätige, ohne Auszubildende) in Prozent; Erwerbstätige „ohne Angaben“ zum Berufsabschluss werden nach dem Mikrozensus je Altersklasse und Geschlecht proportional auf alle Qualifikationsgruppen verteilt; Die Erwerbstätigenzahl bezieht sich bis 2004 jeweils auf den Bestand im April, ab 2005 sind es Jahresdurchschnitte.
Anmerkung: Die hier angegebenen Quoten sind auf Grund einer abweichenden Datenbasis nicht amtlich.
1) Ohne Verwaltungsfachhochschulen.
2) Einschließlich Verwaltungsfachhochschulen.
Quelle: Röttger, C, Weber, B., &amp; Weber, E. (2019). Qualifikationsspezifische Arbeitslosenquoten. IAB (Aktuelle Daten und Indikatoren). Nürnberg, 15.10.2019. URL: http://doku.iab.de/arbeitsmarktdaten/qualo_2019.pdf (Zugriff am 22.1.2020)
</t>
  </si>
  <si>
    <t>Davon nach Art des Hochschulabschlusses</t>
  </si>
  <si>
    <t>Absolven-tinnen und Absolventen zusammen</t>
  </si>
  <si>
    <t>Zusammen</t>
  </si>
  <si>
    <t>Darunter</t>
  </si>
  <si>
    <t>* Für 2011 Nettoquoten nach OECD-Berechnungsmethode; für die Vorjahre teilweise Bruttoquoten (vgl. dazu die jeweiligen Erläuterungen in Bildung auf einen Blick).
** Seit 2013 wird die überarbeitete ISCED-Klassifikation angewendet (ISCED 2011). Die Vergleichbarkeit mit den Vorjahren ist nicht mehr gegeben, weil die tertiären Bildungsbereiche unterschiedlich abgegrenzt werden (vgl. OECD 2015: ISCED 2011. Operational Manual).
1) Studienjahr = Sommer- plus vorhergehendes Wintersemester.
2) Fächergruppen nach Fächersystematik ISCED-F 2013:05 (Naturwissenschaften, Mathematik und Statistik), 06 (Informatik und Kommunikationstechnologie) und 07 (Ingenieurwesen, verarbeitendes Gewerbe und Baugewerbe).
3) ISCED 5 in ISCED 6 enthalten.
Quelle: OECD, Bildung auf einen Blick 2014 (dx.doi.org/10.1787/888933115388), OECD-Statistik-Datenbank (https://stats.oecd.org/), eigene Berechnungen</t>
  </si>
  <si>
    <t>Anzahl in Tsd.</t>
  </si>
  <si>
    <t>Anforderungsniveau des ausgeübten Berufs nach KldB2010 (ohne Schülerinnen und Schüler, ohne Studierende)</t>
  </si>
  <si>
    <t>Diplom Fachhochschule</t>
  </si>
  <si>
    <t>Bachelor Universität
Darunter</t>
  </si>
  <si>
    <t>Master, Diplom, Staatsexamen, Promotion Universität
Darunter</t>
  </si>
  <si>
    <t>Fachhoch-schule</t>
  </si>
  <si>
    <r>
      <t>Bachelor Universität</t>
    </r>
    <r>
      <rPr>
        <vertAlign val="superscript"/>
        <sz val="9"/>
        <color indexed="8"/>
        <rFont val="Arial"/>
        <family val="2"/>
      </rPr>
      <t>3)</t>
    </r>
  </si>
  <si>
    <t>Sonstige Fachhoch-schule
(Diplom Fachhoch-schule)</t>
  </si>
  <si>
    <t>Bachelor Fachhoch-schule</t>
  </si>
  <si>
    <t>Master Fachhoch-schule</t>
  </si>
  <si>
    <t>Sonstige Folge-abschlüsse
Universität &amp; Fachhoch-schule</t>
  </si>
  <si>
    <t>Abbildungen aus der Buchpublikation</t>
  </si>
  <si>
    <t>Abb. F5-1: Hochschulabsolventinnen und -absolventen mit Erst- und Folgeabschluss* 1995 bis 2018 (Anzahl)</t>
  </si>
  <si>
    <t>Abb. F5-1: Hochschulabsolventinnen und -absolventen mit Erst- und Folgeabschluss 1995 bis 2018 (Anzahl)</t>
  </si>
  <si>
    <t>* Es kommt zu Doppelzählungen, weil nicht Personen, sondern Abschlüsse ausgewiesen sind.</t>
  </si>
  <si>
    <r>
      <rPr>
        <b/>
        <sz val="8.5"/>
        <color theme="1"/>
        <rFont val="Wingdings"/>
        <charset val="2"/>
      </rPr>
      <t>à</t>
    </r>
    <r>
      <rPr>
        <b/>
        <sz val="8.5"/>
        <color theme="1"/>
        <rFont val="Arial"/>
        <family val="2"/>
      </rPr>
      <t xml:space="preserve"> Tab. F5-10web</t>
    </r>
  </si>
  <si>
    <t>Abb. F5-2: Fächergruppenanteile 2018 nach Art des Abschlusses (in %)</t>
  </si>
  <si>
    <t>1) Abschlüsse an Universitäten und Fachhochschulen.</t>
  </si>
  <si>
    <t>2) Abschlüsse an Universitäten.</t>
  </si>
  <si>
    <r>
      <rPr>
        <b/>
        <sz val="8.5"/>
        <color theme="1"/>
        <rFont val="Wingdings"/>
        <charset val="2"/>
      </rPr>
      <t>à</t>
    </r>
    <r>
      <rPr>
        <b/>
        <sz val="8.5"/>
        <color theme="1"/>
        <rFont val="Arial"/>
        <family val="2"/>
      </rPr>
      <t xml:space="preserve"> Tab. F5-4web, Tab. F5-5web</t>
    </r>
  </si>
  <si>
    <t>Abb. F5-3: Anforderungsniveau der von 25- bis unter 35-jährigen Erwerbstätigen* ausgeübten Berufe 2018 nach Art des Hochschulabschlusses, Hochschulart und Geschlecht** (in %)</t>
  </si>
  <si>
    <t>Abb. F5-3: Anforderungsniveau der von 25- bis unter 35-jährigen Erwerbstätigen ausgeübten Berufe 2018 nach Art des Hochschulabschlusses, Hochschulart und Geschlecht (in %)</t>
  </si>
  <si>
    <t>* Ohne berufsbegleitend erwerbstätige Studierende.</t>
  </si>
  <si>
    <t>** An 100 fehlende Anteile: statistisch ungenauer Wert. Aufgrund von Rundungen kann die Summe von 100 abweichen.</t>
  </si>
  <si>
    <t>Quelle: Statistische Ämter des Bundes und der Länder, Mikrozensus 2018, eigene Berechnungen</t>
  </si>
  <si>
    <r>
      <rPr>
        <b/>
        <sz val="8.5"/>
        <color theme="1"/>
        <rFont val="Wingdings"/>
        <charset val="2"/>
      </rPr>
      <t>à</t>
    </r>
    <r>
      <rPr>
        <b/>
        <sz val="8.5"/>
        <color theme="1"/>
        <rFont val="Arial"/>
        <family val="2"/>
      </rPr>
      <t xml:space="preserve"> Tab. F5-8web</t>
    </r>
  </si>
  <si>
    <t>Abb. F5-4web: Qualifikationsspezifische Arbeitslosenquoten* 1993 bis 2018 nach Art des beruflichen Abschlusses sowie West- und Ostdeutschland (in %)</t>
  </si>
  <si>
    <t>Abb. F5-4web: Qualifikationsspezifische Arbeitslosenquoten 1993 bis 2018 nach Art des beruflichen Abschlusses sowie West- und Ostdeutschland (in %)</t>
  </si>
  <si>
    <t>Quelle: Statistische Ämter des Bundes und der Länder, Hochschulstatistik, eigene Berechnungen</t>
  </si>
  <si>
    <r>
      <t>Studienjahr</t>
    </r>
    <r>
      <rPr>
        <vertAlign val="superscript"/>
        <sz val="9"/>
        <rFont val="Arial"/>
        <family val="2"/>
      </rPr>
      <t>1)</t>
    </r>
  </si>
  <si>
    <t>Ohne inter-natio-nale Studie-
rende</t>
  </si>
  <si>
    <t>Prüfungs-
jahr</t>
  </si>
  <si>
    <t>Erstabschluss: Absolventinnen und Absolventen in den Fächergruppen</t>
  </si>
  <si>
    <t>Erststudium: Anteil der Fächergruppen</t>
  </si>
  <si>
    <t>in % der Erstabsolventinnen und -absolventen</t>
  </si>
  <si>
    <t>Erststudium: Anteil von Frauen</t>
  </si>
  <si>
    <t>Erststudium: Anteil der auf Fachhochschulen entfallenden Abschlüsse</t>
  </si>
  <si>
    <t>Mathematik/ Naturwissen-
schaften</t>
  </si>
  <si>
    <t>Rechts-, Wirt-
schafts-,
Sozialwissen-
schaften</t>
  </si>
  <si>
    <t>Geistes-
wissen-
schaften</t>
  </si>
  <si>
    <t>Ingenieur-
wissen-schaften</t>
  </si>
  <si>
    <t>Human-
medizin/
Gesund-
heitswissen-
schaften</t>
  </si>
  <si>
    <t>Agrar-, 
Forst-, 
Ernährungs- 
wissen-
schaften, Veterinär-medizin</t>
  </si>
  <si>
    <t>Kunst, 
Kunstwissen-
schaften</t>
  </si>
  <si>
    <r>
      <t>Darunter Bachelorabschlüsse</t>
    </r>
    <r>
      <rPr>
        <vertAlign val="superscript"/>
        <sz val="9"/>
        <color indexed="8"/>
        <rFont val="Arial"/>
        <family val="2"/>
      </rPr>
      <t>2)</t>
    </r>
  </si>
  <si>
    <t>in Zeilenprozent</t>
  </si>
  <si>
    <t>Darunter Bachelorabschlüsse: Anteil der Fächergruppen</t>
  </si>
  <si>
    <t>in % der Bachelorabschlüsse</t>
  </si>
  <si>
    <t>Darunter Bachelorabschlüsse: Anteil von Frauen</t>
  </si>
  <si>
    <t>Prüfungs-jahr</t>
  </si>
  <si>
    <t>Rechts-, Wirt-
schafts-, 
Sozialwissen-
schaften</t>
  </si>
  <si>
    <t>Absolven-
tinnen und Absolventen</t>
  </si>
  <si>
    <t>Mathematik/ 
Naturwissen-
schaften</t>
  </si>
  <si>
    <t>Ingenieur-
wissen-
schaften</t>
  </si>
  <si>
    <t>Agrar-, 
Forst-, 
Ernährungs- wissen-
schaften, 
Veterinär-
medizin</t>
  </si>
  <si>
    <t>Folgeabschluss: Anteil der Fächergruppen</t>
  </si>
  <si>
    <t>Folgeabschluss insgesamt: Absolventinnen und Absolventen in den Fächergruppen</t>
  </si>
  <si>
    <t>in % der Folgeabschlüsse</t>
  </si>
  <si>
    <t>Folgeabschluss: Anteil von Frauen</t>
  </si>
  <si>
    <t>Masterabschluss: Anteil der Fächergruppen</t>
  </si>
  <si>
    <t>in % der Masterabschlüsse</t>
  </si>
  <si>
    <t>Masterabschluss: Anteil Fachhochschulen</t>
  </si>
  <si>
    <t>Masterabschluss: Anteil von Frauen</t>
  </si>
  <si>
    <t>Promotionen: Promovierte in den Fächergruppen</t>
  </si>
  <si>
    <t>Master: Masterabschlüsse in den Fächergruppen</t>
  </si>
  <si>
    <t>Promotionen: Anteil der Fächergruppen</t>
  </si>
  <si>
    <t>in % aller Promovierten</t>
  </si>
  <si>
    <t>Promotionen: Anteil von Frauen</t>
  </si>
  <si>
    <t>Fächergruppe/
     Studienbereich/ Studienfächer</t>
  </si>
  <si>
    <r>
      <t>Anforderungsniveau des ausgeübten Berufs nach KldB2010
(ohne Schülerinnen und Schüler, ohne Studierende)</t>
    </r>
    <r>
      <rPr>
        <vertAlign val="superscript"/>
        <sz val="9"/>
        <rFont val="Arial"/>
        <family val="2"/>
      </rPr>
      <t>1)</t>
    </r>
  </si>
  <si>
    <r>
      <t>Meister, Techniker, Fachakademie</t>
    </r>
    <r>
      <rPr>
        <vertAlign val="superscript"/>
        <sz val="9"/>
        <rFont val="Arial"/>
        <family val="2"/>
      </rPr>
      <t>2)</t>
    </r>
  </si>
  <si>
    <r>
      <t>Fachhochschulen</t>
    </r>
    <r>
      <rPr>
        <vertAlign val="superscript"/>
        <sz val="9"/>
        <rFont val="Arial"/>
        <family val="2"/>
      </rPr>
      <t>3)</t>
    </r>
  </si>
  <si>
    <t>Bachelor Fachhochschule
Darunter:</t>
  </si>
  <si>
    <t>Master Fachhochschule
Darunter:</t>
  </si>
  <si>
    <t>Rechts- und Wirtschaftswissenschaften</t>
  </si>
  <si>
    <r>
      <t>Ingenieurwissenschaften</t>
    </r>
    <r>
      <rPr>
        <vertAlign val="superscript"/>
        <sz val="9"/>
        <rFont val="Arial"/>
        <family val="2"/>
      </rPr>
      <t>1)</t>
    </r>
  </si>
  <si>
    <r>
      <t>Mathematik, Naturwissenschaften</t>
    </r>
    <r>
      <rPr>
        <vertAlign val="superscript"/>
        <sz val="9"/>
        <rFont val="Arial"/>
        <family val="2"/>
      </rPr>
      <t>2)</t>
    </r>
  </si>
  <si>
    <t>Sozialwesen, Sozialwissenschaften</t>
  </si>
  <si>
    <t>Sprach- und Kulturwissenschaften, Sport</t>
  </si>
  <si>
    <t>Kunst, Kunstwissenschaften</t>
  </si>
  <si>
    <t>Master Universität
(einschließ-
lich Master
Lehramt)</t>
  </si>
  <si>
    <r>
      <t>Sonstige Universität
(Diplom, Magister, 
Staats-examen)</t>
    </r>
    <r>
      <rPr>
        <vertAlign val="superscript"/>
        <sz val="9"/>
        <color indexed="8"/>
        <rFont val="Arial"/>
        <family val="2"/>
      </rPr>
      <t>1) 2)</t>
    </r>
  </si>
  <si>
    <t>Tabellen/Abbildungen im Internet</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</si>
</sst>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_([$€]* #,##0.00_);_([$€]* \(#,##0.00\);_([$€]* &quot;-&quot;??_);_(@_)"/>
    <numFmt numFmtId="170" formatCode="#,##0.0"/>
    <numFmt numFmtId="171" formatCode="##\ ##\ ##\ ###"/>
    <numFmt numFmtId="172" formatCode="##\ ##"/>
    <numFmt numFmtId="173" formatCode="##\ ##\ #"/>
    <numFmt numFmtId="174" formatCode="##\ ##\ ##"/>
    <numFmt numFmtId="175" formatCode="\ \ \ @\ *."/>
    <numFmt numFmtId="176" formatCode="_-* #,##0.00\ [$€-1]_-;\-* #,##0.00\ [$€-1]_-;_-* &quot;-&quot;??\ [$€-1]_-"/>
    <numFmt numFmtId="177" formatCode="_-* #,##0.00\ _k_r_-;\-* #,##0.00\ _k_r_-;_-* &quot;-&quot;??\ _k_r_-;_-@_-"/>
    <numFmt numFmtId="178" formatCode="_(&quot;€&quot;* #,##0_);_(&quot;€&quot;* \(#,##0\);_(&quot;€&quot;* &quot;-&quot;_);_(@_)"/>
    <numFmt numFmtId="179" formatCode="_(&quot;€&quot;* #,##0.00_);_(&quot;€&quot;* \(#,##0.00\);_(&quot;€&quot;* &quot;-&quot;??_);_(@_)"/>
    <numFmt numFmtId="180" formatCode="General_)"/>
    <numFmt numFmtId="181" formatCode="&quot;£&quot;#,##0.00;\-&quot;£&quot;#,##0.00"/>
    <numFmt numFmtId="182" formatCode="_-* #,##0.00\ _F_-;\-* #,##0.00\ _F_-;_-* &quot;-&quot;??\ _F_-;_-@_-"/>
    <numFmt numFmtId="183" formatCode="#,##0.000"/>
    <numFmt numFmtId="184" formatCode="#,##0.00%;[Red]\(#,##0.00%\)"/>
    <numFmt numFmtId="185" formatCode="&quot;$&quot;#,##0\ ;\(&quot;$&quot;#,##0\)"/>
    <numFmt numFmtId="186" formatCode="&quot;$&quot;#,##0_);\(&quot;$&quot;#,##0.0\)"/>
    <numFmt numFmtId="187" formatCode="_-* #,##0_-;\-* #,##0_-;_-* &quot;-&quot;_-;_-@_-"/>
    <numFmt numFmtId="188" formatCode="_-* #,##0.00_-;\-* #,##0.00_-;_-* &quot;-&quot;??_-;_-@_-"/>
    <numFmt numFmtId="189" formatCode="_-&quot;$&quot;* #,##0_-;\-&quot;$&quot;* #,##0_-;_-&quot;$&quot;* &quot;-&quot;_-;_-@_-"/>
    <numFmt numFmtId="190" formatCode="_-&quot;$&quot;* #,##0.00_-;\-&quot;$&quot;* #,##0.00_-;_-&quot;$&quot;* &quot;-&quot;??_-;_-@_-"/>
    <numFmt numFmtId="191" formatCode="0.00_)"/>
    <numFmt numFmtId="192" formatCode="_(* #,##0_);_(* \(#,##0\);_(* &quot;-&quot;??_);_(@_)"/>
  </numFmts>
  <fonts count="13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u/>
      <sz val="10"/>
      <color indexed="12"/>
      <name val="Arial"/>
      <family val="2"/>
    </font>
    <font>
      <sz val="9"/>
      <name val="Arial"/>
      <family val="2"/>
    </font>
    <font>
      <sz val="10"/>
      <name val="Arial"/>
      <family val="2"/>
    </font>
    <font>
      <vertAlign val="superscript"/>
      <sz val="9"/>
      <name val="Arial"/>
      <family val="2"/>
    </font>
    <font>
      <sz val="9"/>
      <color indexed="8"/>
      <name val="Arial"/>
      <family val="2"/>
    </font>
    <font>
      <sz val="8"/>
      <name val="Arial"/>
      <family val="2"/>
    </font>
    <font>
      <sz val="8"/>
      <name val="Arial"/>
      <family val="2"/>
    </font>
    <font>
      <sz val="8.5"/>
      <name val="Arial"/>
      <family val="2"/>
    </font>
    <font>
      <vertAlign val="superscript"/>
      <sz val="9"/>
      <color indexed="8"/>
      <name val="Arial"/>
      <family val="2"/>
    </font>
    <font>
      <b/>
      <sz val="8.5"/>
      <color indexed="12"/>
      <name val="MS Sans Serif"/>
      <family val="2"/>
    </font>
    <font>
      <b/>
      <sz val="8"/>
      <color indexed="12"/>
      <name val="Arial"/>
      <family val="2"/>
    </font>
    <font>
      <sz val="10"/>
      <name val="Times New Roman"/>
      <family val="1"/>
    </font>
    <font>
      <sz val="10"/>
      <color indexed="8"/>
      <name val="MS Sans Serif"/>
      <family val="2"/>
    </font>
    <font>
      <sz val="8"/>
      <color indexed="8"/>
      <name val="Arial"/>
      <family val="2"/>
    </font>
    <font>
      <sz val="10"/>
      <color indexed="8"/>
      <name val="Arial"/>
      <family val="2"/>
    </font>
    <font>
      <b/>
      <sz val="8"/>
      <color indexed="8"/>
      <name val="MS Sans Serif"/>
      <family val="2"/>
    </font>
    <font>
      <b/>
      <sz val="10"/>
      <name val="Arial"/>
      <family val="2"/>
    </font>
    <font>
      <sz val="8"/>
      <name val="Arial"/>
      <family val="2"/>
    </font>
    <font>
      <sz val="10"/>
      <color indexed="8"/>
      <name val="Arial"/>
      <family val="2"/>
    </font>
    <font>
      <b/>
      <u/>
      <sz val="10"/>
      <color indexed="8"/>
      <name val="MS Sans Serif"/>
      <family val="2"/>
    </font>
    <font>
      <b/>
      <sz val="8.5"/>
      <color indexed="8"/>
      <name val="MS Sans Serif"/>
      <family val="2"/>
    </font>
    <font>
      <sz val="8"/>
      <color indexed="8"/>
      <name val="MS Sans Serif"/>
      <family val="2"/>
    </font>
    <font>
      <b/>
      <u/>
      <sz val="8.5"/>
      <color indexed="8"/>
      <name val="MS Sans Serif"/>
      <family val="2"/>
    </font>
    <font>
      <b/>
      <sz val="8"/>
      <name val="Arial"/>
      <family val="2"/>
    </font>
    <font>
      <sz val="10"/>
      <name val="Arial"/>
      <family val="2"/>
    </font>
    <font>
      <sz val="10"/>
      <color indexed="8"/>
      <name val="MS Sans Serif"/>
      <family val="2"/>
    </font>
    <font>
      <b/>
      <sz val="8"/>
      <color indexed="8"/>
      <name val="MS Sans Serif"/>
      <family val="2"/>
    </font>
    <font>
      <u/>
      <sz val="10"/>
      <color indexed="12"/>
      <name val="Arial"/>
      <family val="2"/>
    </font>
    <font>
      <b/>
      <sz val="10"/>
      <name val="Arial"/>
      <family val="2"/>
    </font>
    <font>
      <sz val="8"/>
      <color indexed="8"/>
      <name val="MS Sans Serif"/>
      <family val="2"/>
    </font>
    <font>
      <sz val="8.5"/>
      <color indexed="8"/>
      <name val="Arial"/>
      <family val="2"/>
    </font>
    <font>
      <sz val="8"/>
      <name val="Verdana"/>
      <family val="2"/>
    </font>
    <font>
      <u/>
      <sz val="10"/>
      <color indexed="12"/>
      <name val="Arial"/>
      <family val="2"/>
    </font>
    <font>
      <u/>
      <sz val="7"/>
      <color indexed="12"/>
      <name val="MetaNormalLF-Roman"/>
      <family val="2"/>
    </font>
    <font>
      <sz val="8"/>
      <name val="Times New Roman"/>
      <family val="1"/>
    </font>
    <font>
      <b/>
      <sz val="8"/>
      <color indexed="8"/>
      <name val="MS Sans Serif"/>
      <family val="2"/>
    </font>
    <font>
      <sz val="9"/>
      <color indexed="8"/>
      <name val="Arial"/>
      <family val="2"/>
    </font>
    <font>
      <sz val="8.5"/>
      <color indexed="8"/>
      <name val="Arial"/>
      <family val="2"/>
    </font>
    <font>
      <sz val="10"/>
      <name val="Arial"/>
      <family val="2"/>
    </font>
    <font>
      <sz val="10"/>
      <name val="Arial"/>
      <family val="2"/>
    </font>
    <font>
      <b/>
      <sz val="11"/>
      <name val="Arial"/>
      <family val="2"/>
    </font>
    <font>
      <sz val="11"/>
      <color theme="1"/>
      <name val="Calibri"/>
      <family val="2"/>
      <scheme val="minor"/>
    </font>
    <font>
      <sz val="8"/>
      <color rgb="FF000000"/>
      <name val="Arial"/>
      <family val="2"/>
    </font>
    <font>
      <b/>
      <sz val="10"/>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Times New Roman"/>
      <family val="1"/>
    </font>
    <font>
      <sz val="11"/>
      <color indexed="8"/>
      <name val="Calibri"/>
      <family val="2"/>
    </font>
    <font>
      <sz val="11"/>
      <color indexed="9"/>
      <name val="Calibri"/>
      <family val="2"/>
    </font>
    <font>
      <b/>
      <sz val="11"/>
      <color indexed="63"/>
      <name val="Calibri"/>
      <family val="2"/>
    </font>
    <font>
      <b/>
      <sz val="11"/>
      <color indexed="52"/>
      <name val="Calibri"/>
      <family val="2"/>
    </font>
    <font>
      <sz val="11"/>
      <name val="µ¸¿ò"/>
    </font>
    <font>
      <sz val="9"/>
      <name val="Times"/>
      <family val="1"/>
    </font>
    <font>
      <b/>
      <sz val="12"/>
      <color indexed="12"/>
      <name val="Bookman"/>
      <family val="1"/>
    </font>
    <font>
      <b/>
      <i/>
      <u/>
      <sz val="10"/>
      <color indexed="10"/>
      <name val="Bookman"/>
      <family val="1"/>
    </font>
    <font>
      <sz val="11"/>
      <color indexed="62"/>
      <name val="Calibri"/>
      <family val="2"/>
    </font>
    <font>
      <b/>
      <sz val="11"/>
      <color indexed="8"/>
      <name val="Calibri"/>
      <family val="2"/>
    </font>
    <font>
      <i/>
      <sz val="11"/>
      <color indexed="23"/>
      <name val="Calibri"/>
      <family val="2"/>
    </font>
    <font>
      <sz val="8.5"/>
      <color indexed="8"/>
      <name val="MS Sans Serif"/>
      <family val="2"/>
    </font>
    <font>
      <b/>
      <sz val="10"/>
      <color indexed="8"/>
      <name val="MS Sans Serif"/>
      <family val="2"/>
    </font>
    <font>
      <sz val="11"/>
      <color indexed="17"/>
      <name val="Calibri"/>
      <family val="2"/>
    </font>
    <font>
      <u/>
      <sz val="10"/>
      <color indexed="36"/>
      <name val="Arial"/>
      <family val="2"/>
    </font>
    <font>
      <u/>
      <sz val="8.5"/>
      <color indexed="12"/>
      <name val="Arial"/>
      <family val="2"/>
    </font>
    <font>
      <u/>
      <sz val="7.5"/>
      <color indexed="12"/>
      <name val="Courier"/>
      <family val="3"/>
    </font>
    <font>
      <sz val="11"/>
      <color indexed="60"/>
      <name val="Calibri"/>
      <family val="2"/>
    </font>
    <font>
      <sz val="10"/>
      <name val="MS Sans Serif"/>
      <family val="2"/>
    </font>
    <font>
      <sz val="10"/>
      <name val="Helvetica"/>
      <family val="2"/>
    </font>
    <font>
      <sz val="11"/>
      <color theme="1"/>
      <name val="Calibri"/>
      <family val="2"/>
      <charset val="238"/>
      <scheme val="minor"/>
    </font>
    <font>
      <sz val="11"/>
      <color indexed="8"/>
      <name val="Czcionka tekstu podstawowego"/>
      <family val="2"/>
    </font>
    <font>
      <sz val="7.5"/>
      <color indexed="8"/>
      <name val="MS Sans Serif"/>
      <family val="2"/>
    </font>
    <font>
      <sz val="11"/>
      <color indexed="20"/>
      <name val="Calibri"/>
      <family val="2"/>
    </font>
    <font>
      <sz val="10"/>
      <name val="MetaNormalLF-Roman"/>
    </font>
    <font>
      <sz val="10"/>
      <name val="NewCenturySchlbk"/>
    </font>
    <font>
      <b/>
      <sz val="14"/>
      <name val="Helv"/>
    </font>
    <font>
      <b/>
      <sz val="12"/>
      <name val="Helv"/>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2"/>
      <name val="ＭＳ Ｐゴシック"/>
      <family val="3"/>
      <charset val="128"/>
    </font>
    <font>
      <sz val="8.5"/>
      <color rgb="FF000000"/>
      <name val="Arial"/>
      <family val="2"/>
    </font>
    <font>
      <sz val="10"/>
      <color theme="1"/>
      <name val="Arial"/>
      <family val="2"/>
    </font>
    <font>
      <sz val="8"/>
      <color theme="1"/>
      <name val="Arial"/>
      <family val="2"/>
    </font>
    <font>
      <u/>
      <sz val="10"/>
      <color theme="10"/>
      <name val="Arial"/>
      <family val="2"/>
    </font>
    <font>
      <u/>
      <sz val="8.5"/>
      <color theme="10"/>
      <name val="Arial"/>
      <family val="2"/>
    </font>
    <font>
      <sz val="11"/>
      <color theme="1"/>
      <name val="Czcionka tekstu podstawowego"/>
      <family val="2"/>
    </font>
    <font>
      <b/>
      <sz val="14"/>
      <name val="Helv"/>
      <family val="2"/>
    </font>
    <font>
      <b/>
      <sz val="12"/>
      <name val="Helv"/>
      <family val="2"/>
    </font>
    <font>
      <sz val="9"/>
      <color indexed="9"/>
      <name val="Times"/>
      <family val="1"/>
    </font>
    <font>
      <sz val="9"/>
      <color indexed="8"/>
      <name val="Times"/>
      <family val="1"/>
    </font>
    <font>
      <b/>
      <sz val="12"/>
      <name val="Arial"/>
      <family val="2"/>
    </font>
    <font>
      <u/>
      <sz val="10"/>
      <color indexed="12"/>
      <name val="MS Sans Serif"/>
      <family val="2"/>
    </font>
    <font>
      <b/>
      <i/>
      <sz val="16"/>
      <name val="Helv"/>
      <family val="2"/>
    </font>
    <font>
      <sz val="8"/>
      <name val="Courier"/>
      <family val="3"/>
    </font>
    <font>
      <sz val="10"/>
      <color indexed="8"/>
      <name val="Times"/>
      <family val="1"/>
    </font>
    <font>
      <i/>
      <sz val="8"/>
      <name val="Tms Rmn"/>
      <family val="2"/>
    </font>
    <font>
      <b/>
      <sz val="8"/>
      <name val="Tms Rmn"/>
      <family val="2"/>
    </font>
    <font>
      <sz val="10"/>
      <name val="Times"/>
      <family val="1"/>
    </font>
    <font>
      <sz val="12"/>
      <name val="宋体"/>
      <family val="2"/>
      <charset val="134"/>
    </font>
    <font>
      <sz val="10"/>
      <color theme="1"/>
      <name val="Liberation Sans"/>
    </font>
    <font>
      <sz val="10"/>
      <name val="Arial"/>
      <family val="2"/>
    </font>
    <font>
      <sz val="11"/>
      <color theme="1"/>
      <name val="Arial"/>
      <family val="2"/>
    </font>
    <font>
      <sz val="10"/>
      <color rgb="FF0563C1"/>
      <name val="Arial"/>
      <family val="2"/>
    </font>
    <font>
      <b/>
      <sz val="8.5"/>
      <color theme="1"/>
      <name val="Arial"/>
      <family val="2"/>
    </font>
    <font>
      <b/>
      <sz val="8.5"/>
      <color theme="1"/>
      <name val="Wingdings"/>
      <charset val="2"/>
    </font>
    <font>
      <u/>
      <sz val="10"/>
      <color rgb="FF0563C1"/>
      <name val="Arial"/>
      <family val="2"/>
    </font>
    <font>
      <b/>
      <sz val="10"/>
      <name val="Symbol"/>
      <family val="1"/>
    </font>
  </fonts>
  <fills count="112">
    <fill>
      <patternFill patternType="none"/>
    </fill>
    <fill>
      <patternFill patternType="gray125"/>
    </fill>
    <fill>
      <patternFill patternType="solid">
        <fgColor indexed="31"/>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1"/>
        <bgColor indexed="64"/>
      </patternFill>
    </fill>
    <fill>
      <patternFill patternType="solid">
        <fgColor theme="3" tint="0.79998168889431442"/>
        <bgColor indexed="64"/>
      </patternFill>
    </fill>
    <fill>
      <patternFill patternType="solid">
        <fgColor rgb="FFC6D9F1"/>
        <bgColor indexed="64"/>
      </patternFill>
    </fill>
    <fill>
      <patternFill patternType="solid">
        <fgColor rgb="FFC5D9F1"/>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39997558519241921"/>
        <bgColor indexed="64"/>
      </patternFill>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55"/>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8"/>
      </patternFill>
    </fill>
    <fill>
      <patternFill patternType="solid">
        <fgColor indexed="10"/>
        <bgColor indexed="8"/>
      </patternFill>
    </fill>
    <fill>
      <patternFill patternType="solid">
        <fgColor indexed="44"/>
        <bgColor indexed="10"/>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8026673177287"/>
        <bgColor indexed="64"/>
      </patternFill>
    </fill>
    <fill>
      <patternFill patternType="solid">
        <fgColor theme="5" tint="0.59978026673177287"/>
        <bgColor indexed="64"/>
      </patternFill>
    </fill>
    <fill>
      <patternFill patternType="solid">
        <fgColor theme="6" tint="0.59978026673177287"/>
        <bgColor indexed="64"/>
      </patternFill>
    </fill>
    <fill>
      <patternFill patternType="solid">
        <fgColor theme="7" tint="0.59978026673177287"/>
        <bgColor indexed="64"/>
      </patternFill>
    </fill>
    <fill>
      <patternFill patternType="solid">
        <fgColor theme="8" tint="0.59978026673177287"/>
        <bgColor indexed="64"/>
      </patternFill>
    </fill>
    <fill>
      <patternFill patternType="solid">
        <fgColor theme="9" tint="0.59978026673177287"/>
        <bgColor indexed="64"/>
      </patternFill>
    </fill>
    <fill>
      <patternFill patternType="solid">
        <fgColor indexed="44"/>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indexed="26"/>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0"/>
        <bgColor indexed="64"/>
      </patternFill>
    </fill>
    <fill>
      <patternFill patternType="solid">
        <fgColor theme="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thin">
        <color indexed="62"/>
      </top>
      <bottom style="double">
        <color indexed="62"/>
      </bottom>
      <diagonal/>
    </border>
    <border>
      <left style="thin">
        <color indexed="8"/>
      </left>
      <right/>
      <top style="thin">
        <color indexed="8"/>
      </top>
      <bottom style="thin">
        <color indexed="8"/>
      </bottom>
      <diagonal/>
    </border>
    <border>
      <left/>
      <right/>
      <top style="thick">
        <color indexed="63"/>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auto="1"/>
      </top>
      <bottom style="medium">
        <color auto="1"/>
      </bottom>
      <diagonal/>
    </border>
    <border>
      <left/>
      <right/>
      <top/>
      <bottom style="thick">
        <color theme="4" tint="0.49977111117893003"/>
      </bottom>
      <diagonal/>
    </border>
    <border>
      <left style="thin">
        <color indexed="22"/>
      </left>
      <right style="thin">
        <color indexed="22"/>
      </right>
      <top style="thin">
        <color indexed="22"/>
      </top>
      <bottom style="thin">
        <color indexed="22"/>
      </bottom>
      <diagonal/>
    </border>
    <border>
      <left/>
      <right/>
      <top/>
      <bottom style="thick">
        <color theme="4" tint="0.49974059266945403"/>
      </bottom>
      <diagonal/>
    </border>
    <border>
      <left/>
      <right/>
      <top/>
      <bottom style="thick">
        <color theme="4" tint="0.49971007415997803"/>
      </bottom>
      <diagonal/>
    </border>
    <border>
      <left/>
      <right/>
      <top/>
      <bottom style="thick">
        <color theme="4" tint="0.49967955565050204"/>
      </bottom>
      <diagonal/>
    </border>
    <border>
      <left/>
      <right style="thin">
        <color auto="1"/>
      </right>
      <top style="thin">
        <color auto="1"/>
      </top>
      <bottom/>
      <diagonal/>
    </border>
    <border>
      <left/>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s>
  <cellStyleXfs count="5703">
    <xf numFmtId="0" fontId="0" fillId="0" borderId="0"/>
    <xf numFmtId="172" fontId="40" fillId="0" borderId="1">
      <alignment horizontal="left"/>
    </xf>
    <xf numFmtId="173" fontId="40" fillId="0" borderId="1">
      <alignment horizontal="left"/>
    </xf>
    <xf numFmtId="174" fontId="40" fillId="0" borderId="1">
      <alignment horizontal="left"/>
    </xf>
    <xf numFmtId="171" fontId="40" fillId="0" borderId="1">
      <alignment horizontal="left"/>
    </xf>
    <xf numFmtId="0" fontId="11" fillId="2" borderId="2"/>
    <xf numFmtId="0" fontId="11" fillId="0" borderId="1"/>
    <xf numFmtId="0" fontId="15" fillId="3" borderId="0">
      <alignment horizontal="center" vertical="center"/>
    </xf>
    <xf numFmtId="0" fontId="4" fillId="4" borderId="0">
      <alignment horizontal="center" wrapText="1"/>
    </xf>
    <xf numFmtId="0" fontId="30" fillId="4" borderId="0">
      <alignment horizontal="center" wrapText="1"/>
    </xf>
    <xf numFmtId="0" fontId="8" fillId="4" borderId="0">
      <alignment horizontal="center" wrapText="1"/>
    </xf>
    <xf numFmtId="0" fontId="8" fillId="4" borderId="0">
      <alignment horizontal="center" wrapText="1"/>
    </xf>
    <xf numFmtId="0" fontId="45" fillId="4" borderId="0">
      <alignment horizontal="center" wrapText="1"/>
    </xf>
    <xf numFmtId="0" fontId="8" fillId="4" borderId="0">
      <alignment horizontal="center" wrapText="1"/>
    </xf>
    <xf numFmtId="0" fontId="16" fillId="3" borderId="0">
      <alignment horizontal="center"/>
    </xf>
    <xf numFmtId="165" fontId="17" fillId="0" borderId="0" applyFont="0" applyFill="0" applyBorder="0" applyAlignment="0" applyProtection="0"/>
    <xf numFmtId="167" fontId="17" fillId="0" borderId="0" applyFont="0" applyFill="0" applyBorder="0" applyAlignment="0" applyProtection="0"/>
    <xf numFmtId="164" fontId="17" fillId="0" borderId="0" applyFont="0" applyFill="0" applyBorder="0" applyAlignment="0" applyProtection="0"/>
    <xf numFmtId="166" fontId="17" fillId="0" borderId="0" applyFont="0" applyFill="0" applyBorder="0" applyAlignment="0" applyProtection="0"/>
    <xf numFmtId="0" fontId="18" fillId="5" borderId="2" applyBorder="0">
      <protection locked="0"/>
    </xf>
    <xf numFmtId="0" fontId="31" fillId="5" borderId="2" applyBorder="0">
      <protection locked="0"/>
    </xf>
    <xf numFmtId="0" fontId="18" fillId="5" borderId="2" applyBorder="0">
      <protection locked="0"/>
    </xf>
    <xf numFmtId="169" fontId="4" fillId="0" borderId="0" applyFont="0" applyFill="0" applyBorder="0" applyAlignment="0" applyProtection="0"/>
    <xf numFmtId="169" fontId="3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5" fillId="0" borderId="0" applyFont="0" applyFill="0" applyBorder="0" applyAlignment="0" applyProtection="0"/>
    <xf numFmtId="169" fontId="8" fillId="0" borderId="0" applyFont="0" applyFill="0" applyBorder="0" applyAlignment="0" applyProtection="0"/>
    <xf numFmtId="0" fontId="19" fillId="3" borderId="1">
      <alignment horizontal="left"/>
    </xf>
    <xf numFmtId="0" fontId="20" fillId="3" borderId="0">
      <alignment horizontal="left"/>
    </xf>
    <xf numFmtId="0" fontId="21" fillId="6" borderId="0">
      <alignment horizontal="right" vertical="top" textRotation="90" wrapText="1"/>
    </xf>
    <xf numFmtId="0" fontId="32" fillId="6" borderId="0">
      <alignment horizontal="right" vertical="top" textRotation="90" wrapText="1"/>
    </xf>
    <xf numFmtId="0" fontId="21" fillId="6" borderId="0">
      <alignment horizontal="right" vertical="top" textRotation="90" wrapText="1"/>
    </xf>
    <xf numFmtId="0" fontId="41" fillId="6" borderId="0">
      <alignment horizontal="right" vertical="top" textRotation="90" wrapText="1"/>
    </xf>
    <xf numFmtId="0" fontId="21" fillId="6" borderId="0">
      <alignment horizontal="right" vertical="top" textRotation="90" wrapText="1"/>
    </xf>
    <xf numFmtId="0"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2" fillId="4" borderId="0">
      <alignment horizontal="center"/>
    </xf>
    <xf numFmtId="0" fontId="34" fillId="4" borderId="0">
      <alignment horizontal="center"/>
    </xf>
    <xf numFmtId="0" fontId="22" fillId="4" borderId="0">
      <alignment horizontal="center"/>
    </xf>
    <xf numFmtId="167" fontId="4" fillId="0" borderId="0" applyFont="0" applyFill="0" applyBorder="0" applyAlignment="0" applyProtection="0"/>
    <xf numFmtId="167" fontId="45" fillId="0" borderId="0" applyFont="0" applyFill="0" applyBorder="0" applyAlignment="0" applyProtection="0"/>
    <xf numFmtId="167" fontId="8" fillId="0" borderId="0" applyFont="0" applyFill="0" applyBorder="0" applyAlignment="0" applyProtection="0"/>
    <xf numFmtId="0" fontId="23" fillId="3" borderId="3">
      <alignment wrapText="1"/>
    </xf>
    <xf numFmtId="0" fontId="11" fillId="3" borderId="3">
      <alignment wrapText="1"/>
    </xf>
    <xf numFmtId="0" fontId="23" fillId="3" borderId="4"/>
    <xf numFmtId="0" fontId="11" fillId="3" borderId="4"/>
    <xf numFmtId="0" fontId="23" fillId="3" borderId="5"/>
    <xf numFmtId="0" fontId="11" fillId="3" borderId="5"/>
    <xf numFmtId="0" fontId="11" fillId="3" borderId="6">
      <alignment horizontal="center" wrapText="1"/>
    </xf>
    <xf numFmtId="0" fontId="8" fillId="0" borderId="0"/>
    <xf numFmtId="0" fontId="18" fillId="0" borderId="0"/>
    <xf numFmtId="9" fontId="24" fillId="0" borderId="0" applyFont="0" applyFill="0" applyBorder="0" applyAlignment="0" applyProtection="0"/>
    <xf numFmtId="9" fontId="20" fillId="0" borderId="0" applyFont="0" applyFill="0" applyBorder="0" applyAlignment="0" applyProtection="0"/>
    <xf numFmtId="9" fontId="4" fillId="0" borderId="0" applyNumberFormat="0" applyFont="0" applyFill="0" applyBorder="0" applyAlignment="0" applyProtection="0"/>
    <xf numFmtId="0" fontId="11" fillId="3" borderId="1"/>
    <xf numFmtId="0" fontId="15" fillId="3" borderId="0">
      <alignment horizontal="right"/>
    </xf>
    <xf numFmtId="0" fontId="25" fillId="7" borderId="0">
      <alignment horizontal="center"/>
    </xf>
    <xf numFmtId="0" fontId="27" fillId="6" borderId="7">
      <alignment horizontal="left" vertical="top" wrapText="1"/>
    </xf>
    <xf numFmtId="0" fontId="35" fillId="6" borderId="7">
      <alignment horizontal="left" vertical="top" wrapText="1"/>
    </xf>
    <xf numFmtId="0" fontId="27" fillId="6" borderId="7">
      <alignment horizontal="left" vertical="top" wrapText="1"/>
    </xf>
    <xf numFmtId="0" fontId="27" fillId="6" borderId="8">
      <alignment horizontal="left" vertical="top"/>
    </xf>
    <xf numFmtId="0" fontId="35" fillId="6" borderId="8">
      <alignment horizontal="left" vertical="top"/>
    </xf>
    <xf numFmtId="0" fontId="27" fillId="6" borderId="8">
      <alignment horizontal="left" vertical="top"/>
    </xf>
    <xf numFmtId="0" fontId="8" fillId="0" borderId="0"/>
    <xf numFmtId="0" fontId="8" fillId="0" borderId="0"/>
    <xf numFmtId="0" fontId="44" fillId="0" borderId="0"/>
    <xf numFmtId="0" fontId="8" fillId="0" borderId="0"/>
    <xf numFmtId="0" fontId="47" fillId="0" borderId="0"/>
    <xf numFmtId="0" fontId="8" fillId="0" borderId="0"/>
    <xf numFmtId="0" fontId="28" fillId="3" borderId="0">
      <alignment horizontal="center"/>
    </xf>
    <xf numFmtId="0" fontId="29" fillId="3" borderId="0"/>
    <xf numFmtId="0" fontId="50" fillId="0" borderId="0" applyNumberFormat="0" applyFill="0" applyBorder="0" applyAlignment="0" applyProtection="0"/>
    <xf numFmtId="0" fontId="51" fillId="0" borderId="17" applyNumberFormat="0" applyFill="0" applyAlignment="0" applyProtection="0"/>
    <xf numFmtId="0" fontId="52" fillId="0" borderId="18" applyNumberFormat="0" applyFill="0" applyAlignment="0" applyProtection="0"/>
    <xf numFmtId="0" fontId="53" fillId="0" borderId="19" applyNumberFormat="0" applyFill="0" applyAlignment="0" applyProtection="0"/>
    <xf numFmtId="0" fontId="53" fillId="0" borderId="0" applyNumberFormat="0" applyFill="0" applyBorder="0" applyAlignment="0" applyProtection="0"/>
    <xf numFmtId="0" fontId="54" fillId="15" borderId="0" applyNumberFormat="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20" applyNumberFormat="0" applyAlignment="0" applyProtection="0"/>
    <xf numFmtId="0" fontId="58" fillId="19" borderId="21" applyNumberFormat="0" applyAlignment="0" applyProtection="0"/>
    <xf numFmtId="0" fontId="59" fillId="19" borderId="20" applyNumberFormat="0" applyAlignment="0" applyProtection="0"/>
    <xf numFmtId="0" fontId="60" fillId="0" borderId="22" applyNumberFormat="0" applyFill="0" applyAlignment="0" applyProtection="0"/>
    <xf numFmtId="0" fontId="61" fillId="20" borderId="23"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25" applyNumberFormat="0" applyFill="0" applyAlignment="0" applyProtection="0"/>
    <xf numFmtId="0" fontId="65"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65" fillId="45" borderId="0" applyNumberFormat="0" applyBorder="0" applyAlignment="0" applyProtection="0"/>
    <xf numFmtId="0" fontId="3" fillId="0" borderId="0"/>
    <xf numFmtId="0" fontId="3" fillId="21" borderId="24" applyNumberFormat="0" applyFont="0" applyAlignment="0" applyProtection="0"/>
    <xf numFmtId="0" fontId="4" fillId="0" borderId="0"/>
    <xf numFmtId="0" fontId="4" fillId="0" borderId="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7" borderId="0" applyNumberFormat="0" applyBorder="0" applyAlignment="0" applyProtection="0"/>
    <xf numFmtId="0" fontId="67" fillId="50" borderId="0" applyNumberFormat="0" applyBorder="0" applyAlignment="0" applyProtection="0"/>
    <xf numFmtId="0" fontId="67" fillId="48"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0" borderId="0" applyNumberFormat="0" applyBorder="0" applyAlignment="0" applyProtection="0"/>
    <xf numFmtId="0" fontId="67" fillId="48" borderId="0" applyNumberFormat="0" applyBorder="0" applyAlignment="0" applyProtection="0"/>
    <xf numFmtId="175" fontId="11" fillId="0" borderId="0"/>
    <xf numFmtId="172" fontId="40" fillId="0" borderId="1">
      <alignment horizontal="left"/>
    </xf>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40" borderId="0" applyNumberFormat="0" applyBorder="0" applyAlignment="0" applyProtection="0"/>
    <xf numFmtId="0" fontId="20" fillId="44" borderId="0" applyNumberFormat="0" applyBorder="0" applyAlignment="0" applyProtection="0"/>
    <xf numFmtId="0" fontId="67" fillId="47"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47" borderId="0" applyNumberFormat="0" applyBorder="0" applyAlignment="0" applyProtection="0"/>
    <xf numFmtId="0" fontId="67" fillId="57" borderId="0" applyNumberFormat="0" applyBorder="0" applyAlignment="0" applyProtection="0"/>
    <xf numFmtId="0" fontId="67" fillId="48" borderId="0" applyNumberFormat="0" applyBorder="0" applyAlignment="0" applyProtection="0"/>
    <xf numFmtId="0" fontId="67" fillId="57" borderId="0" applyNumberFormat="0" applyBorder="0" applyAlignment="0" applyProtection="0"/>
    <xf numFmtId="0" fontId="67" fillId="55" borderId="0" applyNumberFormat="0" applyBorder="0" applyAlignment="0" applyProtection="0"/>
    <xf numFmtId="0" fontId="67" fillId="58" borderId="0" applyNumberFormat="0" applyBorder="0" applyAlignment="0" applyProtection="0"/>
    <xf numFmtId="0" fontId="67" fillId="54" borderId="0" applyNumberFormat="0" applyBorder="0" applyAlignment="0" applyProtection="0"/>
    <xf numFmtId="0" fontId="67" fillId="57" borderId="0" applyNumberFormat="0" applyBorder="0" applyAlignment="0" applyProtection="0"/>
    <xf numFmtId="0" fontId="67" fillId="59" borderId="0" applyNumberFormat="0" applyBorder="0" applyAlignment="0" applyProtection="0"/>
    <xf numFmtId="173" fontId="40" fillId="0" borderId="1">
      <alignment horizontal="left"/>
    </xf>
    <xf numFmtId="174" fontId="40" fillId="0" borderId="1">
      <alignment horizontal="left"/>
    </xf>
    <xf numFmtId="0" fontId="68" fillId="60"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48" borderId="0" applyNumberFormat="0" applyBorder="0" applyAlignment="0" applyProtection="0"/>
    <xf numFmtId="0" fontId="68" fillId="62" borderId="0" applyNumberFormat="0" applyBorder="0" applyAlignment="0" applyProtection="0"/>
    <xf numFmtId="0" fontId="68" fillId="55" borderId="0" applyNumberFormat="0" applyBorder="0" applyAlignment="0" applyProtection="0"/>
    <xf numFmtId="0" fontId="68" fillId="58" borderId="0" applyNumberFormat="0" applyBorder="0" applyAlignment="0" applyProtection="0"/>
    <xf numFmtId="0" fontId="68" fillId="63" borderId="0" applyNumberFormat="0" applyBorder="0" applyAlignment="0" applyProtection="0"/>
    <xf numFmtId="0" fontId="68" fillId="60" borderId="0" applyNumberFormat="0" applyBorder="0" applyAlignment="0" applyProtection="0"/>
    <xf numFmtId="0" fontId="68" fillId="64" borderId="0" applyNumberFormat="0" applyBorder="0" applyAlignment="0" applyProtection="0"/>
    <xf numFmtId="171" fontId="40" fillId="0" borderId="1">
      <alignment horizontal="left"/>
    </xf>
    <xf numFmtId="0" fontId="68" fillId="65" borderId="0" applyNumberFormat="0" applyBorder="0" applyAlignment="0" applyProtection="0"/>
    <xf numFmtId="0" fontId="68" fillId="66" borderId="0" applyNumberFormat="0" applyBorder="0" applyAlignment="0" applyProtection="0"/>
    <xf numFmtId="0" fontId="68" fillId="67" borderId="0" applyNumberFormat="0" applyBorder="0" applyAlignment="0" applyProtection="0"/>
    <xf numFmtId="0" fontId="68" fillId="63" borderId="0" applyNumberFormat="0" applyBorder="0" applyAlignment="0" applyProtection="0"/>
    <xf numFmtId="0" fontId="68" fillId="60" borderId="0" applyNumberFormat="0" applyBorder="0" applyAlignment="0" applyProtection="0"/>
    <xf numFmtId="0" fontId="68" fillId="68" borderId="0" applyNumberFormat="0" applyBorder="0" applyAlignment="0" applyProtection="0"/>
    <xf numFmtId="0" fontId="69" fillId="47" borderId="26" applyNumberFormat="0" applyAlignment="0" applyProtection="0"/>
    <xf numFmtId="0" fontId="70" fillId="47" borderId="27" applyNumberFormat="0" applyAlignment="0" applyProtection="0"/>
    <xf numFmtId="0" fontId="21" fillId="69" borderId="28">
      <alignment horizontal="right" vertical="top" wrapText="1"/>
    </xf>
    <xf numFmtId="0" fontId="71" fillId="0" borderId="0"/>
    <xf numFmtId="0" fontId="27" fillId="70" borderId="29">
      <alignment horizontal="left" vertical="top" wrapText="1"/>
    </xf>
    <xf numFmtId="0" fontId="28" fillId="3" borderId="0">
      <alignment horizontal="center"/>
    </xf>
    <xf numFmtId="0" fontId="4" fillId="4" borderId="0">
      <alignment horizontal="center" wrapText="1"/>
    </xf>
    <xf numFmtId="0" fontId="4" fillId="4" borderId="0">
      <alignment horizontal="center" wrapText="1"/>
    </xf>
    <xf numFmtId="0" fontId="4" fillId="4" borderId="0">
      <alignment horizontal="center" wrapText="1"/>
    </xf>
    <xf numFmtId="0" fontId="4" fillId="4" borderId="0">
      <alignment horizontal="center" wrapText="1"/>
    </xf>
    <xf numFmtId="0" fontId="4" fillId="4" borderId="0">
      <alignment horizontal="center" wrapText="1"/>
    </xf>
    <xf numFmtId="0" fontId="4" fillId="4" borderId="0">
      <alignment horizontal="center" wrapText="1"/>
    </xf>
    <xf numFmtId="0" fontId="4" fillId="4" borderId="0">
      <alignment horizontal="center" wrapText="1"/>
    </xf>
    <xf numFmtId="0" fontId="4" fillId="4" borderId="0">
      <alignment horizontal="center" wrapText="1"/>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72" fillId="0" borderId="0">
      <alignment horizontal="right" vertical="top"/>
    </xf>
    <xf numFmtId="0" fontId="73" fillId="0" borderId="0">
      <alignment horizontal="centerContinuous"/>
    </xf>
    <xf numFmtId="0" fontId="73" fillId="0" borderId="0" applyAlignment="0">
      <alignment horizontal="centerContinuous"/>
    </xf>
    <xf numFmtId="0" fontId="74" fillId="0" borderId="0" applyAlignment="0">
      <alignment horizontal="centerContinuous"/>
    </xf>
    <xf numFmtId="0" fontId="75" fillId="48" borderId="27" applyNumberFormat="0" applyAlignment="0" applyProtection="0"/>
    <xf numFmtId="0" fontId="76" fillId="0" borderId="30" applyNumberFormat="0" applyFill="0" applyAlignment="0" applyProtection="0"/>
    <xf numFmtId="0" fontId="77" fillId="0" borderId="0" applyNumberFormat="0" applyFill="0" applyBorder="0" applyAlignment="0" applyProtection="0"/>
    <xf numFmtId="0" fontId="78" fillId="5" borderId="2">
      <protection locked="0"/>
    </xf>
    <xf numFmtId="0" fontId="4" fillId="5" borderId="1"/>
    <xf numFmtId="0" fontId="4" fillId="5" borderId="1"/>
    <xf numFmtId="0" fontId="4" fillId="3" borderId="0"/>
    <xf numFmtId="0" fontId="4" fillId="3" borderId="0"/>
    <xf numFmtId="176" fontId="4" fillId="0" borderId="0" applyFont="0" applyFill="0" applyBorder="0" applyAlignment="0" applyProtection="0"/>
    <xf numFmtId="169"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69" fontId="4" fillId="0" borderId="0" applyFont="0" applyFill="0" applyBorder="0" applyAlignment="0" applyProtection="0"/>
    <xf numFmtId="176"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20" fillId="3" borderId="0">
      <alignment horizontal="left"/>
    </xf>
    <xf numFmtId="0" fontId="20" fillId="3" borderId="0">
      <alignment horizontal="left"/>
    </xf>
    <xf numFmtId="0" fontId="20" fillId="3" borderId="0">
      <alignment horizontal="left"/>
    </xf>
    <xf numFmtId="0" fontId="79" fillId="7" borderId="0">
      <alignment horizontal="left" vertical="top"/>
    </xf>
    <xf numFmtId="0" fontId="80" fillId="53" borderId="0" applyNumberFormat="0" applyBorder="0" applyAlignment="0" applyProtection="0"/>
    <xf numFmtId="0" fontId="6"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20" fillId="21" borderId="24" applyNumberFormat="0" applyFont="0" applyAlignment="0" applyProtection="0"/>
    <xf numFmtId="0" fontId="20" fillId="21" borderId="24" applyNumberFormat="0" applyFont="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lignment vertical="top"/>
      <protection locked="0"/>
    </xf>
    <xf numFmtId="0" fontId="6" fillId="0" borderId="0" applyNumberFormat="0" applyFill="0" applyBorder="0" applyAlignment="0" applyProtection="0"/>
    <xf numFmtId="0" fontId="22" fillId="4" borderId="0">
      <alignment horizontal="center"/>
    </xf>
    <xf numFmtId="0" fontId="4" fillId="3" borderId="1">
      <alignment horizontal="centerContinuous" wrapText="1"/>
    </xf>
    <xf numFmtId="0" fontId="4" fillId="3" borderId="1">
      <alignment horizontal="centerContinuous" wrapText="1"/>
    </xf>
    <xf numFmtId="0" fontId="26" fillId="7" borderId="0">
      <alignment horizontal="center" wrapText="1"/>
    </xf>
    <xf numFmtId="0" fontId="4" fillId="3" borderId="1">
      <alignment horizontal="centerContinuous" wrapText="1"/>
    </xf>
    <xf numFmtId="167" fontId="4" fillId="0" borderId="0" applyFont="0" applyFill="0" applyBorder="0" applyAlignment="0" applyProtection="0"/>
    <xf numFmtId="167" fontId="20" fillId="0" borderId="0"/>
    <xf numFmtId="167" fontId="4" fillId="0" borderId="0" applyFont="0" applyFill="0" applyBorder="0" applyAlignment="0" applyProtection="0"/>
    <xf numFmtId="0" fontId="11" fillId="3" borderId="3">
      <alignment wrapText="1"/>
    </xf>
    <xf numFmtId="0" fontId="11" fillId="3" borderId="3">
      <alignment wrapText="1"/>
    </xf>
    <xf numFmtId="0" fontId="11" fillId="3" borderId="4"/>
    <xf numFmtId="0" fontId="11" fillId="3" borderId="5"/>
    <xf numFmtId="0" fontId="27" fillId="70" borderId="31">
      <alignment horizontal="left" vertical="top" wrapText="1"/>
    </xf>
    <xf numFmtId="0" fontId="4" fillId="0" borderId="0" applyFont="0" applyFill="0" applyBorder="0" applyAlignment="0" applyProtection="0"/>
    <xf numFmtId="0" fontId="84" fillId="56" borderId="0" applyNumberFormat="0" applyBorder="0" applyAlignment="0" applyProtection="0"/>
    <xf numFmtId="0" fontId="20" fillId="0" borderId="0"/>
    <xf numFmtId="0" fontId="20" fillId="0" borderId="0"/>
    <xf numFmtId="0" fontId="20" fillId="0" borderId="0"/>
    <xf numFmtId="0" fontId="85"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20"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19" fillId="0" borderId="0"/>
    <xf numFmtId="0" fontId="4" fillId="0" borderId="0"/>
    <xf numFmtId="0" fontId="20" fillId="0" borderId="0"/>
    <xf numFmtId="0" fontId="85" fillId="0" borderId="0"/>
    <xf numFmtId="0" fontId="4" fillId="0" borderId="0"/>
    <xf numFmtId="0" fontId="4" fillId="0" borderId="0"/>
    <xf numFmtId="0" fontId="4" fillId="0" borderId="0"/>
    <xf numFmtId="0" fontId="17" fillId="0" borderId="0"/>
    <xf numFmtId="0" fontId="4" fillId="0" borderId="0"/>
    <xf numFmtId="0" fontId="20" fillId="0" borderId="0"/>
    <xf numFmtId="0" fontId="4" fillId="0" borderId="0"/>
    <xf numFmtId="0" fontId="20" fillId="0" borderId="0"/>
    <xf numFmtId="0" fontId="20" fillId="0" borderId="0"/>
    <xf numFmtId="0" fontId="20" fillId="0" borderId="0"/>
    <xf numFmtId="0" fontId="87" fillId="0" borderId="0"/>
    <xf numFmtId="0" fontId="20" fillId="0" borderId="0"/>
    <xf numFmtId="0" fontId="20" fillId="0" borderId="0"/>
    <xf numFmtId="0" fontId="85" fillId="0" borderId="0"/>
    <xf numFmtId="0" fontId="19" fillId="0" borderId="0"/>
    <xf numFmtId="0" fontId="4" fillId="0" borderId="0"/>
    <xf numFmtId="0" fontId="17" fillId="0" borderId="0"/>
    <xf numFmtId="0" fontId="87" fillId="0" borderId="0"/>
    <xf numFmtId="0" fontId="88" fillId="0" borderId="0"/>
    <xf numFmtId="0" fontId="87" fillId="0" borderId="0"/>
    <xf numFmtId="0" fontId="88" fillId="0" borderId="0"/>
    <xf numFmtId="0" fontId="8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8" fillId="0" borderId="0"/>
    <xf numFmtId="0" fontId="88" fillId="0" borderId="0"/>
    <xf numFmtId="0" fontId="88" fillId="0" borderId="0"/>
    <xf numFmtId="0" fontId="87" fillId="0" borderId="0"/>
    <xf numFmtId="0" fontId="87" fillId="0" borderId="0"/>
    <xf numFmtId="0" fontId="87" fillId="0" borderId="0"/>
    <xf numFmtId="0" fontId="88" fillId="0" borderId="0"/>
    <xf numFmtId="9" fontId="87" fillId="0" borderId="0" applyFont="0" applyFill="0" applyBorder="0" applyAlignment="0" applyProtection="0"/>
    <xf numFmtId="9" fontId="20" fillId="0" borderId="0" applyFont="0" applyFill="0" applyBorder="0" applyAlignment="0" applyProtection="0"/>
    <xf numFmtId="9" fontId="87" fillId="0" borderId="0" applyFont="0" applyFill="0" applyBorder="0" applyAlignment="0" applyProtection="0"/>
    <xf numFmtId="9" fontId="2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0" fillId="0" borderId="0" applyFont="0" applyFill="0" applyBorder="0" applyAlignment="0" applyProtection="0"/>
    <xf numFmtId="0" fontId="27" fillId="6" borderId="1">
      <alignment horizontal="left" vertical="top" wrapText="1"/>
    </xf>
    <xf numFmtId="0" fontId="89" fillId="6" borderId="8">
      <alignment horizontal="left" vertical="top" wrapText="1"/>
    </xf>
    <xf numFmtId="0" fontId="90" fillId="52" borderId="0" applyNumberFormat="0" applyBorder="0" applyAlignment="0" applyProtection="0"/>
    <xf numFmtId="0" fontId="11" fillId="0" borderId="0"/>
    <xf numFmtId="0" fontId="2" fillId="0" borderId="0"/>
    <xf numFmtId="0" fontId="4" fillId="0" borderId="0"/>
    <xf numFmtId="0" fontId="91" fillId="0" borderId="0"/>
    <xf numFmtId="0" fontId="20"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92"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79" fillId="71" borderId="0">
      <alignment horizontal="left"/>
    </xf>
    <xf numFmtId="0" fontId="26" fillId="71" borderId="0">
      <alignment horizontal="left" wrapText="1"/>
    </xf>
    <xf numFmtId="0" fontId="79" fillId="71" borderId="0">
      <alignment horizontal="left"/>
    </xf>
    <xf numFmtId="0" fontId="93" fillId="0" borderId="32"/>
    <xf numFmtId="0" fontId="94" fillId="0" borderId="0"/>
    <xf numFmtId="0" fontId="79" fillId="71" borderId="0">
      <alignment horizontal="left"/>
    </xf>
    <xf numFmtId="165" fontId="17" fillId="0" borderId="0" applyFont="0" applyFill="0" applyBorder="0" applyAlignment="0" applyProtection="0"/>
    <xf numFmtId="177" fontId="86" fillId="0" borderId="0" applyFont="0" applyFill="0" applyBorder="0" applyAlignment="0" applyProtection="0"/>
    <xf numFmtId="167" fontId="17" fillId="0" borderId="0" applyFont="0" applyFill="0" applyBorder="0" applyAlignment="0" applyProtection="0"/>
    <xf numFmtId="0" fontId="95" fillId="0" borderId="33" applyNumberFormat="0" applyFill="0" applyAlignment="0" applyProtection="0"/>
    <xf numFmtId="0" fontId="96" fillId="0" borderId="34" applyNumberFormat="0" applyFill="0" applyAlignment="0" applyProtection="0"/>
    <xf numFmtId="0" fontId="97" fillId="0" borderId="35" applyNumberFormat="0" applyFill="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88" fillId="21" borderId="24" applyNumberFormat="0" applyFont="0" applyAlignment="0" applyProtection="0"/>
    <xf numFmtId="164" fontId="17" fillId="0" borderId="0" applyFont="0" applyFill="0" applyBorder="0" applyAlignment="0" applyProtection="0"/>
    <xf numFmtId="166" fontId="17" fillId="0" borderId="0" applyFont="0" applyFill="0" applyBorder="0" applyAlignment="0" applyProtection="0"/>
    <xf numFmtId="0" fontId="99" fillId="0" borderId="36" applyNumberFormat="0" applyFill="0" applyAlignment="0" applyProtection="0"/>
    <xf numFmtId="0" fontId="100" fillId="0" borderId="0" applyNumberFormat="0" applyFill="0" applyBorder="0" applyAlignment="0" applyProtection="0"/>
    <xf numFmtId="0" fontId="101" fillId="61" borderId="37" applyNumberFormat="0" applyAlignment="0" applyProtection="0"/>
    <xf numFmtId="0" fontId="4" fillId="0" borderId="0"/>
    <xf numFmtId="0" fontId="102" fillId="0" borderId="0"/>
    <xf numFmtId="0" fontId="104" fillId="0" borderId="0"/>
    <xf numFmtId="9" fontId="4"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167" fontId="104" fillId="0" borderId="0" applyFont="0" applyFill="0" applyBorder="0" applyAlignment="0" applyProtection="0"/>
    <xf numFmtId="165" fontId="4" fillId="0" borderId="0" applyFont="0" applyFill="0" applyBorder="0" applyAlignment="0" applyProtection="0"/>
    <xf numFmtId="0" fontId="106" fillId="0" borderId="0" applyNumberFormat="0" applyFill="0" applyBorder="0">
      <protection locked="0"/>
    </xf>
    <xf numFmtId="0" fontId="105" fillId="0" borderId="0"/>
    <xf numFmtId="9" fontId="4"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11" fillId="2" borderId="38"/>
    <xf numFmtId="0" fontId="11" fillId="0" borderId="39"/>
    <xf numFmtId="0" fontId="4" fillId="3" borderId="0">
      <alignment horizontal="center" wrapText="1"/>
    </xf>
    <xf numFmtId="0" fontId="18" fillId="5" borderId="38" applyBorder="0">
      <protection locked="0"/>
    </xf>
    <xf numFmtId="0" fontId="19" fillId="3" borderId="39">
      <alignment horizontal="left"/>
    </xf>
    <xf numFmtId="0" fontId="21" fillId="3" borderId="0">
      <alignment horizontal="right" vertical="top" textRotation="90" wrapText="1"/>
    </xf>
    <xf numFmtId="0" fontId="22" fillId="3" borderId="0">
      <alignment horizontal="center"/>
    </xf>
    <xf numFmtId="0" fontId="11" fillId="3" borderId="40">
      <alignment wrapText="1"/>
    </xf>
    <xf numFmtId="0" fontId="104" fillId="0" borderId="0"/>
    <xf numFmtId="0" fontId="4" fillId="0" borderId="0"/>
    <xf numFmtId="0" fontId="4" fillId="0" borderId="0" applyNumberFormat="0" applyFill="0" applyBorder="0" applyAlignment="0" applyProtection="0"/>
    <xf numFmtId="0" fontId="11" fillId="3" borderId="39"/>
    <xf numFmtId="0" fontId="27" fillId="3" borderId="41">
      <alignment horizontal="left" vertical="top" wrapText="1"/>
    </xf>
    <xf numFmtId="0" fontId="27" fillId="3" borderId="42">
      <alignment horizontal="left" vertical="top"/>
    </xf>
    <xf numFmtId="0" fontId="4" fillId="0" borderId="0"/>
    <xf numFmtId="0" fontId="4" fillId="3" borderId="0">
      <alignment horizontal="center" wrapText="1"/>
    </xf>
    <xf numFmtId="167" fontId="4" fillId="0" borderId="0" applyFont="0" applyFill="0" applyBorder="0" applyAlignment="0" applyProtection="0"/>
    <xf numFmtId="0" fontId="4" fillId="0" borderId="0"/>
    <xf numFmtId="9" fontId="4" fillId="0" borderId="0" applyFont="0" applyFill="0" applyBorder="0" applyAlignment="0" applyProtection="0"/>
    <xf numFmtId="0" fontId="104" fillId="72"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4" fillId="76" borderId="0" applyNumberFormat="0" applyBorder="0" applyAlignment="0" applyProtection="0"/>
    <xf numFmtId="0" fontId="104" fillId="77" borderId="0" applyNumberFormat="0" applyBorder="0" applyAlignment="0" applyProtection="0"/>
    <xf numFmtId="0" fontId="104" fillId="78" borderId="0" applyNumberFormat="0" applyBorder="0" applyAlignment="0" applyProtection="0"/>
    <xf numFmtId="0" fontId="104" fillId="79" borderId="0" applyNumberFormat="0" applyBorder="0" applyAlignment="0" applyProtection="0"/>
    <xf numFmtId="0" fontId="104" fillId="80" borderId="0" applyNumberFormat="0" applyBorder="0" applyAlignment="0" applyProtection="0"/>
    <xf numFmtId="0" fontId="104" fillId="81" borderId="0" applyNumberFormat="0" applyBorder="0" applyAlignment="0" applyProtection="0"/>
    <xf numFmtId="0" fontId="104" fillId="82" borderId="0" applyNumberFormat="0" applyBorder="0" applyAlignment="0" applyProtection="0"/>
    <xf numFmtId="0" fontId="104" fillId="83" borderId="0" applyNumberFormat="0" applyBorder="0" applyAlignment="0" applyProtection="0"/>
    <xf numFmtId="0" fontId="21" fillId="84" borderId="28">
      <alignment horizontal="right" vertical="top" wrapText="1"/>
    </xf>
    <xf numFmtId="0" fontId="27" fillId="7" borderId="29">
      <alignment horizontal="left" vertical="top" wrapText="1"/>
    </xf>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167" fontId="104" fillId="0" borderId="0" applyFont="0" applyFill="0" applyBorder="0" applyAlignment="0" applyProtection="0"/>
    <xf numFmtId="0" fontId="73" fillId="0" borderId="0"/>
    <xf numFmtId="0" fontId="74" fillId="0" borderId="0"/>
    <xf numFmtId="0" fontId="4" fillId="5" borderId="39"/>
    <xf numFmtId="0" fontId="21" fillId="3" borderId="0">
      <alignment horizontal="right" vertical="top" textRotation="90" wrapText="1"/>
    </xf>
    <xf numFmtId="0" fontId="6" fillId="0" borderId="0" applyNumberFormat="0" applyFill="0" applyBorder="0">
      <protection locked="0"/>
    </xf>
    <xf numFmtId="0" fontId="81" fillId="0" borderId="0" applyNumberFormat="0" applyFill="0" applyBorder="0">
      <protection locked="0"/>
    </xf>
    <xf numFmtId="0" fontId="104" fillId="85" borderId="24" applyNumberFormat="0" applyFont="0" applyAlignment="0" applyProtection="0"/>
    <xf numFmtId="0" fontId="104" fillId="85" borderId="24" applyNumberFormat="0" applyFont="0" applyAlignment="0" applyProtection="0"/>
    <xf numFmtId="0" fontId="107" fillId="0" borderId="0" applyNumberFormat="0" applyFill="0" applyBorder="0">
      <protection locked="0"/>
    </xf>
    <xf numFmtId="0" fontId="83" fillId="0" borderId="0" applyNumberFormat="0" applyFill="0" applyBorder="0">
      <protection locked="0"/>
    </xf>
    <xf numFmtId="0" fontId="4" fillId="3" borderId="39">
      <alignment horizontal="centerContinuous" wrapText="1"/>
    </xf>
    <xf numFmtId="0" fontId="11" fillId="3" borderId="40">
      <alignment wrapText="1"/>
    </xf>
    <xf numFmtId="0" fontId="27" fillId="7" borderId="31">
      <alignment horizontal="left" vertical="top" wrapText="1"/>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 fillId="0" borderId="0"/>
    <xf numFmtId="0" fontId="104" fillId="0" borderId="0"/>
    <xf numFmtId="0" fontId="104" fillId="0" borderId="0"/>
    <xf numFmtId="0" fontId="105" fillId="0" borderId="0"/>
    <xf numFmtId="0" fontId="1" fillId="0" borderId="0"/>
    <xf numFmtId="0" fontId="108" fillId="0" borderId="0"/>
    <xf numFmtId="0" fontId="1" fillId="0" borderId="0"/>
    <xf numFmtId="0" fontId="108" fillId="0" borderId="0"/>
    <xf numFmtId="0" fontId="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 fillId="0" borderId="0"/>
    <xf numFmtId="0" fontId="108" fillId="0" borderId="0"/>
    <xf numFmtId="0" fontId="108" fillId="0" borderId="0"/>
    <xf numFmtId="0" fontId="108" fillId="0" borderId="0"/>
    <xf numFmtId="0" fontId="1" fillId="0" borderId="0"/>
    <xf numFmtId="0" fontId="1" fillId="0" borderId="0"/>
    <xf numFmtId="0" fontId="1" fillId="0" borderId="0"/>
    <xf numFmtId="0" fontId="108" fillId="0" borderId="0"/>
    <xf numFmtId="9" fontId="1" fillId="0" borderId="0" applyFont="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7" fillId="3" borderId="39">
      <alignment horizontal="left" vertical="top" wrapText="1"/>
    </xf>
    <xf numFmtId="0" fontId="89" fillId="3" borderId="42">
      <alignment horizontal="left" vertical="top" wrapText="1"/>
    </xf>
    <xf numFmtId="0" fontId="79" fillId="84" borderId="0">
      <alignment horizontal="left"/>
    </xf>
    <xf numFmtId="0" fontId="26" fillId="84" borderId="0">
      <alignment horizontal="left" wrapText="1"/>
    </xf>
    <xf numFmtId="0" fontId="79" fillId="84" borderId="0">
      <alignment horizontal="left"/>
    </xf>
    <xf numFmtId="0" fontId="109" fillId="0" borderId="32"/>
    <xf numFmtId="0" fontId="110" fillId="0" borderId="0"/>
    <xf numFmtId="0" fontId="79" fillId="84" borderId="0">
      <alignment horizontal="left"/>
    </xf>
    <xf numFmtId="0" fontId="108" fillId="85" borderId="24" applyNumberFormat="0" applyFont="0" applyAlignment="0" applyProtection="0"/>
    <xf numFmtId="0" fontId="4" fillId="3" borderId="0">
      <alignment horizontal="center" wrapText="1"/>
    </xf>
    <xf numFmtId="0" fontId="4" fillId="0" borderId="0"/>
    <xf numFmtId="9" fontId="4" fillId="0" borderId="0" applyFont="0" applyFill="0" applyBorder="0" applyAlignment="0" applyProtection="0"/>
    <xf numFmtId="0" fontId="105" fillId="0" borderId="0"/>
    <xf numFmtId="9" fontId="20" fillId="0" borderId="0" applyFont="0" applyFill="0" applyBorder="0" applyAlignment="0" applyProtection="0"/>
    <xf numFmtId="0" fontId="104" fillId="0" borderId="0"/>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4" fillId="75" borderId="0" applyNumberFormat="0" applyBorder="0" applyAlignment="0" applyProtection="0"/>
    <xf numFmtId="0" fontId="104" fillId="75" borderId="0" applyNumberFormat="0" applyBorder="0" applyAlignment="0" applyProtection="0"/>
    <xf numFmtId="0" fontId="104" fillId="76" borderId="0" applyNumberFormat="0" applyBorder="0" applyAlignment="0" applyProtection="0"/>
    <xf numFmtId="0" fontId="104" fillId="76" borderId="0" applyNumberFormat="0" applyBorder="0" applyAlignment="0" applyProtection="0"/>
    <xf numFmtId="0" fontId="104" fillId="76" borderId="0" applyNumberFormat="0" applyBorder="0" applyAlignment="0" applyProtection="0"/>
    <xf numFmtId="0" fontId="104" fillId="77" borderId="0" applyNumberFormat="0" applyBorder="0" applyAlignment="0" applyProtection="0"/>
    <xf numFmtId="0" fontId="104" fillId="77" borderId="0" applyNumberFormat="0" applyBorder="0" applyAlignment="0" applyProtection="0"/>
    <xf numFmtId="0" fontId="104" fillId="77"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04" fillId="78" borderId="0" applyNumberFormat="0" applyBorder="0" applyAlignment="0" applyProtection="0"/>
    <xf numFmtId="0" fontId="104" fillId="78" borderId="0" applyNumberFormat="0" applyBorder="0" applyAlignment="0" applyProtection="0"/>
    <xf numFmtId="0" fontId="104" fillId="78" borderId="0" applyNumberFormat="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104" fillId="79" borderId="0" applyNumberFormat="0" applyBorder="0" applyAlignment="0" applyProtection="0"/>
    <xf numFmtId="0" fontId="104" fillId="80" borderId="0" applyNumberFormat="0" applyBorder="0" applyAlignment="0" applyProtection="0"/>
    <xf numFmtId="0" fontId="104" fillId="80" borderId="0" applyNumberFormat="0" applyBorder="0" applyAlignment="0" applyProtection="0"/>
    <xf numFmtId="0" fontId="104" fillId="80" borderId="0" applyNumberFormat="0" applyBorder="0" applyAlignment="0" applyProtection="0"/>
    <xf numFmtId="0" fontId="104" fillId="81" borderId="0" applyNumberFormat="0" applyBorder="0" applyAlignment="0" applyProtection="0"/>
    <xf numFmtId="0" fontId="104" fillId="81" borderId="0" applyNumberFormat="0" applyBorder="0" applyAlignment="0" applyProtection="0"/>
    <xf numFmtId="0" fontId="104" fillId="81" borderId="0" applyNumberFormat="0" applyBorder="0" applyAlignment="0" applyProtection="0"/>
    <xf numFmtId="0" fontId="104" fillId="82" borderId="0" applyNumberFormat="0" applyBorder="0" applyAlignment="0" applyProtection="0"/>
    <xf numFmtId="0" fontId="104" fillId="82" borderId="0" applyNumberFormat="0" applyBorder="0" applyAlignment="0" applyProtection="0"/>
    <xf numFmtId="0" fontId="104" fillId="82" borderId="0" applyNumberFormat="0" applyBorder="0" applyAlignment="0" applyProtection="0"/>
    <xf numFmtId="0" fontId="104" fillId="83" borderId="0" applyNumberFormat="0" applyBorder="0" applyAlignment="0" applyProtection="0"/>
    <xf numFmtId="0" fontId="104" fillId="83" borderId="0" applyNumberFormat="0" applyBorder="0" applyAlignment="0" applyProtection="0"/>
    <xf numFmtId="0" fontId="104" fillId="83"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65" fillId="86" borderId="0" applyNumberFormat="0" applyBorder="0" applyAlignment="0" applyProtection="0"/>
    <xf numFmtId="0" fontId="65" fillId="87" borderId="0" applyNumberFormat="0" applyBorder="0" applyAlignment="0" applyProtection="0"/>
    <xf numFmtId="0" fontId="65" fillId="88" borderId="0" applyNumberFormat="0" applyBorder="0" applyAlignment="0" applyProtection="0"/>
    <xf numFmtId="0" fontId="65" fillId="89" borderId="0" applyNumberFormat="0" applyBorder="0" applyAlignment="0" applyProtection="0"/>
    <xf numFmtId="0" fontId="65" fillId="90" borderId="0" applyNumberFormat="0" applyBorder="0" applyAlignment="0" applyProtection="0"/>
    <xf numFmtId="0" fontId="65" fillId="46" borderId="0" applyNumberFormat="0" applyBorder="0" applyAlignment="0" applyProtection="0"/>
    <xf numFmtId="0" fontId="65" fillId="91" borderId="0" applyNumberFormat="0" applyBorder="0" applyAlignment="0" applyProtection="0"/>
    <xf numFmtId="0" fontId="65" fillId="92" borderId="0" applyNumberFormat="0" applyBorder="0" applyAlignment="0" applyProtection="0"/>
    <xf numFmtId="0" fontId="65" fillId="93" borderId="0" applyNumberFormat="0" applyBorder="0" applyAlignment="0" applyProtection="0"/>
    <xf numFmtId="0" fontId="65" fillId="94" borderId="0" applyNumberFormat="0" applyBorder="0" applyAlignment="0" applyProtection="0"/>
    <xf numFmtId="0" fontId="65" fillId="95" borderId="0" applyNumberFormat="0" applyBorder="0" applyAlignment="0" applyProtection="0"/>
    <xf numFmtId="0" fontId="65" fillId="96" borderId="0" applyNumberFormat="0" applyBorder="0" applyAlignment="0" applyProtection="0"/>
    <xf numFmtId="0" fontId="17" fillId="0" borderId="40">
      <alignment horizontal="center" vertical="center"/>
    </xf>
    <xf numFmtId="0" fontId="55" fillId="97" borderId="0" applyNumberFormat="0" applyBorder="0" applyAlignment="0" applyProtection="0"/>
    <xf numFmtId="0" fontId="11" fillId="2" borderId="38"/>
    <xf numFmtId="0" fontId="11" fillId="2" borderId="38"/>
    <xf numFmtId="0" fontId="11" fillId="2" borderId="38"/>
    <xf numFmtId="0" fontId="11" fillId="2" borderId="38"/>
    <xf numFmtId="0" fontId="11" fillId="2" borderId="38"/>
    <xf numFmtId="0" fontId="11" fillId="2" borderId="38"/>
    <xf numFmtId="0" fontId="11" fillId="2" borderId="38"/>
    <xf numFmtId="0" fontId="11" fillId="2" borderId="38"/>
    <xf numFmtId="180" fontId="111" fillId="0" borderId="0">
      <alignment vertical="top"/>
    </xf>
    <xf numFmtId="0" fontId="59" fillId="98" borderId="20" applyNumberFormat="0" applyAlignment="0" applyProtection="0"/>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61" fillId="99" borderId="23" applyNumberFormat="0" applyAlignment="0" applyProtection="0"/>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181" fontId="17" fillId="0" borderId="0" applyFont="0" applyFill="0" applyBorder="0" applyProtection="0">
      <alignment horizontal="right" vertical="top"/>
    </xf>
    <xf numFmtId="1" fontId="112" fillId="0" borderId="0">
      <alignment vertical="top"/>
    </xf>
    <xf numFmtId="167" fontId="19" fillId="0" borderId="0" applyFont="0" applyFill="0" applyBorder="0" applyAlignment="0" applyProtection="0"/>
    <xf numFmtId="182" fontId="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82" fontId="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9"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7" fillId="0" borderId="0" applyFont="0" applyFill="0" applyBorder="0" applyAlignment="0" applyProtection="0"/>
    <xf numFmtId="167" fontId="19" fillId="0" borderId="0" applyFont="0" applyFill="0" applyBorder="0" applyAlignment="0" applyProtection="0"/>
    <xf numFmtId="167" fontId="4" fillId="0" borderId="0" applyFont="0" applyFill="0" applyBorder="0" applyAlignment="0" applyProtection="0"/>
    <xf numFmtId="167" fontId="19" fillId="0" borderId="0" applyFont="0" applyFill="0" applyBorder="0" applyAlignment="0" applyProtection="0"/>
    <xf numFmtId="3" fontId="112" fillId="0" borderId="0" applyFill="0" applyBorder="0">
      <alignment horizontal="right" vertical="top"/>
    </xf>
    <xf numFmtId="183" fontId="112" fillId="0" borderId="0" applyFill="0" applyBorder="0">
      <alignment horizontal="right" vertical="top"/>
    </xf>
    <xf numFmtId="3" fontId="112" fillId="0" borderId="0" applyFill="0" applyBorder="0">
      <alignment horizontal="right" vertical="top"/>
    </xf>
    <xf numFmtId="170" fontId="111" fillId="0" borderId="0" applyFont="0" applyFill="0" applyBorder="0">
      <alignment horizontal="right" vertical="top"/>
    </xf>
    <xf numFmtId="184" fontId="66" fillId="0" borderId="0" applyFont="0" applyFill="0" applyBorder="0" applyProtection="0"/>
    <xf numFmtId="183" fontId="112" fillId="0" borderId="0">
      <alignment horizontal="right" vertical="top"/>
    </xf>
    <xf numFmtId="3" fontId="4" fillId="0" borderId="0" applyFont="0" applyFill="0" applyBorder="0" applyAlignment="0" applyProtection="0"/>
    <xf numFmtId="166" fontId="4" fillId="0" borderId="0" applyFont="0" applyFill="0" applyBorder="0" applyAlignment="0" applyProtection="0"/>
    <xf numFmtId="185" fontId="4" fillId="0" borderId="0" applyFont="0" applyFill="0" applyBorder="0" applyAlignment="0" applyProtection="0"/>
    <xf numFmtId="0" fontId="4" fillId="0" borderId="0" applyFont="0" applyFill="0" applyBorder="0" applyAlignment="0" applyProtection="0"/>
    <xf numFmtId="168" fontId="17" fillId="0" borderId="0" applyBorder="0"/>
    <xf numFmtId="168" fontId="17" fillId="0" borderId="10"/>
    <xf numFmtId="168" fontId="17" fillId="0" borderId="10"/>
    <xf numFmtId="0" fontId="4" fillId="5" borderId="39"/>
    <xf numFmtId="0" fontId="4" fillId="5" borderId="39"/>
    <xf numFmtId="0" fontId="4" fillId="5" borderId="39"/>
    <xf numFmtId="0" fontId="4" fillId="5" borderId="39"/>
    <xf numFmtId="0" fontId="4" fillId="5" borderId="39"/>
    <xf numFmtId="0" fontId="4" fillId="5" borderId="39"/>
    <xf numFmtId="0" fontId="4" fillId="5" borderId="39"/>
    <xf numFmtId="0" fontId="4" fillId="3" borderId="0"/>
    <xf numFmtId="0" fontId="63" fillId="0" borderId="0" applyNumberFormat="0" applyFill="0" applyBorder="0" applyAlignment="0" applyProtection="0"/>
    <xf numFmtId="2" fontId="4" fillId="0" borderId="0" applyFont="0" applyFill="0" applyBorder="0" applyAlignment="0" applyProtection="0"/>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20" fillId="3" borderId="0">
      <alignment horizontal="left"/>
    </xf>
    <xf numFmtId="0" fontId="54" fillId="100" borderId="0" applyNumberFormat="0" applyBorder="0" applyAlignment="0" applyProtection="0"/>
    <xf numFmtId="0" fontId="11" fillId="3" borderId="0" applyNumberFormat="0" applyBorder="0" applyAlignment="0" applyProtection="0"/>
    <xf numFmtId="0" fontId="21" fillId="3" borderId="0">
      <alignment horizontal="right" vertical="top" wrapText="1"/>
    </xf>
    <xf numFmtId="0" fontId="113" fillId="0" borderId="43" applyNumberFormat="0" applyProtection="0"/>
    <xf numFmtId="0" fontId="113" fillId="0" borderId="40">
      <alignment horizontal="left" vertical="center"/>
    </xf>
    <xf numFmtId="0" fontId="51" fillId="0" borderId="17" applyNumberFormat="0" applyFill="0" applyAlignment="0" applyProtection="0"/>
    <xf numFmtId="0" fontId="52" fillId="0" borderId="44" applyNumberFormat="0" applyFill="0" applyAlignment="0" applyProtection="0"/>
    <xf numFmtId="0" fontId="53" fillId="0" borderId="19" applyNumberFormat="0" applyFill="0" applyAlignment="0" applyProtection="0"/>
    <xf numFmtId="0" fontId="53" fillId="0" borderId="0" applyNumberFormat="0" applyFill="0" applyBorder="0" applyAlignment="0" applyProtection="0"/>
    <xf numFmtId="186" fontId="66" fillId="0" borderId="0">
      <protection locked="0"/>
    </xf>
    <xf numFmtId="186" fontId="66" fillId="0" borderId="0">
      <protection locked="0"/>
    </xf>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114" fillId="0" borderId="0" applyNumberFormat="0" applyFill="0" applyBorder="0" applyAlignment="0" applyProtection="0"/>
    <xf numFmtId="0" fontId="106" fillId="0" borderId="0" applyNumberFormat="0" applyFill="0" applyBorder="0">
      <protection locked="0"/>
    </xf>
    <xf numFmtId="0" fontId="11" fillId="5" borderId="39" applyNumberFormat="0" applyBorder="0" applyAlignment="0" applyProtection="0"/>
    <xf numFmtId="0" fontId="57" fillId="101" borderId="20" applyNumberFormat="0" applyAlignment="0" applyProtection="0"/>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
    <xf numFmtId="0" fontId="11" fillId="3" borderId="4"/>
    <xf numFmtId="0" fontId="11" fillId="3" borderId="4"/>
    <xf numFmtId="0" fontId="11" fillId="3" borderId="4"/>
    <xf numFmtId="0" fontId="11" fillId="3" borderId="4"/>
    <xf numFmtId="0" fontId="11" fillId="3" borderId="4"/>
    <xf numFmtId="0" fontId="11" fillId="3" borderId="4"/>
    <xf numFmtId="0" fontId="11" fillId="3" borderId="4"/>
    <xf numFmtId="0" fontId="11" fillId="3" borderId="4"/>
    <xf numFmtId="0" fontId="11" fillId="3" borderId="4"/>
    <xf numFmtId="0" fontId="11" fillId="3" borderId="4"/>
    <xf numFmtId="0" fontId="11" fillId="3" borderId="4"/>
    <xf numFmtId="0" fontId="11" fillId="3" borderId="4"/>
    <xf numFmtId="0" fontId="11" fillId="3" borderId="4"/>
    <xf numFmtId="0" fontId="11" fillId="3" borderId="5"/>
    <xf numFmtId="0" fontId="11" fillId="3" borderId="5"/>
    <xf numFmtId="0" fontId="11" fillId="3" borderId="5"/>
    <xf numFmtId="0" fontId="11" fillId="3" borderId="5"/>
    <xf numFmtId="0" fontId="11" fillId="3" borderId="5"/>
    <xf numFmtId="0" fontId="11" fillId="3" borderId="5"/>
    <xf numFmtId="0" fontId="11" fillId="3" borderId="5"/>
    <xf numFmtId="0" fontId="11" fillId="3" borderId="5"/>
    <xf numFmtId="0" fontId="11" fillId="3" borderId="5"/>
    <xf numFmtId="0" fontId="11" fillId="3" borderId="5"/>
    <xf numFmtId="0" fontId="11" fillId="3" borderId="5"/>
    <xf numFmtId="0" fontId="11" fillId="3" borderId="5"/>
    <xf numFmtId="0" fontId="11" fillId="3" borderId="5"/>
    <xf numFmtId="0" fontId="11" fillId="3" borderId="5"/>
    <xf numFmtId="0" fontId="11" fillId="3" borderId="6">
      <alignment horizontal="center" wrapText="1"/>
    </xf>
    <xf numFmtId="0" fontId="11" fillId="3" borderId="6">
      <alignment horizontal="center" wrapText="1"/>
    </xf>
    <xf numFmtId="0" fontId="11" fillId="3" borderId="6">
      <alignment horizontal="center" wrapText="1"/>
    </xf>
    <xf numFmtId="0" fontId="11" fillId="3" borderId="6">
      <alignment horizontal="center" wrapText="1"/>
    </xf>
    <xf numFmtId="0" fontId="11" fillId="3" borderId="6">
      <alignment horizontal="center" wrapText="1"/>
    </xf>
    <xf numFmtId="0" fontId="11" fillId="3" borderId="6">
      <alignment horizontal="center" wrapText="1"/>
    </xf>
    <xf numFmtId="0" fontId="11" fillId="3" borderId="6">
      <alignment horizontal="center" wrapText="1"/>
    </xf>
    <xf numFmtId="0" fontId="11" fillId="3" borderId="6">
      <alignment horizontal="center"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60" fillId="0" borderId="22" applyNumberFormat="0" applyFill="0" applyAlignment="0" applyProtection="0"/>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56" fillId="102"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191" fontId="115" fillId="0" borderId="0"/>
    <xf numFmtId="0" fontId="116"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5" fillId="0" borderId="0"/>
    <xf numFmtId="0" fontId="104" fillId="0" borderId="0"/>
    <xf numFmtId="0" fontId="104" fillId="0" borderId="0"/>
    <xf numFmtId="0" fontId="104" fillId="0" borderId="0"/>
    <xf numFmtId="0" fontId="4" fillId="0" borderId="0" applyNumberFormat="0" applyFill="0" applyBorder="0" applyAlignment="0" applyProtection="0"/>
    <xf numFmtId="0" fontId="85" fillId="0" borderId="0"/>
    <xf numFmtId="0" fontId="1" fillId="0" borderId="0"/>
    <xf numFmtId="0" fontId="105" fillId="0" borderId="0"/>
    <xf numFmtId="0" fontId="104" fillId="0" borderId="0"/>
    <xf numFmtId="0" fontId="104" fillId="0" borderId="0"/>
    <xf numFmtId="0" fontId="104" fillId="0" borderId="0"/>
    <xf numFmtId="0" fontId="104" fillId="0" borderId="0"/>
    <xf numFmtId="0" fontId="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 fillId="0" borderId="0"/>
    <xf numFmtId="0" fontId="104" fillId="0" borderId="0"/>
    <xf numFmtId="0" fontId="104" fillId="0" borderId="0"/>
    <xf numFmtId="0" fontId="104" fillId="0" borderId="0"/>
    <xf numFmtId="0" fontId="104" fillId="0" borderId="0"/>
    <xf numFmtId="0" fontId="104" fillId="0" borderId="0"/>
    <xf numFmtId="0" fontId="1" fillId="0" borderId="0"/>
    <xf numFmtId="0" fontId="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7"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4" fillId="0" borderId="0"/>
    <xf numFmtId="0" fontId="11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 fillId="0" borderId="0"/>
    <xf numFmtId="0" fontId="4" fillId="0" borderId="0"/>
    <xf numFmtId="0" fontId="4" fillId="0" borderId="0"/>
    <xf numFmtId="0" fontId="4" fillId="0" borderId="0"/>
    <xf numFmtId="0" fontId="4" fillId="0" borderId="0"/>
    <xf numFmtId="0" fontId="104" fillId="0" borderId="0"/>
    <xf numFmtId="0" fontId="86" fillId="0" borderId="0"/>
    <xf numFmtId="0" fontId="116" fillId="0" borderId="0"/>
    <xf numFmtId="0" fontId="104" fillId="0" borderId="0"/>
    <xf numFmtId="0" fontId="4" fillId="0" borderId="0"/>
    <xf numFmtId="0" fontId="4" fillId="0" borderId="0"/>
    <xf numFmtId="0" fontId="104" fillId="0" borderId="0"/>
    <xf numFmtId="0" fontId="86" fillId="0" borderId="0"/>
    <xf numFmtId="0" fontId="116" fillId="0" borderId="0"/>
    <xf numFmtId="0" fontId="4" fillId="0" borderId="0"/>
    <xf numFmtId="0" fontId="104" fillId="0" borderId="0"/>
    <xf numFmtId="0" fontId="104" fillId="0" borderId="0"/>
    <xf numFmtId="0" fontId="104" fillId="0" borderId="0"/>
    <xf numFmtId="0" fontId="4" fillId="0" borderId="0"/>
    <xf numFmtId="0" fontId="105" fillId="0" borderId="0"/>
    <xf numFmtId="0" fontId="116" fillId="0" borderId="0"/>
    <xf numFmtId="0" fontId="4" fillId="0" borderId="0"/>
    <xf numFmtId="0" fontId="104" fillId="0" borderId="0"/>
    <xf numFmtId="0" fontId="116" fillId="0" borderId="0"/>
    <xf numFmtId="0" fontId="105" fillId="0" borderId="0"/>
    <xf numFmtId="0" fontId="4" fillId="0" borderId="0" applyNumberFormat="0" applyFill="0" applyBorder="0" applyAlignment="0" applyProtection="0"/>
    <xf numFmtId="0" fontId="4" fillId="0" borderId="0" applyNumberFormat="0" applyFill="0" applyBorder="0" applyAlignment="0" applyProtection="0"/>
    <xf numFmtId="0" fontId="116" fillId="0" borderId="0"/>
    <xf numFmtId="0" fontId="85" fillId="0" borderId="0"/>
    <xf numFmtId="0" fontId="104" fillId="0" borderId="0"/>
    <xf numFmtId="0" fontId="85" fillId="0" borderId="0"/>
    <xf numFmtId="0" fontId="4" fillId="0" borderId="0"/>
    <xf numFmtId="0" fontId="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4" fillId="0" borderId="0"/>
    <xf numFmtId="0" fontId="4" fillId="0" borderId="0"/>
    <xf numFmtId="0" fontId="104" fillId="0" borderId="0"/>
    <xf numFmtId="0" fontId="104" fillId="0" borderId="0"/>
    <xf numFmtId="0" fontId="104" fillId="0" borderId="0"/>
    <xf numFmtId="0" fontId="104" fillId="0" borderId="0"/>
    <xf numFmtId="0" fontId="11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4" fillId="0" borderId="0"/>
    <xf numFmtId="0" fontId="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4" fillId="0" borderId="0" applyNumberForma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20" fillId="0" borderId="0"/>
    <xf numFmtId="0" fontId="4" fillId="0" borderId="0"/>
    <xf numFmtId="0" fontId="104" fillId="0" borderId="0"/>
    <xf numFmtId="0" fontId="20" fillId="0" borderId="0"/>
    <xf numFmtId="0" fontId="20"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4" fillId="0" borderId="0" applyNumberForma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16" fillId="0" borderId="0"/>
    <xf numFmtId="0" fontId="4" fillId="0" borderId="0" applyNumberFormat="0" applyFill="0" applyBorder="0" applyAlignment="0" applyProtection="0"/>
    <xf numFmtId="0" fontId="104" fillId="0" borderId="0"/>
    <xf numFmtId="0" fontId="104" fillId="0" borderId="0"/>
    <xf numFmtId="0" fontId="104" fillId="0" borderId="0"/>
    <xf numFmtId="0" fontId="4" fillId="0" borderId="0"/>
    <xf numFmtId="0" fontId="104" fillId="0" borderId="0"/>
    <xf numFmtId="0" fontId="4" fillId="0" borderId="0" applyNumberForma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104" fillId="0" borderId="0"/>
    <xf numFmtId="0" fontId="104" fillId="0" borderId="0"/>
    <xf numFmtId="0" fontId="104" fillId="0" borderId="0"/>
    <xf numFmtId="0" fontId="4" fillId="0" borderId="0" applyNumberFormat="0" applyFill="0" applyBorder="0" applyAlignment="0" applyProtection="0"/>
    <xf numFmtId="0" fontId="4" fillId="0" borderId="0" applyNumberFormat="0" applyFill="0" applyBorder="0" applyAlignment="0" applyProtection="0"/>
    <xf numFmtId="0" fontId="104" fillId="0" borderId="0"/>
    <xf numFmtId="0" fontId="4" fillId="0" borderId="0" applyNumberFormat="0" applyFill="0" applyBorder="0" applyAlignment="0" applyProtection="0"/>
    <xf numFmtId="0" fontId="104" fillId="0" borderId="0"/>
    <xf numFmtId="0" fontId="4" fillId="0" borderId="0" applyNumberFormat="0" applyFill="0" applyBorder="0" applyAlignment="0" applyProtection="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04" fillId="0" borderId="0"/>
    <xf numFmtId="0" fontId="8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 fillId="0" borderId="0"/>
    <xf numFmtId="0" fontId="104" fillId="0" borderId="0"/>
    <xf numFmtId="0" fontId="104" fillId="0" borderId="0"/>
    <xf numFmtId="0" fontId="104" fillId="0" borderId="0"/>
    <xf numFmtId="0" fontId="85" fillId="0" borderId="0"/>
    <xf numFmtId="0" fontId="104" fillId="0" borderId="0"/>
    <xf numFmtId="0" fontId="85" fillId="0" borderId="0"/>
    <xf numFmtId="0" fontId="104" fillId="0" borderId="0"/>
    <xf numFmtId="0" fontId="8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 fillId="0" borderId="0"/>
    <xf numFmtId="0" fontId="85" fillId="0" borderId="0"/>
    <xf numFmtId="0" fontId="116" fillId="0" borderId="0"/>
    <xf numFmtId="0" fontId="85" fillId="0" borderId="0"/>
    <xf numFmtId="0" fontId="85" fillId="0" borderId="0"/>
    <xf numFmtId="0" fontId="85" fillId="0" borderId="0"/>
    <xf numFmtId="0" fontId="85" fillId="0" borderId="0"/>
    <xf numFmtId="0" fontId="85" fillId="0" borderId="0"/>
    <xf numFmtId="0" fontId="104" fillId="0" borderId="0"/>
    <xf numFmtId="0" fontId="85" fillId="0" borderId="0"/>
    <xf numFmtId="0" fontId="4" fillId="0" borderId="0"/>
    <xf numFmtId="0" fontId="85" fillId="0" borderId="0"/>
    <xf numFmtId="0" fontId="85" fillId="0" borderId="0"/>
    <xf numFmtId="0" fontId="85" fillId="0" borderId="0"/>
    <xf numFmtId="0" fontId="85" fillId="0" borderId="0"/>
    <xf numFmtId="0" fontId="85" fillId="0" borderId="0"/>
    <xf numFmtId="0" fontId="4" fillId="0" borderId="0"/>
    <xf numFmtId="0" fontId="85" fillId="0" borderId="0"/>
    <xf numFmtId="0" fontId="85" fillId="0" borderId="0"/>
    <xf numFmtId="0" fontId="85" fillId="0" borderId="0"/>
    <xf numFmtId="0" fontId="85" fillId="0" borderId="0"/>
    <xf numFmtId="0" fontId="85" fillId="0" borderId="0"/>
    <xf numFmtId="0" fontId="104" fillId="0" borderId="0"/>
    <xf numFmtId="0" fontId="4" fillId="0" borderId="0"/>
    <xf numFmtId="0" fontId="85" fillId="0" borderId="0"/>
    <xf numFmtId="0" fontId="85" fillId="0" borderId="0"/>
    <xf numFmtId="0" fontId="85" fillId="0" borderId="0"/>
    <xf numFmtId="0" fontId="85" fillId="0" borderId="0"/>
    <xf numFmtId="0" fontId="85" fillId="0" borderId="0"/>
    <xf numFmtId="0" fontId="104" fillId="0" borderId="0"/>
    <xf numFmtId="0" fontId="85" fillId="0" borderId="0"/>
    <xf numFmtId="0" fontId="85" fillId="0" borderId="0"/>
    <xf numFmtId="0" fontId="85" fillId="0" borderId="0"/>
    <xf numFmtId="0" fontId="85" fillId="0" borderId="0"/>
    <xf numFmtId="0" fontId="20" fillId="0" borderId="0"/>
    <xf numFmtId="0" fontId="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 fontId="111" fillId="0" borderId="0">
      <alignment vertical="top" wrapText="1"/>
    </xf>
    <xf numFmtId="1" fontId="117" fillId="0" borderId="0" applyFill="0" applyBorder="0" applyProtection="0"/>
    <xf numFmtId="1" fontId="66" fillId="0" borderId="0" applyFont="0" applyFill="0" applyBorder="0" applyProtection="0">
      <alignment vertical="center"/>
    </xf>
    <xf numFmtId="1" fontId="72" fillId="0" borderId="0">
      <alignment horizontal="right" vertical="top"/>
    </xf>
    <xf numFmtId="0" fontId="85" fillId="0" borderId="0"/>
    <xf numFmtId="0" fontId="112" fillId="0" borderId="0" applyNumberFormat="0" applyFill="0" applyBorder="0">
      <alignment vertical="top"/>
    </xf>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67"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66" fillId="0" borderId="0">
      <alignment horizontal="left"/>
    </xf>
    <xf numFmtId="0" fontId="58" fillId="98" borderId="21" applyNumberFormat="0" applyAlignment="0" applyProtection="0"/>
    <xf numFmtId="10"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applyNumberFormat="0" applyFill="0" applyBorder="0" applyAlignment="0" applyProtection="0"/>
    <xf numFmtId="9" fontId="6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applyNumberFormat="0" applyFill="0" applyBorder="0" applyAlignment="0" applyProtection="0"/>
    <xf numFmtId="9" fontId="6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6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0" fontId="4"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7" fillId="0" borderId="0" applyFont="0" applyFill="0" applyBorder="0" applyAlignment="0" applyProtection="0"/>
    <xf numFmtId="9" fontId="20" fillId="0" borderId="0" applyFont="0" applyFill="0" applyBorder="0" applyAlignment="0" applyProtection="0"/>
    <xf numFmtId="9" fontId="67"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17" fillId="0" borderId="5">
      <alignment horizontal="center" vertical="center"/>
    </xf>
    <xf numFmtId="0" fontId="118" fillId="0" borderId="0"/>
    <xf numFmtId="49" fontId="112" fillId="0" borderId="0" applyFill="0" applyBorder="0" applyProtection="0"/>
    <xf numFmtId="0" fontId="119" fillId="0" borderId="0"/>
    <xf numFmtId="0" fontId="64" fillId="0" borderId="25" applyNumberFormat="0" applyFill="0" applyAlignment="0" applyProtection="0"/>
    <xf numFmtId="167" fontId="20" fillId="0" borderId="0" applyFont="0" applyFill="0" applyBorder="0" applyAlignment="0" applyProtection="0"/>
    <xf numFmtId="0" fontId="88" fillId="85" borderId="24" applyNumberFormat="0" applyFont="0" applyAlignment="0" applyProtection="0"/>
    <xf numFmtId="0" fontId="88" fillId="85" borderId="24" applyNumberFormat="0" applyFont="0" applyAlignment="0" applyProtection="0"/>
    <xf numFmtId="0" fontId="62" fillId="0" borderId="0" applyNumberFormat="0" applyFill="0" applyBorder="0" applyAlignment="0" applyProtection="0"/>
    <xf numFmtId="1" fontId="120" fillId="0" borderId="0">
      <alignment vertical="top" wrapText="1"/>
    </xf>
    <xf numFmtId="0" fontId="121" fillId="0" borderId="0">
      <alignment vertical="center"/>
    </xf>
    <xf numFmtId="0" fontId="11" fillId="3" borderId="40">
      <alignment wrapText="1"/>
    </xf>
    <xf numFmtId="0" fontId="27" fillId="3" borderId="41">
      <alignment horizontal="left" vertical="top" wrapText="1"/>
    </xf>
    <xf numFmtId="0" fontId="27" fillId="3" borderId="42">
      <alignment horizontal="left" vertical="top"/>
    </xf>
    <xf numFmtId="0" fontId="11" fillId="3" borderId="40">
      <alignment wrapText="1"/>
    </xf>
    <xf numFmtId="0" fontId="89" fillId="3" borderId="42">
      <alignment horizontal="left" vertical="top" wrapText="1"/>
    </xf>
    <xf numFmtId="0" fontId="17" fillId="0" borderId="40">
      <alignment horizontal="center" vertical="center"/>
    </xf>
    <xf numFmtId="0" fontId="113" fillId="0" borderId="40">
      <alignment horizontal="left" vertical="center"/>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106" fillId="0" borderId="0" applyNumberFormat="0" applyFill="0" applyBorder="0">
      <protection locked="0"/>
    </xf>
    <xf numFmtId="0" fontId="4" fillId="3" borderId="0">
      <alignment horizontal="center" wrapText="1"/>
    </xf>
    <xf numFmtId="0" fontId="21" fillId="3" borderId="0">
      <alignment horizontal="right" vertical="top" textRotation="90" wrapText="1"/>
    </xf>
    <xf numFmtId="0" fontId="22" fillId="3" borderId="0">
      <alignment horizontal="center"/>
    </xf>
    <xf numFmtId="0" fontId="4" fillId="5" borderId="39"/>
    <xf numFmtId="0" fontId="11" fillId="0" borderId="39"/>
    <xf numFmtId="0" fontId="27" fillId="3" borderId="41">
      <alignment horizontal="left" vertical="top" wrapText="1"/>
    </xf>
    <xf numFmtId="0" fontId="27" fillId="3" borderId="42">
      <alignment horizontal="left" vertical="top"/>
    </xf>
    <xf numFmtId="0" fontId="4" fillId="3" borderId="0">
      <alignment horizontal="center" wrapText="1"/>
    </xf>
    <xf numFmtId="0" fontId="104" fillId="72"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4" fillId="76" borderId="0" applyNumberFormat="0" applyBorder="0" applyAlignment="0" applyProtection="0"/>
    <xf numFmtId="0" fontId="104" fillId="77" borderId="0" applyNumberFormat="0" applyBorder="0" applyAlignment="0" applyProtection="0"/>
    <xf numFmtId="0" fontId="104" fillId="104" borderId="0" applyNumberFormat="0" applyBorder="0" applyAlignment="0" applyProtection="0"/>
    <xf numFmtId="0" fontId="104" fillId="105" borderId="0" applyNumberFormat="0" applyBorder="0" applyAlignment="0" applyProtection="0"/>
    <xf numFmtId="0" fontId="104" fillId="106" borderId="0" applyNumberFormat="0" applyBorder="0" applyAlignment="0" applyProtection="0"/>
    <xf numFmtId="0" fontId="104" fillId="107" borderId="0" applyNumberFormat="0" applyBorder="0" applyAlignment="0" applyProtection="0"/>
    <xf numFmtId="0" fontId="104" fillId="108" borderId="0" applyNumberFormat="0" applyBorder="0" applyAlignment="0" applyProtection="0"/>
    <xf numFmtId="0" fontId="104" fillId="109" borderId="0" applyNumberFormat="0" applyBorder="0" applyAlignment="0" applyProtection="0"/>
    <xf numFmtId="0" fontId="21" fillId="84" borderId="28">
      <alignment horizontal="right" vertical="top" wrapText="1"/>
    </xf>
    <xf numFmtId="0" fontId="27" fillId="7" borderId="29">
      <alignment horizontal="left" vertical="top" wrapText="1"/>
    </xf>
    <xf numFmtId="0" fontId="73" fillId="0" borderId="0"/>
    <xf numFmtId="0" fontId="74" fillId="0" borderId="0"/>
    <xf numFmtId="0" fontId="21" fillId="3" borderId="0">
      <alignment horizontal="right" vertical="top" textRotation="90" wrapText="1"/>
    </xf>
    <xf numFmtId="0" fontId="6" fillId="0" borderId="0" applyNumberFormat="0" applyFill="0" applyBorder="0">
      <protection locked="0"/>
    </xf>
    <xf numFmtId="0" fontId="81" fillId="0" borderId="0" applyNumberFormat="0" applyFill="0" applyBorder="0">
      <protection locked="0"/>
    </xf>
    <xf numFmtId="0" fontId="104" fillId="85" borderId="24" applyNumberFormat="0" applyFont="0" applyAlignment="0" applyProtection="0"/>
    <xf numFmtId="0" fontId="104" fillId="85" borderId="24" applyNumberFormat="0" applyFont="0" applyAlignment="0" applyProtection="0"/>
    <xf numFmtId="0" fontId="107" fillId="0" borderId="0" applyNumberFormat="0" applyFill="0" applyBorder="0">
      <protection locked="0"/>
    </xf>
    <xf numFmtId="0" fontId="83" fillId="0" borderId="0" applyNumberFormat="0" applyFill="0" applyBorder="0">
      <protection locked="0"/>
    </xf>
    <xf numFmtId="0" fontId="27" fillId="7" borderId="31">
      <alignment horizontal="left" vertical="top" wrapText="1"/>
    </xf>
    <xf numFmtId="0" fontId="11" fillId="5" borderId="39" applyNumberFormat="0" applyBorder="0" applyAlignment="0" applyProtection="0"/>
    <xf numFmtId="0" fontId="1" fillId="0" borderId="0"/>
    <xf numFmtId="0" fontId="11" fillId="0" borderId="3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7" fillId="3" borderId="39">
      <alignment horizontal="left" vertical="top" wrapText="1"/>
    </xf>
    <xf numFmtId="0" fontId="89" fillId="3" borderId="42">
      <alignment horizontal="left" vertical="top" wrapText="1"/>
    </xf>
    <xf numFmtId="0" fontId="79" fillId="84" borderId="0">
      <alignment horizontal="left"/>
    </xf>
    <xf numFmtId="0" fontId="26" fillId="84" borderId="0">
      <alignment horizontal="left" wrapText="1"/>
    </xf>
    <xf numFmtId="0" fontId="79" fillId="84" borderId="0">
      <alignment horizontal="left"/>
    </xf>
    <xf numFmtId="0" fontId="109" fillId="0" borderId="32"/>
    <xf numFmtId="0" fontId="110" fillId="0" borderId="0"/>
    <xf numFmtId="0" fontId="79" fillId="84" borderId="0">
      <alignment horizontal="left"/>
    </xf>
    <xf numFmtId="0" fontId="108" fillId="85" borderId="24" applyNumberFormat="0" applyFont="0" applyAlignment="0" applyProtection="0"/>
    <xf numFmtId="0" fontId="4" fillId="3" borderId="0">
      <alignment horizontal="center" wrapText="1"/>
    </xf>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4" fillId="75" borderId="0" applyNumberFormat="0" applyBorder="0" applyAlignment="0" applyProtection="0"/>
    <xf numFmtId="0" fontId="104" fillId="75" borderId="0" applyNumberFormat="0" applyBorder="0" applyAlignment="0" applyProtection="0"/>
    <xf numFmtId="0" fontId="104" fillId="76" borderId="0" applyNumberFormat="0" applyBorder="0" applyAlignment="0" applyProtection="0"/>
    <xf numFmtId="0" fontId="104" fillId="76" borderId="0" applyNumberFormat="0" applyBorder="0" applyAlignment="0" applyProtection="0"/>
    <xf numFmtId="0" fontId="104" fillId="76" borderId="0" applyNumberFormat="0" applyBorder="0" applyAlignment="0" applyProtection="0"/>
    <xf numFmtId="0" fontId="104" fillId="77" borderId="0" applyNumberFormat="0" applyBorder="0" applyAlignment="0" applyProtection="0"/>
    <xf numFmtId="0" fontId="104" fillId="77" borderId="0" applyNumberFormat="0" applyBorder="0" applyAlignment="0" applyProtection="0"/>
    <xf numFmtId="0" fontId="104" fillId="77"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6" borderId="0" applyNumberFormat="0" applyBorder="0" applyAlignment="0" applyProtection="0"/>
    <xf numFmtId="0" fontId="104" fillId="106" borderId="0" applyNumberFormat="0" applyBorder="0" applyAlignment="0" applyProtection="0"/>
    <xf numFmtId="0" fontId="104" fillId="106" borderId="0" applyNumberFormat="0" applyBorder="0" applyAlignment="0" applyProtection="0"/>
    <xf numFmtId="0" fontId="104" fillId="107" borderId="0" applyNumberFormat="0" applyBorder="0" applyAlignment="0" applyProtection="0"/>
    <xf numFmtId="0" fontId="104" fillId="107" borderId="0" applyNumberFormat="0" applyBorder="0" applyAlignment="0" applyProtection="0"/>
    <xf numFmtId="0" fontId="104" fillId="107" borderId="0" applyNumberFormat="0" applyBorder="0" applyAlignment="0" applyProtection="0"/>
    <xf numFmtId="0" fontId="104" fillId="108" borderId="0" applyNumberFormat="0" applyBorder="0" applyAlignment="0" applyProtection="0"/>
    <xf numFmtId="0" fontId="104" fillId="108" borderId="0" applyNumberFormat="0" applyBorder="0" applyAlignment="0" applyProtection="0"/>
    <xf numFmtId="0" fontId="104" fillId="108" borderId="0" applyNumberFormat="0" applyBorder="0" applyAlignment="0" applyProtection="0"/>
    <xf numFmtId="0" fontId="104" fillId="109" borderId="0" applyNumberFormat="0" applyBorder="0" applyAlignment="0" applyProtection="0"/>
    <xf numFmtId="0" fontId="104" fillId="109" borderId="0" applyNumberFormat="0" applyBorder="0" applyAlignment="0" applyProtection="0"/>
    <xf numFmtId="0" fontId="104" fillId="109" borderId="0" applyNumberFormat="0" applyBorder="0" applyAlignment="0" applyProtection="0"/>
    <xf numFmtId="0" fontId="1"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 fillId="107" borderId="0" applyNumberFormat="0" applyBorder="0" applyAlignment="0" applyProtection="0"/>
    <xf numFmtId="0" fontId="1" fillId="108" borderId="0" applyNumberFormat="0" applyBorder="0" applyAlignment="0" applyProtection="0"/>
    <xf numFmtId="0" fontId="1" fillId="109" borderId="0" applyNumberFormat="0" applyBorder="0" applyAlignment="0" applyProtection="0"/>
    <xf numFmtId="0" fontId="65" fillId="86" borderId="0" applyNumberFormat="0" applyBorder="0" applyAlignment="0" applyProtection="0"/>
    <xf numFmtId="0" fontId="65" fillId="87" borderId="0" applyNumberFormat="0" applyBorder="0" applyAlignment="0" applyProtection="0"/>
    <xf numFmtId="0" fontId="65" fillId="88" borderId="0" applyNumberFormat="0" applyBorder="0" applyAlignment="0" applyProtection="0"/>
    <xf numFmtId="0" fontId="65" fillId="89" borderId="0" applyNumberFormat="0" applyBorder="0" applyAlignment="0" applyProtection="0"/>
    <xf numFmtId="0" fontId="65" fillId="90" borderId="0" applyNumberFormat="0" applyBorder="0" applyAlignment="0" applyProtection="0"/>
    <xf numFmtId="0" fontId="65" fillId="46" borderId="0" applyNumberFormat="0" applyBorder="0" applyAlignment="0" applyProtection="0"/>
    <xf numFmtId="0" fontId="65" fillId="91" borderId="0" applyNumberFormat="0" applyBorder="0" applyAlignment="0" applyProtection="0"/>
    <xf numFmtId="0" fontId="65" fillId="92" borderId="0" applyNumberFormat="0" applyBorder="0" applyAlignment="0" applyProtection="0"/>
    <xf numFmtId="0" fontId="65" fillId="93" borderId="0" applyNumberFormat="0" applyBorder="0" applyAlignment="0" applyProtection="0"/>
    <xf numFmtId="0" fontId="65" fillId="94" borderId="0" applyNumberFormat="0" applyBorder="0" applyAlignment="0" applyProtection="0"/>
    <xf numFmtId="0" fontId="65" fillId="95" borderId="0" applyNumberFormat="0" applyBorder="0" applyAlignment="0" applyProtection="0"/>
    <xf numFmtId="0" fontId="65" fillId="96" borderId="0" applyNumberFormat="0" applyBorder="0" applyAlignment="0" applyProtection="0"/>
    <xf numFmtId="0" fontId="55" fillId="97" borderId="0" applyNumberFormat="0" applyBorder="0" applyAlignment="0" applyProtection="0"/>
    <xf numFmtId="0" fontId="59" fillId="98" borderId="20" applyNumberFormat="0" applyAlignment="0" applyProtection="0"/>
    <xf numFmtId="0" fontId="61" fillId="99" borderId="23" applyNumberFormat="0" applyAlignment="0" applyProtection="0"/>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27" fillId="7" borderId="29">
      <alignment horizontal="left" vertical="top"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4" fillId="3" borderId="0">
      <alignment horizontal="center" wrapText="1"/>
    </xf>
    <xf numFmtId="0" fontId="20" fillId="3" borderId="0">
      <alignment horizontal="left"/>
    </xf>
    <xf numFmtId="0" fontId="54" fillId="100" borderId="0" applyNumberFormat="0" applyBorder="0" applyAlignment="0" applyProtection="0"/>
    <xf numFmtId="0" fontId="11" fillId="3" borderId="0" applyNumberFormat="0" applyBorder="0" applyAlignment="0" applyProtection="0"/>
    <xf numFmtId="0" fontId="21" fillId="3" borderId="0">
      <alignment horizontal="right" vertical="top" wrapText="1"/>
    </xf>
    <xf numFmtId="0" fontId="113" fillId="0" borderId="43" applyNumberFormat="0" applyProtection="0"/>
    <xf numFmtId="0" fontId="52" fillId="0" borderId="46" applyNumberFormat="0" applyFill="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106" fillId="0" borderId="0" applyNumberFormat="0" applyFill="0" applyBorder="0">
      <protection locked="0"/>
    </xf>
    <xf numFmtId="0" fontId="11" fillId="5" borderId="39" applyNumberFormat="0" applyBorder="0" applyAlignment="0" applyProtection="0"/>
    <xf numFmtId="0" fontId="57" fillId="101" borderId="20" applyNumberFormat="0" applyAlignment="0" applyProtection="0"/>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22" fillId="3" borderId="0">
      <alignment horizontal="center"/>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
    <xf numFmtId="0" fontId="11" fillId="3" borderId="4"/>
    <xf numFmtId="0" fontId="11" fillId="3" borderId="4"/>
    <xf numFmtId="0" fontId="11" fillId="3" borderId="4"/>
    <xf numFmtId="0" fontId="11" fillId="3" borderId="4"/>
    <xf numFmtId="0" fontId="11" fillId="3" borderId="4"/>
    <xf numFmtId="0" fontId="11" fillId="3" borderId="5"/>
    <xf numFmtId="0" fontId="11" fillId="3" borderId="5"/>
    <xf numFmtId="0" fontId="11" fillId="3" borderId="5"/>
    <xf numFmtId="0" fontId="11" fillId="3" borderId="5"/>
    <xf numFmtId="0" fontId="11" fillId="3" borderId="5"/>
    <xf numFmtId="0" fontId="11" fillId="3" borderId="5"/>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27" fillId="7" borderId="31">
      <alignment horizontal="left" vertical="top" wrapText="1"/>
    </xf>
    <xf numFmtId="0" fontId="56" fillId="102" borderId="0" applyNumberFormat="0" applyBorder="0" applyAlignment="0" applyProtection="0"/>
    <xf numFmtId="191" fontId="115" fillId="0" borderId="0"/>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4" fillId="5" borderId="39"/>
    <xf numFmtId="0" fontId="4" fillId="5" borderId="39"/>
    <xf numFmtId="0" fontId="4" fillId="5" borderId="39"/>
    <xf numFmtId="0" fontId="4" fillId="5" borderId="39"/>
    <xf numFmtId="0" fontId="4" fillId="5" borderId="39"/>
    <xf numFmtId="0" fontId="4" fillId="5"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 fillId="0" borderId="0"/>
    <xf numFmtId="0" fontId="112" fillId="0" borderId="0" applyNumberFormat="0" applyFill="0" applyBorder="0">
      <alignment vertical="top"/>
    </xf>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67"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20" fillId="85" borderId="24" applyNumberFormat="0" applyFont="0" applyAlignment="0" applyProtection="0"/>
    <xf numFmtId="0" fontId="20" fillId="85" borderId="24" applyNumberFormat="0" applyFont="0" applyAlignment="0" applyProtection="0"/>
    <xf numFmtId="0" fontId="20" fillId="103" borderId="45" applyNumberFormat="0" applyFont="0" applyAlignment="0" applyProtection="0"/>
    <xf numFmtId="0" fontId="58" fillId="98" borderId="21" applyNumberFormat="0" applyAlignment="0" applyProtection="0"/>
    <xf numFmtId="0" fontId="27" fillId="3" borderId="39">
      <alignment horizontal="left" vertical="top" wrapText="1"/>
    </xf>
    <xf numFmtId="9" fontId="67" fillId="0" borderId="0" applyFont="0" applyFill="0" applyBorder="0" applyAlignment="0" applyProtection="0"/>
    <xf numFmtId="9" fontId="67" fillId="0" borderId="0" applyFont="0" applyFill="0" applyBorder="0" applyAlignment="0" applyProtection="0"/>
    <xf numFmtId="0" fontId="4" fillId="3" borderId="39">
      <alignment horizontal="centerContinuous" wrapText="1"/>
    </xf>
    <xf numFmtId="0" fontId="4" fillId="5" borderId="39"/>
    <xf numFmtId="9" fontId="67" fillId="0" borderId="0" applyFont="0" applyFill="0" applyBorder="0" applyAlignment="0" applyProtection="0"/>
    <xf numFmtId="0" fontId="11" fillId="3" borderId="39"/>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19" fillId="3" borderId="39">
      <alignment horizontal="left"/>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118" fillId="0" borderId="0"/>
    <xf numFmtId="49" fontId="112" fillId="0" borderId="0" applyFill="0" applyBorder="0" applyProtection="0"/>
    <xf numFmtId="0" fontId="119" fillId="0" borderId="0"/>
    <xf numFmtId="0" fontId="88" fillId="85" borderId="24" applyNumberFormat="0" applyFont="0" applyAlignment="0" applyProtection="0"/>
    <xf numFmtId="0" fontId="88" fillId="85" borderId="24" applyNumberFormat="0" applyFont="0" applyAlignment="0" applyProtection="0"/>
    <xf numFmtId="0" fontId="11" fillId="3" borderId="40">
      <alignment wrapText="1"/>
    </xf>
    <xf numFmtId="0" fontId="27" fillId="3" borderId="41">
      <alignment horizontal="left" vertical="top" wrapText="1"/>
    </xf>
    <xf numFmtId="0" fontId="27" fillId="3" borderId="42">
      <alignment horizontal="left" vertical="top"/>
    </xf>
    <xf numFmtId="0" fontId="11" fillId="3" borderId="40">
      <alignment wrapText="1"/>
    </xf>
    <xf numFmtId="0" fontId="89" fillId="3" borderId="42">
      <alignment horizontal="left" vertical="top" wrapText="1"/>
    </xf>
    <xf numFmtId="0" fontId="17" fillId="0" borderId="40">
      <alignment horizontal="center" vertical="center"/>
    </xf>
    <xf numFmtId="0" fontId="113" fillId="0" borderId="40">
      <alignment horizontal="left" vertical="center"/>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9" fontId="4" fillId="0" borderId="0" applyFont="0" applyFill="0" applyBorder="0" applyAlignment="0" applyProtection="0"/>
    <xf numFmtId="179" fontId="4" fillId="0" borderId="0" applyFont="0" applyFill="0" applyBorder="0" applyAlignment="0" applyProtection="0"/>
    <xf numFmtId="167" fontId="104" fillId="0" borderId="0" applyFont="0" applyFill="0" applyBorder="0" applyAlignment="0" applyProtection="0"/>
    <xf numFmtId="0" fontId="11" fillId="0" borderId="39"/>
    <xf numFmtId="0" fontId="19" fillId="3" borderId="39">
      <alignment horizontal="left"/>
    </xf>
    <xf numFmtId="0" fontId="11" fillId="3" borderId="40">
      <alignment wrapText="1"/>
    </xf>
    <xf numFmtId="0" fontId="11" fillId="3" borderId="39"/>
    <xf numFmtId="0" fontId="27" fillId="3" borderId="41">
      <alignment horizontal="left" vertical="top" wrapText="1"/>
    </xf>
    <xf numFmtId="0" fontId="27" fillId="3" borderId="42">
      <alignment horizontal="left" vertical="top"/>
    </xf>
    <xf numFmtId="0" fontId="4" fillId="5" borderId="39"/>
    <xf numFmtId="0" fontId="4" fillId="3" borderId="39">
      <alignment horizontal="centerContinuous" wrapText="1"/>
    </xf>
    <xf numFmtId="0" fontId="11" fillId="3" borderId="40">
      <alignment wrapText="1"/>
    </xf>
    <xf numFmtId="0" fontId="27" fillId="3" borderId="39">
      <alignment horizontal="left" vertical="top" wrapText="1"/>
    </xf>
    <xf numFmtId="0" fontId="89" fillId="3" borderId="42">
      <alignment horizontal="left" vertical="top" wrapText="1"/>
    </xf>
    <xf numFmtId="167" fontId="104" fillId="0" borderId="0" applyFont="0" applyFill="0" applyBorder="0" applyAlignment="0" applyProtection="0"/>
    <xf numFmtId="179" fontId="4" fillId="0" borderId="0" applyFont="0" applyFill="0" applyBorder="0" applyAlignment="0" applyProtection="0"/>
    <xf numFmtId="9" fontId="4" fillId="0" borderId="0" applyFont="0" applyFill="0" applyBorder="0" applyAlignment="0" applyProtection="0"/>
    <xf numFmtId="0" fontId="17" fillId="0" borderId="40">
      <alignment horizontal="center" vertical="center"/>
    </xf>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4" fillId="5" borderId="39"/>
    <xf numFmtId="0" fontId="4" fillId="5" borderId="39"/>
    <xf numFmtId="0" fontId="4" fillId="5" borderId="39"/>
    <xf numFmtId="0" fontId="4" fillId="5" borderId="39"/>
    <xf numFmtId="0" fontId="4" fillId="5" borderId="39"/>
    <xf numFmtId="0" fontId="4" fillId="5" borderId="39"/>
    <xf numFmtId="0" fontId="4" fillId="5" borderId="39"/>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13" fillId="0" borderId="40">
      <alignment horizontal="left" vertical="center"/>
    </xf>
    <xf numFmtId="0" fontId="11" fillId="5" borderId="39" applyNumberFormat="0" applyBorder="0" applyAlignment="0" applyProtection="0"/>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11" fillId="3" borderId="40">
      <alignment wrapText="1"/>
    </xf>
    <xf numFmtId="0" fontId="27" fillId="3" borderId="41">
      <alignment horizontal="left" vertical="top" wrapText="1"/>
    </xf>
    <xf numFmtId="0" fontId="27" fillId="3" borderId="42">
      <alignment horizontal="left" vertical="top"/>
    </xf>
    <xf numFmtId="0" fontId="11" fillId="3" borderId="40">
      <alignment wrapText="1"/>
    </xf>
    <xf numFmtId="0" fontId="89" fillId="3" borderId="42">
      <alignment horizontal="left" vertical="top" wrapText="1"/>
    </xf>
    <xf numFmtId="0" fontId="17" fillId="0" borderId="40">
      <alignment horizontal="center" vertical="center"/>
    </xf>
    <xf numFmtId="0" fontId="113" fillId="0" borderId="40">
      <alignment horizontal="left" vertical="center"/>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4" fillId="5" borderId="39"/>
    <xf numFmtId="0" fontId="11" fillId="0" borderId="39"/>
    <xf numFmtId="0" fontId="27" fillId="3" borderId="41">
      <alignment horizontal="left" vertical="top" wrapText="1"/>
    </xf>
    <xf numFmtId="0" fontId="27" fillId="3" borderId="42">
      <alignment horizontal="left" vertical="top"/>
    </xf>
    <xf numFmtId="0" fontId="104" fillId="72"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4" fillId="76" borderId="0" applyNumberFormat="0" applyBorder="0" applyAlignment="0" applyProtection="0"/>
    <xf numFmtId="0" fontId="104" fillId="77" borderId="0" applyNumberFormat="0" applyBorder="0" applyAlignment="0" applyProtection="0"/>
    <xf numFmtId="0" fontId="104" fillId="104" borderId="0" applyNumberFormat="0" applyBorder="0" applyAlignment="0" applyProtection="0"/>
    <xf numFmtId="0" fontId="104" fillId="105" borderId="0" applyNumberFormat="0" applyBorder="0" applyAlignment="0" applyProtection="0"/>
    <xf numFmtId="0" fontId="104" fillId="106" borderId="0" applyNumberFormat="0" applyBorder="0" applyAlignment="0" applyProtection="0"/>
    <xf numFmtId="0" fontId="104" fillId="107" borderId="0" applyNumberFormat="0" applyBorder="0" applyAlignment="0" applyProtection="0"/>
    <xf numFmtId="0" fontId="104" fillId="108" borderId="0" applyNumberFormat="0" applyBorder="0" applyAlignment="0" applyProtection="0"/>
    <xf numFmtId="0" fontId="104" fillId="109" borderId="0" applyNumberFormat="0" applyBorder="0" applyAlignment="0" applyProtection="0"/>
    <xf numFmtId="0" fontId="11" fillId="5" borderId="39" applyNumberFormat="0" applyBorder="0" applyAlignment="0" applyProtection="0"/>
    <xf numFmtId="0" fontId="11" fillId="0" borderId="39"/>
    <xf numFmtId="0" fontId="27" fillId="3" borderId="39">
      <alignment horizontal="left" vertical="top" wrapText="1"/>
    </xf>
    <xf numFmtId="0" fontId="89" fillId="3" borderId="42">
      <alignment horizontal="left" vertical="top" wrapText="1"/>
    </xf>
    <xf numFmtId="0" fontId="104" fillId="72" borderId="0" applyNumberFormat="0" applyBorder="0" applyAlignment="0" applyProtection="0"/>
    <xf numFmtId="0" fontId="104" fillId="72" borderId="0" applyNumberFormat="0" applyBorder="0" applyAlignment="0" applyProtection="0"/>
    <xf numFmtId="0" fontId="104" fillId="72"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4" fillId="75" borderId="0" applyNumberFormat="0" applyBorder="0" applyAlignment="0" applyProtection="0"/>
    <xf numFmtId="0" fontId="104" fillId="75" borderId="0" applyNumberFormat="0" applyBorder="0" applyAlignment="0" applyProtection="0"/>
    <xf numFmtId="0" fontId="104" fillId="76" borderId="0" applyNumberFormat="0" applyBorder="0" applyAlignment="0" applyProtection="0"/>
    <xf numFmtId="0" fontId="104" fillId="76" borderId="0" applyNumberFormat="0" applyBorder="0" applyAlignment="0" applyProtection="0"/>
    <xf numFmtId="0" fontId="104" fillId="76" borderId="0" applyNumberFormat="0" applyBorder="0" applyAlignment="0" applyProtection="0"/>
    <xf numFmtId="0" fontId="104" fillId="77" borderId="0" applyNumberFormat="0" applyBorder="0" applyAlignment="0" applyProtection="0"/>
    <xf numFmtId="0" fontId="104" fillId="77" borderId="0" applyNumberFormat="0" applyBorder="0" applyAlignment="0" applyProtection="0"/>
    <xf numFmtId="0" fontId="104" fillId="77"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6" borderId="0" applyNumberFormat="0" applyBorder="0" applyAlignment="0" applyProtection="0"/>
    <xf numFmtId="0" fontId="104" fillId="106" borderId="0" applyNumberFormat="0" applyBorder="0" applyAlignment="0" applyProtection="0"/>
    <xf numFmtId="0" fontId="104" fillId="106" borderId="0" applyNumberFormat="0" applyBorder="0" applyAlignment="0" applyProtection="0"/>
    <xf numFmtId="0" fontId="104" fillId="107" borderId="0" applyNumberFormat="0" applyBorder="0" applyAlignment="0" applyProtection="0"/>
    <xf numFmtId="0" fontId="104" fillId="107" borderId="0" applyNumberFormat="0" applyBorder="0" applyAlignment="0" applyProtection="0"/>
    <xf numFmtId="0" fontId="104" fillId="107" borderId="0" applyNumberFormat="0" applyBorder="0" applyAlignment="0" applyProtection="0"/>
    <xf numFmtId="0" fontId="104" fillId="108" borderId="0" applyNumberFormat="0" applyBorder="0" applyAlignment="0" applyProtection="0"/>
    <xf numFmtId="0" fontId="104" fillId="108" borderId="0" applyNumberFormat="0" applyBorder="0" applyAlignment="0" applyProtection="0"/>
    <xf numFmtId="0" fontId="104" fillId="108" borderId="0" applyNumberFormat="0" applyBorder="0" applyAlignment="0" applyProtection="0"/>
    <xf numFmtId="0" fontId="104" fillId="109" borderId="0" applyNumberFormat="0" applyBorder="0" applyAlignment="0" applyProtection="0"/>
    <xf numFmtId="0" fontId="104" fillId="109" borderId="0" applyNumberFormat="0" applyBorder="0" applyAlignment="0" applyProtection="0"/>
    <xf numFmtId="0" fontId="104" fillId="109" borderId="0" applyNumberFormat="0" applyBorder="0" applyAlignment="0" applyProtection="0"/>
    <xf numFmtId="0" fontId="1"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 fillId="107" borderId="0" applyNumberFormat="0" applyBorder="0" applyAlignment="0" applyProtection="0"/>
    <xf numFmtId="0" fontId="1" fillId="108" borderId="0" applyNumberFormat="0" applyBorder="0" applyAlignment="0" applyProtection="0"/>
    <xf numFmtId="0" fontId="1" fillId="109" borderId="0" applyNumberFormat="0" applyBorder="0" applyAlignment="0" applyProtection="0"/>
    <xf numFmtId="0" fontId="52" fillId="0" borderId="47" applyNumberFormat="0" applyFill="0" applyAlignment="0" applyProtection="0"/>
    <xf numFmtId="0" fontId="11" fillId="5" borderId="39" applyNumberFormat="0" applyBorder="0" applyAlignment="0" applyProtection="0"/>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4" fillId="3" borderId="39">
      <alignment horizontal="centerContinuous" wrapText="1"/>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19" fillId="3" borderId="39">
      <alignment horizontal="left"/>
    </xf>
    <xf numFmtId="0" fontId="4" fillId="5" borderId="39"/>
    <xf numFmtId="0" fontId="4" fillId="5" borderId="39"/>
    <xf numFmtId="0" fontId="4" fillId="5" borderId="39"/>
    <xf numFmtId="0" fontId="4" fillId="5" borderId="39"/>
    <xf numFmtId="0" fontId="4" fillId="5" borderId="39"/>
    <xf numFmtId="0" fontId="4" fillId="5"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11" fillId="0" borderId="39"/>
    <xf numFmtId="0" fontId="27" fillId="3" borderId="39">
      <alignment horizontal="left" vertical="top" wrapText="1"/>
    </xf>
    <xf numFmtId="0" fontId="4" fillId="3" borderId="39">
      <alignment horizontal="centerContinuous" wrapText="1"/>
    </xf>
    <xf numFmtId="0" fontId="4" fillId="5" borderId="39"/>
    <xf numFmtId="0" fontId="11" fillId="3" borderId="39"/>
    <xf numFmtId="0" fontId="19" fillId="3" borderId="39">
      <alignment horizontal="left"/>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11" fillId="3" borderId="40">
      <alignment wrapText="1"/>
    </xf>
    <xf numFmtId="0" fontId="27" fillId="3" borderId="41">
      <alignment horizontal="left" vertical="top" wrapText="1"/>
    </xf>
    <xf numFmtId="0" fontId="27" fillId="3" borderId="42">
      <alignment horizontal="left" vertical="top"/>
    </xf>
    <xf numFmtId="0" fontId="11" fillId="3" borderId="40">
      <alignment wrapText="1"/>
    </xf>
    <xf numFmtId="0" fontId="89" fillId="3" borderId="42">
      <alignment horizontal="left" vertical="top" wrapText="1"/>
    </xf>
    <xf numFmtId="0" fontId="17" fillId="0" borderId="40">
      <alignment horizontal="center" vertical="center"/>
    </xf>
    <xf numFmtId="0" fontId="113" fillId="0" borderId="40">
      <alignment horizontal="left" vertical="center"/>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11" fillId="3" borderId="40">
      <alignment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89" fillId="3" borderId="42">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1">
      <alignment horizontal="left" vertical="top" wrapText="1"/>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27" fillId="3" borderId="42">
      <alignment horizontal="left" vertical="top"/>
    </xf>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11" fillId="3" borderId="39"/>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27" fillId="3" borderId="39">
      <alignment horizontal="left" vertical="top" wrapText="1"/>
    </xf>
    <xf numFmtId="0" fontId="52" fillId="0" borderId="48" applyNumberFormat="0" applyFill="0" applyAlignment="0" applyProtection="0"/>
    <xf numFmtId="0" fontId="122" fillId="0" borderId="0">
      <protection locked="0"/>
    </xf>
    <xf numFmtId="0" fontId="123" fillId="0" borderId="0"/>
    <xf numFmtId="0" fontId="26" fillId="4" borderId="0"/>
    <xf numFmtId="0" fontId="4" fillId="0" borderId="0"/>
  </cellStyleXfs>
  <cellXfs count="548">
    <xf numFmtId="0" fontId="0" fillId="0" borderId="0" xfId="0"/>
    <xf numFmtId="0" fontId="0" fillId="0" borderId="0" xfId="0" applyBorder="1"/>
    <xf numFmtId="0" fontId="7" fillId="0" borderId="9" xfId="0" applyFont="1" applyBorder="1" applyAlignment="1">
      <alignment horizontal="center" vertical="center" wrapText="1"/>
    </xf>
    <xf numFmtId="168" fontId="7" fillId="0" borderId="4" xfId="0" applyNumberFormat="1" applyFont="1" applyBorder="1" applyAlignment="1">
      <alignment horizontal="center" vertical="center" wrapText="1"/>
    </xf>
    <xf numFmtId="168" fontId="7" fillId="0" borderId="10" xfId="0" applyNumberFormat="1" applyFont="1" applyBorder="1" applyAlignment="1">
      <alignment horizontal="center" vertical="center" wrapText="1"/>
    </xf>
    <xf numFmtId="168" fontId="7" fillId="0" borderId="4" xfId="0" applyNumberFormat="1" applyFont="1" applyFill="1" applyBorder="1" applyAlignment="1">
      <alignment horizontal="center" vertical="center" wrapText="1"/>
    </xf>
    <xf numFmtId="168" fontId="7" fillId="0" borderId="10" xfId="0" applyNumberFormat="1" applyFont="1" applyFill="1" applyBorder="1" applyAlignment="1">
      <alignment horizontal="center" vertical="center" wrapText="1"/>
    </xf>
    <xf numFmtId="0" fontId="7" fillId="5" borderId="9" xfId="0" applyFont="1" applyFill="1" applyBorder="1" applyAlignment="1">
      <alignment horizontal="center" vertical="center" wrapText="1"/>
    </xf>
    <xf numFmtId="168" fontId="7" fillId="5" borderId="4" xfId="0" applyNumberFormat="1" applyFont="1" applyFill="1" applyBorder="1" applyAlignment="1">
      <alignment horizontal="center" vertical="center" wrapText="1"/>
    </xf>
    <xf numFmtId="168" fontId="7" fillId="5" borderId="10" xfId="0" applyNumberFormat="1" applyFont="1" applyFill="1" applyBorder="1" applyAlignment="1">
      <alignment horizontal="center" vertical="center" wrapText="1"/>
    </xf>
    <xf numFmtId="0" fontId="0" fillId="0" borderId="0" xfId="0" applyFill="1" applyBorder="1"/>
    <xf numFmtId="0" fontId="8" fillId="0" borderId="0" xfId="0" applyFont="1"/>
    <xf numFmtId="168" fontId="0" fillId="0" borderId="0" xfId="0" applyNumberFormat="1"/>
    <xf numFmtId="0" fontId="7" fillId="0" borderId="9" xfId="0" applyFont="1" applyBorder="1" applyAlignment="1">
      <alignment horizontal="left" vertical="center" wrapText="1"/>
    </xf>
    <xf numFmtId="0" fontId="7" fillId="0" borderId="0" xfId="0" applyFont="1" applyFill="1" applyBorder="1" applyAlignment="1">
      <alignment horizontal="center" vertical="center" wrapText="1"/>
    </xf>
    <xf numFmtId="0" fontId="0" fillId="0" borderId="0" xfId="0" applyAlignment="1">
      <alignment vertical="center"/>
    </xf>
    <xf numFmtId="168" fontId="7" fillId="0" borderId="4" xfId="0" applyNumberFormat="1" applyFont="1" applyBorder="1" applyAlignment="1">
      <alignment horizontal="right" vertical="center" wrapText="1" indent="2"/>
    </xf>
    <xf numFmtId="0" fontId="0" fillId="0" borderId="0" xfId="0" applyAlignment="1">
      <alignment horizontal="left" vertical="center"/>
    </xf>
    <xf numFmtId="0" fontId="5" fillId="0" borderId="0" xfId="0" applyFont="1" applyBorder="1" applyAlignment="1">
      <alignment wrapText="1"/>
    </xf>
    <xf numFmtId="0" fontId="7" fillId="8" borderId="1" xfId="0" applyFont="1" applyFill="1" applyBorder="1" applyAlignment="1">
      <alignment horizontal="center" vertical="center" wrapText="1"/>
    </xf>
    <xf numFmtId="0" fontId="7" fillId="0" borderId="9" xfId="0" applyFont="1" applyFill="1" applyBorder="1" applyAlignment="1">
      <alignment horizontal="center"/>
    </xf>
    <xf numFmtId="0" fontId="7" fillId="8" borderId="9" xfId="0" applyFont="1" applyFill="1" applyBorder="1" applyAlignment="1">
      <alignment horizontal="center"/>
    </xf>
    <xf numFmtId="0" fontId="7" fillId="8" borderId="12" xfId="0" applyFont="1" applyFill="1" applyBorder="1" applyAlignment="1">
      <alignment horizontal="center"/>
    </xf>
    <xf numFmtId="168" fontId="7" fillId="0" borderId="4" xfId="0" applyNumberFormat="1" applyFont="1" applyFill="1" applyBorder="1" applyAlignment="1">
      <alignment horizontal="right" indent="2"/>
    </xf>
    <xf numFmtId="168" fontId="7" fillId="0" borderId="10" xfId="0" applyNumberFormat="1" applyFont="1" applyFill="1" applyBorder="1" applyAlignment="1">
      <alignment horizontal="right" indent="2"/>
    </xf>
    <xf numFmtId="168" fontId="7" fillId="8" borderId="4" xfId="0" applyNumberFormat="1" applyFont="1" applyFill="1" applyBorder="1" applyAlignment="1">
      <alignment horizontal="right" indent="2"/>
    </xf>
    <xf numFmtId="168" fontId="7" fillId="8" borderId="10" xfId="0" applyNumberFormat="1" applyFont="1" applyFill="1" applyBorder="1" applyAlignment="1">
      <alignment horizontal="right" indent="2"/>
    </xf>
    <xf numFmtId="168" fontId="7" fillId="8" borderId="6" xfId="0" applyNumberFormat="1" applyFont="1" applyFill="1" applyBorder="1" applyAlignment="1">
      <alignment horizontal="right" indent="2"/>
    </xf>
    <xf numFmtId="168" fontId="7" fillId="8" borderId="13" xfId="0" applyNumberFormat="1" applyFont="1" applyFill="1" applyBorder="1" applyAlignment="1">
      <alignment horizontal="right" indent="2"/>
    </xf>
    <xf numFmtId="168" fontId="0" fillId="8" borderId="4" xfId="0" applyNumberFormat="1" applyFill="1" applyBorder="1" applyAlignment="1">
      <alignment horizontal="right" indent="2"/>
    </xf>
    <xf numFmtId="168" fontId="0" fillId="0" borderId="4" xfId="0" applyNumberFormat="1" applyFill="1" applyBorder="1" applyAlignment="1">
      <alignment horizontal="right" indent="2"/>
    </xf>
    <xf numFmtId="168" fontId="0" fillId="8" borderId="6" xfId="0" applyNumberFormat="1" applyFill="1" applyBorder="1" applyAlignment="1">
      <alignment horizontal="right" indent="2"/>
    </xf>
    <xf numFmtId="168" fontId="7" fillId="0" borderId="4" xfId="0" applyNumberFormat="1" applyFont="1" applyBorder="1" applyAlignment="1">
      <alignment horizontal="right" vertical="center" wrapText="1" indent="1"/>
    </xf>
    <xf numFmtId="168" fontId="7" fillId="0" borderId="10" xfId="0" applyNumberFormat="1" applyFont="1" applyBorder="1" applyAlignment="1">
      <alignment horizontal="right" vertical="center" wrapText="1" indent="1"/>
    </xf>
    <xf numFmtId="3" fontId="7" fillId="0" borderId="4" xfId="0" applyNumberFormat="1" applyFont="1" applyBorder="1" applyAlignment="1">
      <alignment horizontal="right" vertical="center" wrapText="1" indent="1"/>
    </xf>
    <xf numFmtId="168" fontId="7" fillId="5" borderId="4" xfId="0" applyNumberFormat="1" applyFont="1" applyFill="1" applyBorder="1" applyAlignment="1">
      <alignment horizontal="right" vertical="center" wrapText="1" indent="1"/>
    </xf>
    <xf numFmtId="168" fontId="7" fillId="5" borderId="10" xfId="0" applyNumberFormat="1" applyFont="1" applyFill="1" applyBorder="1" applyAlignment="1">
      <alignment horizontal="right" vertical="center" wrapText="1" indent="1"/>
    </xf>
    <xf numFmtId="3" fontId="7" fillId="5" borderId="4" xfId="0" applyNumberFormat="1" applyFont="1" applyFill="1" applyBorder="1" applyAlignment="1">
      <alignment horizontal="right" vertical="center" wrapText="1" indent="1"/>
    </xf>
    <xf numFmtId="0" fontId="7" fillId="5" borderId="9" xfId="0" applyFont="1" applyFill="1" applyBorder="1" applyAlignment="1">
      <alignment horizontal="left" vertical="center" wrapText="1"/>
    </xf>
    <xf numFmtId="0" fontId="7" fillId="0" borderId="9" xfId="0" applyFont="1" applyFill="1" applyBorder="1" applyAlignment="1">
      <alignment horizontal="left" vertical="center" wrapText="1"/>
    </xf>
    <xf numFmtId="0" fontId="0" fillId="0" borderId="0" xfId="0" applyAlignment="1">
      <alignment horizontal="left"/>
    </xf>
    <xf numFmtId="3" fontId="7" fillId="0" borderId="4" xfId="0" applyNumberFormat="1" applyFont="1" applyBorder="1" applyAlignment="1">
      <alignment horizontal="right" wrapText="1" indent="1"/>
    </xf>
    <xf numFmtId="0" fontId="7" fillId="0" borderId="4" xfId="0" applyFont="1" applyBorder="1" applyAlignment="1">
      <alignment horizontal="right" wrapText="1" indent="1"/>
    </xf>
    <xf numFmtId="3" fontId="7" fillId="0" borderId="10" xfId="0" applyNumberFormat="1" applyFont="1" applyBorder="1" applyAlignment="1">
      <alignment horizontal="right" wrapText="1" indent="1"/>
    </xf>
    <xf numFmtId="3" fontId="7" fillId="5" borderId="4" xfId="0" applyNumberFormat="1" applyFont="1" applyFill="1" applyBorder="1" applyAlignment="1">
      <alignment horizontal="right" wrapText="1" indent="1"/>
    </xf>
    <xf numFmtId="0" fontId="7" fillId="5" borderId="4" xfId="0" applyFont="1" applyFill="1" applyBorder="1" applyAlignment="1">
      <alignment horizontal="right" wrapText="1" indent="1"/>
    </xf>
    <xf numFmtId="3" fontId="7" fillId="5" borderId="10" xfId="0" applyNumberFormat="1" applyFont="1" applyFill="1" applyBorder="1" applyAlignment="1">
      <alignment horizontal="right" wrapText="1" indent="1"/>
    </xf>
    <xf numFmtId="168" fontId="7" fillId="0" borderId="4" xfId="0" applyNumberFormat="1" applyFont="1" applyBorder="1" applyAlignment="1">
      <alignment horizontal="right" wrapText="1" indent="1"/>
    </xf>
    <xf numFmtId="168" fontId="7" fillId="0" borderId="10" xfId="0" applyNumberFormat="1" applyFont="1" applyBorder="1" applyAlignment="1">
      <alignment horizontal="right" wrapText="1" indent="1"/>
    </xf>
    <xf numFmtId="170" fontId="7" fillId="0" borderId="4" xfId="0" applyNumberFormat="1" applyFont="1" applyBorder="1" applyAlignment="1">
      <alignment horizontal="right" wrapText="1" indent="1"/>
    </xf>
    <xf numFmtId="170" fontId="7" fillId="0" borderId="10" xfId="0" applyNumberFormat="1" applyFont="1" applyBorder="1" applyAlignment="1">
      <alignment horizontal="right" wrapText="1" indent="1"/>
    </xf>
    <xf numFmtId="168" fontId="7" fillId="5" borderId="4" xfId="0" applyNumberFormat="1" applyFont="1" applyFill="1" applyBorder="1" applyAlignment="1">
      <alignment horizontal="right" wrapText="1" indent="1"/>
    </xf>
    <xf numFmtId="168" fontId="7" fillId="5" borderId="10" xfId="0" applyNumberFormat="1" applyFont="1" applyFill="1" applyBorder="1" applyAlignment="1">
      <alignment horizontal="right" wrapText="1" indent="1"/>
    </xf>
    <xf numFmtId="0" fontId="7" fillId="0" borderId="10" xfId="0" applyFont="1" applyBorder="1" applyAlignment="1">
      <alignment horizontal="right" wrapText="1" indent="1"/>
    </xf>
    <xf numFmtId="0" fontId="10" fillId="0" borderId="0" xfId="68" applyFont="1" applyBorder="1" applyAlignment="1">
      <alignment horizontal="left" vertical="center" wrapText="1"/>
    </xf>
    <xf numFmtId="0" fontId="7" fillId="0" borderId="9" xfId="0" applyFont="1" applyFill="1" applyBorder="1" applyAlignment="1">
      <alignment horizontal="center" vertical="center" wrapText="1"/>
    </xf>
    <xf numFmtId="0" fontId="10" fillId="0" borderId="9" xfId="68" applyFont="1" applyFill="1" applyBorder="1" applyAlignment="1">
      <alignment horizontal="left" vertical="center" wrapText="1"/>
    </xf>
    <xf numFmtId="170" fontId="7" fillId="5" borderId="4" xfId="0" applyNumberFormat="1" applyFont="1" applyFill="1" applyBorder="1" applyAlignment="1">
      <alignment horizontal="right" vertical="center" wrapText="1" indent="1"/>
    </xf>
    <xf numFmtId="170" fontId="7" fillId="5" borderId="4" xfId="0" applyNumberFormat="1" applyFont="1" applyFill="1" applyBorder="1" applyAlignment="1">
      <alignment horizontal="center" vertical="center" wrapText="1"/>
    </xf>
    <xf numFmtId="168" fontId="7" fillId="0" borderId="9" xfId="0" applyNumberFormat="1"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0" borderId="9" xfId="0" applyFont="1" applyFill="1" applyBorder="1" applyAlignment="1">
      <alignment horizontal="left" vertical="center" wrapText="1"/>
    </xf>
    <xf numFmtId="0" fontId="7" fillId="10" borderId="6" xfId="0" applyFont="1" applyFill="1" applyBorder="1" applyAlignment="1">
      <alignment horizontal="center" vertical="center" wrapText="1"/>
    </xf>
    <xf numFmtId="0" fontId="7" fillId="10" borderId="13" xfId="0" applyFont="1" applyFill="1" applyBorder="1" applyAlignment="1">
      <alignment horizontal="center" vertical="center" wrapText="1"/>
    </xf>
    <xf numFmtId="168" fontId="7" fillId="10" borderId="4" xfId="0" applyNumberFormat="1" applyFont="1" applyFill="1" applyBorder="1" applyAlignment="1">
      <alignment horizontal="center" vertical="center" wrapText="1"/>
    </xf>
    <xf numFmtId="168" fontId="7" fillId="10" borderId="10" xfId="0" applyNumberFormat="1" applyFont="1" applyFill="1" applyBorder="1" applyAlignment="1">
      <alignment horizontal="center" vertical="center" wrapText="1"/>
    </xf>
    <xf numFmtId="168" fontId="7" fillId="10" borderId="12" xfId="0" applyNumberFormat="1" applyFont="1" applyFill="1" applyBorder="1" applyAlignment="1">
      <alignment horizontal="center" vertical="center" wrapText="1"/>
    </xf>
    <xf numFmtId="168" fontId="7" fillId="10" borderId="13" xfId="0" applyNumberFormat="1" applyFont="1" applyFill="1" applyBorder="1" applyAlignment="1">
      <alignment horizontal="center" vertical="center" wrapText="1"/>
    </xf>
    <xf numFmtId="168" fontId="7" fillId="10" borderId="6" xfId="0" applyNumberFormat="1" applyFont="1" applyFill="1" applyBorder="1" applyAlignment="1">
      <alignment horizontal="center" vertical="center" wrapText="1"/>
    </xf>
    <xf numFmtId="3" fontId="7" fillId="10" borderId="4" xfId="0" applyNumberFormat="1" applyFont="1" applyFill="1" applyBorder="1" applyAlignment="1">
      <alignment horizontal="right" vertical="center" wrapText="1" indent="1"/>
    </xf>
    <xf numFmtId="3" fontId="7" fillId="10" borderId="10" xfId="0" applyNumberFormat="1" applyFont="1" applyFill="1" applyBorder="1" applyAlignment="1">
      <alignment horizontal="right" vertical="center" wrapText="1" indent="1"/>
    </xf>
    <xf numFmtId="168" fontId="7" fillId="10" borderId="4" xfId="0" applyNumberFormat="1" applyFont="1" applyFill="1" applyBorder="1" applyAlignment="1">
      <alignment horizontal="right" vertical="center" wrapText="1" indent="1"/>
    </xf>
    <xf numFmtId="168" fontId="7" fillId="10" borderId="10" xfId="0" applyNumberFormat="1" applyFont="1" applyFill="1" applyBorder="1" applyAlignment="1">
      <alignment horizontal="right" vertical="center" wrapText="1" indent="1"/>
    </xf>
    <xf numFmtId="170" fontId="7" fillId="10" borderId="6" xfId="0" applyNumberFormat="1" applyFont="1" applyFill="1" applyBorder="1" applyAlignment="1">
      <alignment horizontal="right" vertical="center" wrapText="1" indent="1"/>
    </xf>
    <xf numFmtId="170" fontId="7" fillId="10" borderId="13" xfId="0" applyNumberFormat="1" applyFont="1" applyFill="1" applyBorder="1" applyAlignment="1">
      <alignment horizontal="right" vertical="center" wrapText="1" indent="1"/>
    </xf>
    <xf numFmtId="0" fontId="7" fillId="10" borderId="12" xfId="0" applyFont="1" applyFill="1" applyBorder="1" applyAlignment="1">
      <alignment horizontal="left" vertical="center" wrapText="1"/>
    </xf>
    <xf numFmtId="170" fontId="7" fillId="10" borderId="6" xfId="0" applyNumberFormat="1" applyFont="1" applyFill="1" applyBorder="1" applyAlignment="1">
      <alignment horizontal="center" vertical="center" wrapText="1"/>
    </xf>
    <xf numFmtId="3" fontId="7" fillId="10" borderId="6" xfId="0" applyNumberFormat="1" applyFont="1" applyFill="1" applyBorder="1" applyAlignment="1">
      <alignment horizontal="right" vertical="center" wrapText="1" indent="1"/>
    </xf>
    <xf numFmtId="168" fontId="7" fillId="10" borderId="6" xfId="0" applyNumberFormat="1" applyFont="1" applyFill="1" applyBorder="1" applyAlignment="1">
      <alignment horizontal="right" vertical="center" wrapText="1" indent="1"/>
    </xf>
    <xf numFmtId="168" fontId="7" fillId="10" borderId="13" xfId="0" applyNumberFormat="1" applyFont="1" applyFill="1" applyBorder="1" applyAlignment="1">
      <alignment horizontal="right" vertical="center" wrapText="1" indent="1"/>
    </xf>
    <xf numFmtId="168" fontId="7" fillId="10" borderId="4" xfId="0" applyNumberFormat="1" applyFont="1" applyFill="1" applyBorder="1" applyAlignment="1">
      <alignment horizontal="right" vertical="center" wrapText="1" indent="2"/>
    </xf>
    <xf numFmtId="0" fontId="10" fillId="10" borderId="7" xfId="68" applyFont="1" applyFill="1" applyBorder="1" applyAlignment="1">
      <alignment horizontal="center" vertical="center" wrapText="1"/>
    </xf>
    <xf numFmtId="0" fontId="10" fillId="10" borderId="0" xfId="68" applyFont="1" applyFill="1" applyBorder="1" applyAlignment="1">
      <alignment horizontal="left" vertical="center" wrapText="1"/>
    </xf>
    <xf numFmtId="3" fontId="7" fillId="10" borderId="4" xfId="0" applyNumberFormat="1" applyFont="1" applyFill="1" applyBorder="1" applyAlignment="1">
      <alignment horizontal="right" wrapText="1" indent="1"/>
    </xf>
    <xf numFmtId="0" fontId="7" fillId="10" borderId="4" xfId="0" applyFont="1" applyFill="1" applyBorder="1" applyAlignment="1">
      <alignment horizontal="right" wrapText="1" indent="1"/>
    </xf>
    <xf numFmtId="3" fontId="7" fillId="10" borderId="10" xfId="0" applyNumberFormat="1" applyFont="1" applyFill="1" applyBorder="1" applyAlignment="1">
      <alignment horizontal="right" wrapText="1" indent="1"/>
    </xf>
    <xf numFmtId="168" fontId="7" fillId="10" borderId="4" xfId="0" applyNumberFormat="1" applyFont="1" applyFill="1" applyBorder="1" applyAlignment="1">
      <alignment horizontal="right" wrapText="1" indent="1"/>
    </xf>
    <xf numFmtId="168" fontId="7" fillId="10" borderId="10" xfId="0" applyNumberFormat="1" applyFont="1" applyFill="1" applyBorder="1" applyAlignment="1">
      <alignment horizontal="right" wrapText="1" indent="1"/>
    </xf>
    <xf numFmtId="170" fontId="7" fillId="10" borderId="4" xfId="0" applyNumberFormat="1" applyFont="1" applyFill="1" applyBorder="1" applyAlignment="1">
      <alignment horizontal="right" wrapText="1" indent="1"/>
    </xf>
    <xf numFmtId="170" fontId="7" fillId="10" borderId="10" xfId="0" applyNumberFormat="1" applyFont="1" applyFill="1" applyBorder="1" applyAlignment="1">
      <alignment horizontal="right" wrapText="1" indent="1"/>
    </xf>
    <xf numFmtId="0" fontId="7" fillId="10" borderId="10" xfId="0" applyFont="1" applyFill="1" applyBorder="1" applyAlignment="1">
      <alignment horizontal="right" wrapText="1" indent="1"/>
    </xf>
    <xf numFmtId="1" fontId="7" fillId="10" borderId="4" xfId="0" applyNumberFormat="1" applyFont="1" applyFill="1" applyBorder="1" applyAlignment="1">
      <alignment horizontal="right" wrapText="1" indent="1"/>
    </xf>
    <xf numFmtId="0" fontId="7" fillId="0" borderId="9" xfId="68" applyFont="1" applyBorder="1" applyAlignment="1">
      <alignment horizontal="center" wrapText="1"/>
    </xf>
    <xf numFmtId="0" fontId="10" fillId="0" borderId="9" xfId="68" applyFont="1" applyBorder="1" applyAlignment="1">
      <alignment horizontal="center" wrapText="1"/>
    </xf>
    <xf numFmtId="0" fontId="0" fillId="0" borderId="0" xfId="0" applyFill="1"/>
    <xf numFmtId="0" fontId="0" fillId="0" borderId="0" xfId="0" applyAlignment="1"/>
    <xf numFmtId="168" fontId="7" fillId="0" borderId="10" xfId="73" applyNumberFormat="1" applyFont="1" applyFill="1" applyBorder="1" applyAlignment="1">
      <alignment horizontal="center" vertical="center" wrapText="1"/>
    </xf>
    <xf numFmtId="0" fontId="7" fillId="0" borderId="0" xfId="0" applyFont="1"/>
    <xf numFmtId="0" fontId="48" fillId="0" borderId="0" xfId="0" applyFont="1" applyAlignment="1">
      <alignment vertical="center" wrapText="1"/>
    </xf>
    <xf numFmtId="170" fontId="7" fillId="5" borderId="10" xfId="0" applyNumberFormat="1" applyFont="1" applyFill="1" applyBorder="1" applyAlignment="1">
      <alignment horizontal="right" vertical="center" wrapText="1" indent="1"/>
    </xf>
    <xf numFmtId="168" fontId="7" fillId="5" borderId="4" xfId="0" applyNumberFormat="1" applyFont="1" applyFill="1" applyBorder="1" applyAlignment="1">
      <alignment horizontal="right" vertical="center" wrapText="1" indent="2"/>
    </xf>
    <xf numFmtId="168" fontId="7" fillId="10" borderId="9" xfId="0" applyNumberFormat="1" applyFont="1" applyFill="1" applyBorder="1" applyAlignment="1">
      <alignment horizontal="center" vertical="center" wrapText="1"/>
    </xf>
    <xf numFmtId="168" fontId="7" fillId="9" borderId="4" xfId="73" applyNumberFormat="1" applyFont="1" applyFill="1" applyBorder="1" applyAlignment="1">
      <alignment horizontal="center" vertical="center" wrapText="1"/>
    </xf>
    <xf numFmtId="168" fontId="7" fillId="9" borderId="13" xfId="73" applyNumberFormat="1" applyFont="1" applyFill="1" applyBorder="1" applyAlignment="1">
      <alignment horizontal="center" vertical="center" wrapText="1"/>
    </xf>
    <xf numFmtId="0" fontId="5" fillId="0" borderId="0" xfId="0" applyFont="1" applyAlignment="1">
      <alignment wrapText="1"/>
    </xf>
    <xf numFmtId="168" fontId="0" fillId="0" borderId="0" xfId="0" applyNumberFormat="1" applyBorder="1"/>
    <xf numFmtId="168" fontId="7" fillId="9" borderId="10" xfId="73" applyNumberFormat="1" applyFont="1" applyFill="1" applyBorder="1" applyAlignment="1">
      <alignment horizontal="center" vertical="center" wrapText="1"/>
    </xf>
    <xf numFmtId="3" fontId="7" fillId="0" borderId="4" xfId="0" applyNumberFormat="1" applyFont="1" applyFill="1" applyBorder="1" applyAlignment="1">
      <alignment horizontal="right" vertical="center" wrapText="1" indent="1"/>
    </xf>
    <xf numFmtId="3" fontId="7" fillId="0" borderId="4" xfId="68" applyNumberFormat="1" applyFont="1" applyBorder="1" applyAlignment="1">
      <alignment horizontal="right" vertical="center" wrapText="1" indent="1"/>
    </xf>
    <xf numFmtId="0" fontId="7" fillId="0" borderId="4" xfId="68" applyFont="1" applyBorder="1" applyAlignment="1">
      <alignment horizontal="right" vertical="center" wrapText="1" indent="1"/>
    </xf>
    <xf numFmtId="3" fontId="7" fillId="0" borderId="10" xfId="68" applyNumberFormat="1" applyFont="1" applyBorder="1" applyAlignment="1">
      <alignment horizontal="right" vertical="center" wrapText="1" indent="1"/>
    </xf>
    <xf numFmtId="0" fontId="10" fillId="10" borderId="9" xfId="68" applyFont="1" applyFill="1" applyBorder="1" applyAlignment="1">
      <alignment horizontal="center" wrapText="1"/>
    </xf>
    <xf numFmtId="3" fontId="7" fillId="10" borderId="4" xfId="68" applyNumberFormat="1" applyFont="1" applyFill="1" applyBorder="1" applyAlignment="1">
      <alignment horizontal="right" vertical="center" wrapText="1" indent="1"/>
    </xf>
    <xf numFmtId="0" fontId="7" fillId="10" borderId="4" xfId="68" applyFont="1" applyFill="1" applyBorder="1" applyAlignment="1">
      <alignment horizontal="right" vertical="center" wrapText="1" indent="1"/>
    </xf>
    <xf numFmtId="3" fontId="7" fillId="10" borderId="10" xfId="68" applyNumberFormat="1" applyFont="1" applyFill="1" applyBorder="1" applyAlignment="1">
      <alignment horizontal="right" vertical="center" wrapText="1" indent="1"/>
    </xf>
    <xf numFmtId="0" fontId="10" fillId="5" borderId="9" xfId="68" applyFont="1" applyFill="1" applyBorder="1" applyAlignment="1">
      <alignment horizontal="center" wrapText="1"/>
    </xf>
    <xf numFmtId="3" fontId="7" fillId="5" borderId="4" xfId="68" applyNumberFormat="1" applyFont="1" applyFill="1" applyBorder="1" applyAlignment="1">
      <alignment horizontal="right" vertical="center" wrapText="1" indent="1"/>
    </xf>
    <xf numFmtId="0" fontId="7" fillId="5" borderId="4" xfId="68" applyFont="1" applyFill="1" applyBorder="1" applyAlignment="1">
      <alignment horizontal="right" vertical="center" wrapText="1" indent="1"/>
    </xf>
    <xf numFmtId="3" fontId="7" fillId="5" borderId="10" xfId="68" applyNumberFormat="1" applyFont="1" applyFill="1" applyBorder="1" applyAlignment="1">
      <alignment horizontal="right" vertical="center" wrapText="1" indent="1"/>
    </xf>
    <xf numFmtId="0" fontId="7" fillId="10" borderId="9" xfId="68" applyFont="1" applyFill="1" applyBorder="1" applyAlignment="1">
      <alignment horizontal="center" wrapText="1"/>
    </xf>
    <xf numFmtId="0" fontId="7" fillId="0" borderId="9" xfId="68" applyFont="1" applyFill="1" applyBorder="1" applyAlignment="1">
      <alignment horizontal="center" wrapText="1"/>
    </xf>
    <xf numFmtId="168" fontId="7" fillId="0" borderId="4" xfId="68" applyNumberFormat="1" applyFont="1" applyBorder="1" applyAlignment="1">
      <alignment horizontal="right" vertical="center" wrapText="1" indent="1"/>
    </xf>
    <xf numFmtId="168" fontId="7" fillId="0" borderId="10" xfId="68" applyNumberFormat="1" applyFont="1" applyBorder="1" applyAlignment="1">
      <alignment horizontal="right" vertical="center" wrapText="1" indent="1"/>
    </xf>
    <xf numFmtId="168" fontId="7" fillId="10" borderId="4" xfId="68" applyNumberFormat="1" applyFont="1" applyFill="1" applyBorder="1" applyAlignment="1">
      <alignment horizontal="right" vertical="center" wrapText="1" indent="1"/>
    </xf>
    <xf numFmtId="168" fontId="7" fillId="10" borderId="10" xfId="68" applyNumberFormat="1" applyFont="1" applyFill="1" applyBorder="1" applyAlignment="1">
      <alignment horizontal="right" vertical="center" wrapText="1" indent="1"/>
    </xf>
    <xf numFmtId="170" fontId="7" fillId="0" borderId="4" xfId="68" applyNumberFormat="1" applyFont="1" applyBorder="1" applyAlignment="1">
      <alignment horizontal="right" vertical="center" wrapText="1" indent="1"/>
    </xf>
    <xf numFmtId="170" fontId="7" fillId="0" borderId="10" xfId="68" applyNumberFormat="1" applyFont="1" applyBorder="1" applyAlignment="1">
      <alignment horizontal="right" vertical="center" wrapText="1" indent="1"/>
    </xf>
    <xf numFmtId="170" fontId="7" fillId="10" borderId="4" xfId="68" applyNumberFormat="1" applyFont="1" applyFill="1" applyBorder="1" applyAlignment="1">
      <alignment horizontal="right" vertical="center" wrapText="1" indent="1"/>
    </xf>
    <xf numFmtId="170" fontId="7" fillId="10" borderId="10" xfId="68" applyNumberFormat="1" applyFont="1" applyFill="1" applyBorder="1" applyAlignment="1">
      <alignment horizontal="right" vertical="center" wrapText="1" indent="1"/>
    </xf>
    <xf numFmtId="0" fontId="7" fillId="5" borderId="9" xfId="68" applyFont="1" applyFill="1" applyBorder="1" applyAlignment="1">
      <alignment horizontal="center" wrapText="1"/>
    </xf>
    <xf numFmtId="168" fontId="7" fillId="5" borderId="4" xfId="68" applyNumberFormat="1" applyFont="1" applyFill="1" applyBorder="1" applyAlignment="1">
      <alignment horizontal="right" vertical="center" wrapText="1" indent="1"/>
    </xf>
    <xf numFmtId="168" fontId="7" fillId="5" borderId="10" xfId="68" applyNumberFormat="1" applyFont="1" applyFill="1" applyBorder="1" applyAlignment="1">
      <alignment horizontal="right" vertical="center" wrapText="1" indent="1"/>
    </xf>
    <xf numFmtId="0" fontId="7" fillId="0" borderId="10" xfId="68" applyFont="1" applyBorder="1" applyAlignment="1">
      <alignment horizontal="right" vertical="center" wrapText="1" indent="1"/>
    </xf>
    <xf numFmtId="0" fontId="7" fillId="10" borderId="10" xfId="68" applyFont="1" applyFill="1" applyBorder="1" applyAlignment="1">
      <alignment horizontal="right" vertical="center" wrapText="1" indent="1"/>
    </xf>
    <xf numFmtId="3" fontId="7" fillId="10" borderId="13" xfId="68" applyNumberFormat="1" applyFont="1" applyFill="1" applyBorder="1" applyAlignment="1">
      <alignment horizontal="right" vertical="center" wrapText="1" indent="1"/>
    </xf>
    <xf numFmtId="1" fontId="7" fillId="10" borderId="4" xfId="68" applyNumberFormat="1" applyFont="1" applyFill="1" applyBorder="1" applyAlignment="1">
      <alignment horizontal="right" vertical="center" wrapText="1" indent="1"/>
    </xf>
    <xf numFmtId="170" fontId="7" fillId="10" borderId="4" xfId="0" applyNumberFormat="1" applyFont="1" applyFill="1" applyBorder="1" applyAlignment="1">
      <alignment horizontal="center" vertical="center" wrapText="1"/>
    </xf>
    <xf numFmtId="170" fontId="7" fillId="10" borderId="4" xfId="0" applyNumberFormat="1" applyFont="1" applyFill="1" applyBorder="1" applyAlignment="1">
      <alignment horizontal="right" vertical="center" wrapText="1" indent="1"/>
    </xf>
    <xf numFmtId="170" fontId="7" fillId="10" borderId="10" xfId="0" applyNumberFormat="1" applyFont="1" applyFill="1" applyBorder="1" applyAlignment="1">
      <alignment horizontal="right" vertical="center" wrapText="1" indent="1"/>
    </xf>
    <xf numFmtId="0" fontId="7" fillId="10" borderId="9" xfId="0" applyFont="1" applyFill="1" applyBorder="1" applyAlignment="1">
      <alignment horizontal="center" vertical="center" wrapText="1"/>
    </xf>
    <xf numFmtId="3" fontId="7" fillId="5" borderId="10" xfId="0" applyNumberFormat="1" applyFont="1" applyFill="1" applyBorder="1" applyAlignment="1">
      <alignment horizontal="right" vertical="center" wrapText="1" indent="1"/>
    </xf>
    <xf numFmtId="3" fontId="7" fillId="0" borderId="10" xfId="0" applyNumberFormat="1" applyFont="1" applyBorder="1" applyAlignment="1">
      <alignment horizontal="right" vertical="center" wrapText="1" indent="1"/>
    </xf>
    <xf numFmtId="3" fontId="7" fillId="10" borderId="9" xfId="68" applyNumberFormat="1" applyFont="1" applyFill="1" applyBorder="1" applyAlignment="1">
      <alignment horizontal="right" vertical="center" wrapText="1" indent="1"/>
    </xf>
    <xf numFmtId="3" fontId="7" fillId="0" borderId="9" xfId="68" applyNumberFormat="1" applyFont="1" applyBorder="1" applyAlignment="1">
      <alignment horizontal="right" vertical="center" wrapText="1" indent="1"/>
    </xf>
    <xf numFmtId="3" fontId="7" fillId="10" borderId="6" xfId="68" applyNumberFormat="1" applyFont="1" applyFill="1" applyBorder="1" applyAlignment="1">
      <alignment horizontal="right" vertical="center" wrapText="1" indent="1"/>
    </xf>
    <xf numFmtId="0" fontId="7" fillId="10" borderId="0" xfId="68" applyFont="1" applyFill="1" applyBorder="1" applyAlignment="1">
      <alignment horizontal="center" wrapText="1"/>
    </xf>
    <xf numFmtId="0" fontId="7" fillId="0" borderId="0" xfId="68" applyFont="1" applyFill="1" applyBorder="1" applyAlignment="1">
      <alignment horizontal="center" wrapText="1"/>
    </xf>
    <xf numFmtId="0" fontId="7" fillId="10" borderId="5" xfId="68" applyFont="1" applyFill="1" applyBorder="1" applyAlignment="1">
      <alignment horizontal="center" wrapText="1"/>
    </xf>
    <xf numFmtId="3" fontId="7" fillId="10" borderId="13" xfId="0" applyNumberFormat="1" applyFont="1" applyFill="1" applyBorder="1" applyAlignment="1">
      <alignment horizontal="right" vertical="center" wrapText="1" indent="1"/>
    </xf>
    <xf numFmtId="0" fontId="4" fillId="0" borderId="0" xfId="118"/>
    <xf numFmtId="0" fontId="4" fillId="0" borderId="0" xfId="118" applyAlignment="1">
      <alignment vertical="center"/>
    </xf>
    <xf numFmtId="0" fontId="13" fillId="0" borderId="0" xfId="0" applyFont="1" applyBorder="1" applyAlignment="1">
      <alignment horizontal="left" vertical="center" wrapText="1"/>
    </xf>
    <xf numFmtId="0" fontId="13" fillId="0" borderId="0" xfId="0" applyFont="1" applyFill="1" applyAlignment="1">
      <alignment vertical="center"/>
    </xf>
    <xf numFmtId="0" fontId="13" fillId="0" borderId="0" xfId="0" applyFont="1" applyAlignment="1">
      <alignment vertical="center"/>
    </xf>
    <xf numFmtId="0" fontId="103" fillId="0" borderId="0" xfId="0" applyFont="1" applyAlignment="1">
      <alignment vertical="center" wrapText="1"/>
    </xf>
    <xf numFmtId="0" fontId="103" fillId="0" borderId="0" xfId="0" applyFont="1" applyAlignment="1">
      <alignment vertical="center"/>
    </xf>
    <xf numFmtId="1" fontId="7" fillId="10" borderId="4" xfId="342" applyNumberFormat="1" applyFont="1" applyFill="1" applyBorder="1" applyAlignment="1">
      <alignment horizontal="right" vertical="center" wrapText="1" indent="1"/>
    </xf>
    <xf numFmtId="1" fontId="7" fillId="10" borderId="0" xfId="342" applyNumberFormat="1" applyFont="1" applyFill="1" applyBorder="1" applyAlignment="1">
      <alignment horizontal="right" vertical="center" wrapText="1" indent="1"/>
    </xf>
    <xf numFmtId="1" fontId="7" fillId="10" borderId="10" xfId="342" applyNumberFormat="1" applyFont="1" applyFill="1" applyBorder="1" applyAlignment="1">
      <alignment horizontal="right" vertical="center" wrapText="1" indent="1"/>
    </xf>
    <xf numFmtId="168" fontId="7" fillId="10" borderId="4" xfId="342" applyNumberFormat="1" applyFont="1" applyFill="1" applyBorder="1" applyAlignment="1">
      <alignment horizontal="right" vertical="center" wrapText="1" indent="1"/>
    </xf>
    <xf numFmtId="0" fontId="7" fillId="0" borderId="9" xfId="342" applyFont="1" applyFill="1" applyBorder="1" applyAlignment="1">
      <alignment horizontal="left" wrapText="1"/>
    </xf>
    <xf numFmtId="1" fontId="7" fillId="0" borderId="4" xfId="342" applyNumberFormat="1" applyFont="1" applyFill="1" applyBorder="1" applyAlignment="1">
      <alignment horizontal="right" vertical="center" wrapText="1" indent="1"/>
    </xf>
    <xf numFmtId="168" fontId="7" fillId="0" borderId="4" xfId="342" applyNumberFormat="1" applyFont="1" applyFill="1" applyBorder="1" applyAlignment="1">
      <alignment horizontal="right" vertical="center" wrapText="1" indent="1"/>
    </xf>
    <xf numFmtId="1" fontId="7" fillId="0" borderId="10" xfId="342" applyNumberFormat="1" applyFont="1" applyFill="1" applyBorder="1" applyAlignment="1">
      <alignment horizontal="right" vertical="center" wrapText="1" indent="1"/>
    </xf>
    <xf numFmtId="0" fontId="7" fillId="10" borderId="4" xfId="342" applyFont="1" applyFill="1" applyBorder="1" applyAlignment="1">
      <alignment horizontal="right" vertical="center" wrapText="1" indent="1"/>
    </xf>
    <xf numFmtId="0" fontId="7" fillId="11" borderId="9" xfId="342" applyFont="1" applyFill="1" applyBorder="1" applyAlignment="1">
      <alignment horizontal="left" wrapText="1"/>
    </xf>
    <xf numFmtId="0" fontId="7" fillId="0" borderId="4" xfId="342" applyFont="1" applyFill="1" applyBorder="1" applyAlignment="1">
      <alignment horizontal="right" vertical="center" wrapText="1" indent="1"/>
    </xf>
    <xf numFmtId="0" fontId="7" fillId="11" borderId="9" xfId="342" applyFont="1" applyFill="1" applyBorder="1" applyAlignment="1">
      <alignment horizontal="right" vertical="center" wrapText="1" indent="1"/>
    </xf>
    <xf numFmtId="0" fontId="7" fillId="0" borderId="12" xfId="342" applyFont="1" applyFill="1" applyBorder="1" applyAlignment="1">
      <alignment horizontal="left" wrapText="1"/>
    </xf>
    <xf numFmtId="0" fontId="11" fillId="0" borderId="0" xfId="118" applyFont="1" applyAlignment="1"/>
    <xf numFmtId="0" fontId="4" fillId="0" borderId="0" xfId="118" applyBorder="1"/>
    <xf numFmtId="0" fontId="13" fillId="0" borderId="0" xfId="342" applyFont="1" applyBorder="1" applyAlignment="1">
      <alignment horizontal="left" wrapText="1"/>
    </xf>
    <xf numFmtId="0" fontId="13" fillId="0" borderId="0" xfId="342" applyFont="1" applyAlignment="1">
      <alignment horizontal="left" vertical="center" wrapText="1"/>
    </xf>
    <xf numFmtId="0" fontId="11" fillId="0" borderId="0" xfId="342" applyFont="1" applyAlignment="1">
      <alignment horizontal="left"/>
    </xf>
    <xf numFmtId="192" fontId="7" fillId="10" borderId="4" xfId="44" applyNumberFormat="1" applyFont="1" applyFill="1" applyBorder="1" applyAlignment="1">
      <alignment horizontal="right" vertical="center" wrapText="1" indent="1"/>
    </xf>
    <xf numFmtId="192" fontId="7" fillId="10" borderId="10" xfId="44" applyNumberFormat="1" applyFont="1" applyFill="1" applyBorder="1" applyAlignment="1">
      <alignment horizontal="right" vertical="center" wrapText="1" indent="1"/>
    </xf>
    <xf numFmtId="0" fontId="10" fillId="10" borderId="1" xfId="68" applyFont="1" applyFill="1" applyBorder="1" applyAlignment="1">
      <alignment horizontal="center" vertical="center" wrapText="1"/>
    </xf>
    <xf numFmtId="192" fontId="7" fillId="0" borderId="4" xfId="44" applyNumberFormat="1" applyFont="1" applyBorder="1" applyAlignment="1">
      <alignment horizontal="right" vertical="center" wrapText="1" indent="1"/>
    </xf>
    <xf numFmtId="192" fontId="7" fillId="0" borderId="10" xfId="44" applyNumberFormat="1" applyFont="1" applyBorder="1" applyAlignment="1">
      <alignment horizontal="right" vertical="center" wrapText="1" indent="1"/>
    </xf>
    <xf numFmtId="192" fontId="7" fillId="5" borderId="4" xfId="44" applyNumberFormat="1" applyFont="1" applyFill="1" applyBorder="1" applyAlignment="1">
      <alignment horizontal="right" vertical="center" wrapText="1" indent="1"/>
    </xf>
    <xf numFmtId="192" fontId="7" fillId="5" borderId="10" xfId="44" applyNumberFormat="1" applyFont="1" applyFill="1" applyBorder="1" applyAlignment="1">
      <alignment horizontal="right" vertical="center" wrapText="1" indent="1"/>
    </xf>
    <xf numFmtId="0" fontId="7" fillId="10" borderId="9" xfId="0" applyFont="1" applyFill="1" applyBorder="1" applyAlignment="1">
      <alignment horizontal="center" vertical="center" wrapText="1"/>
    </xf>
    <xf numFmtId="0" fontId="7" fillId="10" borderId="12" xfId="0" applyFont="1" applyFill="1" applyBorder="1" applyAlignment="1">
      <alignment horizontal="center" vertical="center" wrapText="1"/>
    </xf>
    <xf numFmtId="170" fontId="7" fillId="10" borderId="9" xfId="68" applyNumberFormat="1" applyFont="1" applyFill="1" applyBorder="1" applyAlignment="1">
      <alignment horizontal="right" vertical="center" wrapText="1" indent="1"/>
    </xf>
    <xf numFmtId="170" fontId="7" fillId="0" borderId="9" xfId="68" applyNumberFormat="1" applyFont="1" applyBorder="1" applyAlignment="1">
      <alignment horizontal="right" vertical="center" wrapText="1" indent="1"/>
    </xf>
    <xf numFmtId="170" fontId="7" fillId="10" borderId="6" xfId="68" applyNumberFormat="1" applyFont="1" applyFill="1" applyBorder="1" applyAlignment="1">
      <alignment horizontal="right" vertical="center" wrapText="1" indent="1"/>
    </xf>
    <xf numFmtId="170" fontId="7" fillId="10" borderId="13" xfId="68" applyNumberFormat="1" applyFont="1" applyFill="1" applyBorder="1" applyAlignment="1">
      <alignment horizontal="right" vertical="center" wrapText="1" indent="1"/>
    </xf>
    <xf numFmtId="170" fontId="7" fillId="10" borderId="12" xfId="68" applyNumberFormat="1" applyFont="1" applyFill="1" applyBorder="1" applyAlignment="1">
      <alignment horizontal="right" vertical="center" wrapText="1" indent="1"/>
    </xf>
    <xf numFmtId="170" fontId="7" fillId="0" borderId="0" xfId="68" applyNumberFormat="1" applyFont="1" applyBorder="1" applyAlignment="1">
      <alignment horizontal="right" vertical="center" wrapText="1" indent="1"/>
    </xf>
    <xf numFmtId="170" fontId="7" fillId="9" borderId="4" xfId="68" applyNumberFormat="1" applyFont="1" applyFill="1" applyBorder="1" applyAlignment="1">
      <alignment horizontal="right" vertical="center" wrapText="1" indent="1"/>
    </xf>
    <xf numFmtId="170" fontId="7" fillId="9" borderId="10" xfId="68" applyNumberFormat="1" applyFont="1" applyFill="1" applyBorder="1" applyAlignment="1">
      <alignment horizontal="right" vertical="center" wrapText="1" indent="1"/>
    </xf>
    <xf numFmtId="168" fontId="7" fillId="9" borderId="4" xfId="119" applyNumberFormat="1" applyFont="1" applyFill="1" applyBorder="1" applyAlignment="1">
      <alignment horizontal="right" vertical="center" wrapText="1" indent="1"/>
    </xf>
    <xf numFmtId="1" fontId="7" fillId="9" borderId="4" xfId="119" applyNumberFormat="1" applyFont="1" applyFill="1" applyBorder="1" applyAlignment="1">
      <alignment horizontal="right" vertical="center" wrapText="1" indent="1"/>
    </xf>
    <xf numFmtId="168" fontId="7" fillId="0" borderId="10" xfId="119" applyNumberFormat="1" applyFont="1" applyFill="1" applyBorder="1" applyAlignment="1">
      <alignment horizontal="right" vertical="center" wrapText="1" indent="1"/>
    </xf>
    <xf numFmtId="168" fontId="7" fillId="9" borderId="10" xfId="119" applyNumberFormat="1" applyFont="1" applyFill="1" applyBorder="1" applyAlignment="1">
      <alignment horizontal="right" vertical="center" wrapText="1" indent="1"/>
    </xf>
    <xf numFmtId="1" fontId="7" fillId="0" borderId="4" xfId="119" applyNumberFormat="1" applyFont="1" applyFill="1" applyBorder="1" applyAlignment="1">
      <alignment horizontal="right" vertical="center" wrapText="1" indent="1"/>
    </xf>
    <xf numFmtId="3" fontId="0" fillId="0" borderId="0" xfId="0" applyNumberFormat="1"/>
    <xf numFmtId="0" fontId="13" fillId="0" borderId="0" xfId="0" applyFont="1" applyAlignment="1">
      <alignment horizontal="left" vertical="center" wrapText="1"/>
    </xf>
    <xf numFmtId="0" fontId="10" fillId="10" borderId="1" xfId="68" applyFont="1" applyFill="1" applyBorder="1" applyAlignment="1">
      <alignment horizontal="center" vertical="center" wrapText="1"/>
    </xf>
    <xf numFmtId="0" fontId="10" fillId="10" borderId="8" xfId="68" applyFont="1" applyFill="1" applyBorder="1" applyAlignment="1">
      <alignment horizontal="center" vertical="center" wrapText="1"/>
    </xf>
    <xf numFmtId="168" fontId="7" fillId="0" borderId="13" xfId="0" applyNumberFormat="1" applyFont="1" applyBorder="1" applyAlignment="1">
      <alignment horizontal="center" vertical="center" wrapText="1"/>
    </xf>
    <xf numFmtId="168" fontId="7" fillId="0" borderId="6" xfId="0" applyNumberFormat="1" applyFont="1" applyBorder="1" applyAlignment="1">
      <alignment horizontal="center" vertical="center" wrapText="1"/>
    </xf>
    <xf numFmtId="0" fontId="10" fillId="0" borderId="0" xfId="68" applyFont="1" applyFill="1" applyBorder="1" applyAlignment="1">
      <alignment horizontal="left" vertical="center" wrapText="1"/>
    </xf>
    <xf numFmtId="0" fontId="10" fillId="9" borderId="0" xfId="68" applyFont="1" applyFill="1" applyBorder="1" applyAlignment="1">
      <alignment horizontal="left" vertical="center" wrapText="1"/>
    </xf>
    <xf numFmtId="0" fontId="10" fillId="9" borderId="9" xfId="68" applyFont="1" applyFill="1" applyBorder="1" applyAlignment="1">
      <alignment horizontal="left" vertical="center" wrapText="1"/>
    </xf>
    <xf numFmtId="3" fontId="7" fillId="0" borderId="4" xfId="68" applyNumberFormat="1" applyFont="1" applyBorder="1" applyAlignment="1">
      <alignment horizontal="right" vertical="center" wrapText="1"/>
    </xf>
    <xf numFmtId="3" fontId="7" fillId="10" borderId="4" xfId="68" applyNumberFormat="1" applyFont="1" applyFill="1" applyBorder="1" applyAlignment="1">
      <alignment horizontal="right" vertical="center" wrapText="1"/>
    </xf>
    <xf numFmtId="3" fontId="7" fillId="10" borderId="10" xfId="68" applyNumberFormat="1" applyFont="1" applyFill="1" applyBorder="1" applyAlignment="1">
      <alignment horizontal="right" vertical="center" wrapText="1"/>
    </xf>
    <xf numFmtId="3" fontId="7" fillId="0" borderId="10" xfId="68" applyNumberFormat="1" applyFont="1" applyBorder="1" applyAlignment="1">
      <alignment horizontal="right" vertical="center" wrapText="1"/>
    </xf>
    <xf numFmtId="3" fontId="7" fillId="0" borderId="4" xfId="68" applyNumberFormat="1" applyFont="1" applyFill="1" applyBorder="1" applyAlignment="1">
      <alignment horizontal="right" vertical="center" wrapText="1"/>
    </xf>
    <xf numFmtId="3" fontId="7" fillId="0" borderId="10" xfId="68" applyNumberFormat="1" applyFont="1" applyFill="1" applyBorder="1" applyAlignment="1">
      <alignment horizontal="right" vertical="center" wrapText="1"/>
    </xf>
    <xf numFmtId="3" fontId="7" fillId="9" borderId="4" xfId="68" applyNumberFormat="1" applyFont="1" applyFill="1" applyBorder="1" applyAlignment="1">
      <alignment horizontal="right" vertical="center" wrapText="1"/>
    </xf>
    <xf numFmtId="3" fontId="7" fillId="9" borderId="10" xfId="68" applyNumberFormat="1" applyFont="1" applyFill="1" applyBorder="1" applyAlignment="1">
      <alignment horizontal="right" vertical="center" wrapText="1"/>
    </xf>
    <xf numFmtId="0" fontId="10" fillId="9" borderId="12" xfId="68" applyFont="1" applyFill="1" applyBorder="1" applyAlignment="1">
      <alignment horizontal="left" vertical="center" wrapText="1"/>
    </xf>
    <xf numFmtId="3" fontId="7" fillId="9" borderId="6" xfId="68" applyNumberFormat="1" applyFont="1" applyFill="1" applyBorder="1" applyAlignment="1">
      <alignment horizontal="right" vertical="center" wrapText="1"/>
    </xf>
    <xf numFmtId="3" fontId="7" fillId="9" borderId="13" xfId="68" applyNumberFormat="1" applyFont="1" applyFill="1" applyBorder="1" applyAlignment="1">
      <alignment horizontal="right" vertical="center" wrapText="1"/>
    </xf>
    <xf numFmtId="0" fontId="10" fillId="14" borderId="0" xfId="68" applyFont="1" applyFill="1" applyBorder="1" applyAlignment="1">
      <alignment horizontal="left" vertical="center" wrapText="1"/>
    </xf>
    <xf numFmtId="168" fontId="7" fillId="0" borderId="4" xfId="119" applyNumberFormat="1" applyFont="1" applyFill="1" applyBorder="1" applyAlignment="1">
      <alignment horizontal="right" vertical="center" wrapText="1" indent="1"/>
    </xf>
    <xf numFmtId="0" fontId="7" fillId="10" borderId="6"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104" fillId="110" borderId="0" xfId="0" applyFont="1" applyFill="1"/>
    <xf numFmtId="0" fontId="0" fillId="110" borderId="0" xfId="0" applyFill="1"/>
    <xf numFmtId="0" fontId="46" fillId="110" borderId="0" xfId="0" applyFont="1" applyFill="1" applyBorder="1"/>
    <xf numFmtId="0" fontId="8" fillId="110" borderId="0" xfId="0" applyFont="1" applyFill="1" applyBorder="1"/>
    <xf numFmtId="0" fontId="0" fillId="110" borderId="0" xfId="0" applyFill="1" applyBorder="1" applyAlignment="1">
      <alignment horizontal="left"/>
    </xf>
    <xf numFmtId="0" fontId="0" fillId="110" borderId="0" xfId="0" applyFill="1" applyBorder="1"/>
    <xf numFmtId="0" fontId="5" fillId="110" borderId="0" xfId="0" applyFont="1" applyFill="1" applyBorder="1" applyAlignment="1">
      <alignment horizontal="left"/>
    </xf>
    <xf numFmtId="0" fontId="6" fillId="110" borderId="0" xfId="35" applyFill="1" applyAlignment="1" applyProtection="1">
      <alignment horizontal="left" wrapText="1"/>
    </xf>
    <xf numFmtId="0" fontId="4" fillId="0" borderId="0" xfId="118" applyBorder="1" applyAlignment="1">
      <alignment vertical="center"/>
    </xf>
    <xf numFmtId="0" fontId="7" fillId="10" borderId="3" xfId="118" applyFont="1" applyFill="1" applyBorder="1" applyAlignment="1">
      <alignment horizontal="center" vertical="center" wrapText="1"/>
    </xf>
    <xf numFmtId="0" fontId="7" fillId="10" borderId="7" xfId="118" applyFont="1" applyFill="1" applyBorder="1" applyAlignment="1">
      <alignment horizontal="center" vertical="center" wrapText="1"/>
    </xf>
    <xf numFmtId="0" fontId="7" fillId="10" borderId="1" xfId="118" applyFont="1" applyFill="1" applyBorder="1" applyAlignment="1">
      <alignment horizontal="center" vertical="center" wrapText="1"/>
    </xf>
    <xf numFmtId="0" fontId="7" fillId="10" borderId="8" xfId="118" applyFont="1" applyFill="1" applyBorder="1" applyAlignment="1">
      <alignment horizontal="center" vertical="center" wrapText="1"/>
    </xf>
    <xf numFmtId="0" fontId="7" fillId="9" borderId="1" xfId="0" applyFont="1" applyFill="1" applyBorder="1" applyAlignment="1">
      <alignment horizontal="center" vertical="center" wrapText="1"/>
    </xf>
    <xf numFmtId="168" fontId="7" fillId="0" borderId="51" xfId="0" applyNumberFormat="1" applyFont="1" applyBorder="1" applyAlignment="1">
      <alignment horizontal="center" vertical="center" wrapText="1"/>
    </xf>
    <xf numFmtId="168" fontId="7" fillId="9" borderId="10" xfId="73" applyNumberFormat="1" applyFont="1" applyFill="1" applyBorder="1" applyAlignment="1">
      <alignment horizontal="right" vertical="center" wrapText="1" indent="1"/>
    </xf>
    <xf numFmtId="168" fontId="7" fillId="9" borderId="10" xfId="73" applyNumberFormat="1" applyFont="1" applyFill="1" applyBorder="1" applyAlignment="1">
      <alignment horizontal="right" vertical="center" wrapText="1" indent="2"/>
    </xf>
    <xf numFmtId="168" fontId="7" fillId="0" borderId="10" xfId="73" applyNumberFormat="1" applyFont="1" applyFill="1" applyBorder="1" applyAlignment="1">
      <alignment horizontal="right" vertical="center" wrapText="1" indent="1"/>
    </xf>
    <xf numFmtId="168" fontId="7" fillId="0" borderId="10" xfId="73" applyNumberFormat="1" applyFont="1" applyFill="1" applyBorder="1" applyAlignment="1">
      <alignment horizontal="right" vertical="center" wrapText="1" indent="2"/>
    </xf>
    <xf numFmtId="0" fontId="0" fillId="0" borderId="0" xfId="0" applyBorder="1" applyAlignment="1">
      <alignment vertical="center"/>
    </xf>
    <xf numFmtId="192" fontId="0" fillId="0" borderId="0" xfId="0" applyNumberFormat="1"/>
    <xf numFmtId="0" fontId="106" fillId="110" borderId="0" xfId="35" applyNumberFormat="1" applyFont="1" applyFill="1" applyAlignment="1" applyProtection="1">
      <alignment horizontal="left" vertical="center"/>
    </xf>
    <xf numFmtId="0" fontId="125" fillId="110" borderId="0" xfId="0" applyFont="1" applyFill="1" applyAlignment="1">
      <alignment vertical="center"/>
    </xf>
    <xf numFmtId="0" fontId="7" fillId="9" borderId="1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10" borderId="16" xfId="118" applyFont="1" applyFill="1" applyBorder="1" applyAlignment="1">
      <alignment horizontal="center" vertical="center"/>
    </xf>
    <xf numFmtId="0" fontId="7" fillId="9" borderId="16" xfId="118" applyFont="1" applyFill="1" applyBorder="1" applyAlignment="1">
      <alignment horizontal="center" vertical="center"/>
    </xf>
    <xf numFmtId="0" fontId="7" fillId="10" borderId="15" xfId="118" applyFont="1" applyFill="1" applyBorder="1" applyAlignment="1">
      <alignment horizontal="center" vertical="center"/>
    </xf>
    <xf numFmtId="0" fontId="7" fillId="10" borderId="3" xfId="118" applyFont="1" applyFill="1" applyBorder="1" applyAlignment="1">
      <alignment horizontal="center" vertical="center"/>
    </xf>
    <xf numFmtId="0" fontId="10" fillId="10" borderId="8" xfId="68" applyFont="1" applyFill="1" applyBorder="1" applyAlignment="1">
      <alignment horizontal="center" vertical="center" wrapText="1"/>
    </xf>
    <xf numFmtId="0" fontId="7" fillId="10" borderId="1" xfId="68" applyFont="1" applyFill="1" applyBorder="1" applyAlignment="1">
      <alignment horizontal="center" vertical="center" wrapText="1"/>
    </xf>
    <xf numFmtId="0" fontId="7" fillId="10" borderId="7" xfId="68" applyFont="1" applyFill="1" applyBorder="1" applyAlignment="1">
      <alignment horizontal="center" vertical="center" wrapText="1"/>
    </xf>
    <xf numFmtId="0" fontId="128" fillId="110" borderId="0" xfId="35" applyFont="1" applyFill="1" applyAlignment="1" applyProtection="1">
      <alignment horizontal="left" vertical="center" wrapText="1"/>
    </xf>
    <xf numFmtId="0" fontId="128" fillId="110" borderId="0" xfId="35" applyFont="1" applyFill="1" applyAlignment="1" applyProtection="1">
      <alignment vertical="center" wrapText="1"/>
    </xf>
    <xf numFmtId="0" fontId="125" fillId="0" borderId="0" xfId="0" applyFont="1"/>
    <xf numFmtId="0" fontId="6" fillId="0" borderId="0" xfId="35" applyAlignment="1" applyProtection="1">
      <alignment vertical="center"/>
    </xf>
    <xf numFmtId="0" fontId="125" fillId="0" borderId="0" xfId="118" applyFont="1" applyBorder="1"/>
    <xf numFmtId="0" fontId="125" fillId="0" borderId="0" xfId="118" applyFont="1"/>
    <xf numFmtId="0" fontId="7" fillId="10" borderId="9" xfId="342" applyFont="1" applyFill="1" applyBorder="1" applyAlignment="1">
      <alignment horizontal="right" vertical="center" wrapText="1" indent="1"/>
    </xf>
    <xf numFmtId="1" fontId="7" fillId="10" borderId="4" xfId="119" applyNumberFormat="1" applyFont="1" applyFill="1" applyBorder="1" applyAlignment="1">
      <alignment horizontal="right" vertical="center" wrapText="1" indent="1"/>
    </xf>
    <xf numFmtId="168" fontId="7" fillId="10" borderId="4" xfId="119" applyNumberFormat="1" applyFont="1" applyFill="1" applyBorder="1" applyAlignment="1">
      <alignment horizontal="right" vertical="center" wrapText="1" indent="1"/>
    </xf>
    <xf numFmtId="168" fontId="7" fillId="10" borderId="10" xfId="119" applyNumberFormat="1" applyFont="1" applyFill="1" applyBorder="1" applyAlignment="1">
      <alignment horizontal="right" vertical="center" wrapText="1" indent="1"/>
    </xf>
    <xf numFmtId="1" fontId="7" fillId="10" borderId="10" xfId="342" applyNumberFormat="1" applyFont="1" applyFill="1" applyBorder="1" applyAlignment="1">
      <alignment horizontal="right" wrapText="1" indent="1"/>
    </xf>
    <xf numFmtId="1" fontId="7" fillId="10" borderId="10" xfId="119" applyNumberFormat="1" applyFont="1" applyFill="1" applyBorder="1" applyAlignment="1">
      <alignment horizontal="right" vertical="center" wrapText="1" indent="1"/>
    </xf>
    <xf numFmtId="168" fontId="7" fillId="10" borderId="10" xfId="342" applyNumberFormat="1" applyFont="1" applyFill="1" applyBorder="1" applyAlignment="1">
      <alignment horizontal="right" vertical="center" wrapText="1" indent="1"/>
    </xf>
    <xf numFmtId="0" fontId="7" fillId="110" borderId="41" xfId="342" applyFont="1" applyFill="1" applyBorder="1" applyAlignment="1">
      <alignment horizontal="left" wrapText="1"/>
    </xf>
    <xf numFmtId="1" fontId="7" fillId="110" borderId="41" xfId="342" applyNumberFormat="1" applyFont="1" applyFill="1" applyBorder="1" applyAlignment="1">
      <alignment horizontal="right" wrapText="1" indent="1"/>
    </xf>
    <xf numFmtId="1" fontId="7" fillId="110" borderId="40" xfId="342" applyNumberFormat="1" applyFont="1" applyFill="1" applyBorder="1" applyAlignment="1">
      <alignment horizontal="right" wrapText="1" indent="1"/>
    </xf>
    <xf numFmtId="1" fontId="7" fillId="110" borderId="8" xfId="342" applyNumberFormat="1" applyFont="1" applyFill="1" applyBorder="1" applyAlignment="1">
      <alignment horizontal="right" wrapText="1" indent="1"/>
    </xf>
    <xf numFmtId="0" fontId="7" fillId="110" borderId="12" xfId="342" applyFont="1" applyFill="1" applyBorder="1" applyAlignment="1">
      <alignment horizontal="right" vertical="center" wrapText="1" indent="1"/>
    </xf>
    <xf numFmtId="168" fontId="7" fillId="110" borderId="8" xfId="342" applyNumberFormat="1" applyFont="1" applyFill="1" applyBorder="1" applyAlignment="1">
      <alignment horizontal="right" wrapText="1" indent="1"/>
    </xf>
    <xf numFmtId="1" fontId="7" fillId="110" borderId="6" xfId="342" applyNumberFormat="1" applyFont="1" applyFill="1" applyBorder="1" applyAlignment="1">
      <alignment horizontal="right" vertical="center" wrapText="1" indent="1"/>
    </xf>
    <xf numFmtId="1" fontId="7" fillId="110" borderId="13" xfId="342" applyNumberFormat="1" applyFont="1" applyFill="1" applyBorder="1" applyAlignment="1">
      <alignment horizontal="right" vertical="center" wrapText="1" indent="1"/>
    </xf>
    <xf numFmtId="0" fontId="4" fillId="110" borderId="0" xfId="118" applyFill="1" applyBorder="1"/>
    <xf numFmtId="0" fontId="4" fillId="110" borderId="0" xfId="118" applyFill="1"/>
    <xf numFmtId="168" fontId="7" fillId="110" borderId="4" xfId="119" applyNumberFormat="1" applyFont="1" applyFill="1" applyBorder="1" applyAlignment="1">
      <alignment horizontal="right" vertical="center" wrapText="1" indent="1"/>
    </xf>
    <xf numFmtId="1" fontId="7" fillId="110" borderId="4" xfId="342" applyNumberFormat="1" applyFont="1" applyFill="1" applyBorder="1" applyAlignment="1">
      <alignment horizontal="right" vertical="center" wrapText="1" indent="1"/>
    </xf>
    <xf numFmtId="168" fontId="7" fillId="110" borderId="4" xfId="342" applyNumberFormat="1" applyFont="1" applyFill="1" applyBorder="1" applyAlignment="1">
      <alignment horizontal="right" vertical="center" wrapText="1" indent="1"/>
    </xf>
    <xf numFmtId="1" fontId="7" fillId="110" borderId="10" xfId="342" applyNumberFormat="1" applyFont="1" applyFill="1" applyBorder="1" applyAlignment="1">
      <alignment horizontal="right" vertical="center" wrapText="1" indent="1"/>
    </xf>
    <xf numFmtId="1" fontId="7" fillId="110" borderId="0" xfId="342" applyNumberFormat="1" applyFont="1" applyFill="1" applyBorder="1" applyAlignment="1">
      <alignment horizontal="right" vertical="center" wrapText="1" indent="1"/>
    </xf>
    <xf numFmtId="168" fontId="7" fillId="110" borderId="10" xfId="342" applyNumberFormat="1" applyFont="1" applyFill="1" applyBorder="1" applyAlignment="1">
      <alignment horizontal="right" vertical="center" wrapText="1" indent="1"/>
    </xf>
    <xf numFmtId="1" fontId="7" fillId="110" borderId="10" xfId="119" applyNumberFormat="1" applyFont="1" applyFill="1" applyBorder="1" applyAlignment="1">
      <alignment horizontal="right" vertical="center" wrapText="1" indent="1"/>
    </xf>
    <xf numFmtId="0" fontId="4" fillId="110" borderId="0" xfId="118" applyFill="1" applyBorder="1" applyAlignment="1">
      <alignment vertical="center"/>
    </xf>
    <xf numFmtId="0" fontId="4" fillId="110" borderId="0" xfId="118" applyFill="1" applyAlignment="1">
      <alignment vertical="center"/>
    </xf>
    <xf numFmtId="0" fontId="7" fillId="110" borderId="10" xfId="342" applyNumberFormat="1" applyFont="1" applyFill="1" applyBorder="1" applyAlignment="1">
      <alignment horizontal="right" vertical="center" wrapText="1" indent="1"/>
    </xf>
    <xf numFmtId="168" fontId="7" fillId="110" borderId="10" xfId="119" applyNumberFormat="1" applyFont="1" applyFill="1" applyBorder="1" applyAlignment="1">
      <alignment horizontal="right" vertical="center" wrapText="1" indent="1"/>
    </xf>
    <xf numFmtId="1" fontId="7" fillId="110" borderId="4" xfId="119" applyNumberFormat="1" applyFont="1" applyFill="1" applyBorder="1" applyAlignment="1">
      <alignment horizontal="right" vertical="center" wrapText="1" indent="1"/>
    </xf>
    <xf numFmtId="0" fontId="11" fillId="110" borderId="0" xfId="118" applyFont="1" applyFill="1" applyBorder="1" applyAlignment="1">
      <alignment vertical="center" wrapText="1"/>
    </xf>
    <xf numFmtId="0" fontId="7" fillId="110" borderId="10" xfId="342" applyFont="1" applyFill="1" applyBorder="1" applyAlignment="1">
      <alignment horizontal="right" vertical="center" wrapText="1" indent="1"/>
    </xf>
    <xf numFmtId="1" fontId="7" fillId="110" borderId="5" xfId="342" applyNumberFormat="1" applyFont="1" applyFill="1" applyBorder="1" applyAlignment="1">
      <alignment horizontal="right" vertical="center" wrapText="1" indent="1"/>
    </xf>
    <xf numFmtId="168" fontId="7" fillId="110" borderId="6" xfId="342" applyNumberFormat="1" applyFont="1" applyFill="1" applyBorder="1" applyAlignment="1">
      <alignment horizontal="right" vertical="center" wrapText="1" indent="1"/>
    </xf>
    <xf numFmtId="1" fontId="7" fillId="110" borderId="6" xfId="119" applyNumberFormat="1" applyFont="1" applyFill="1" applyBorder="1" applyAlignment="1">
      <alignment horizontal="right" vertical="center" wrapText="1" indent="1"/>
    </xf>
    <xf numFmtId="168" fontId="7" fillId="110" borderId="6" xfId="119" applyNumberFormat="1" applyFont="1" applyFill="1" applyBorder="1" applyAlignment="1">
      <alignment horizontal="right" vertical="center" wrapText="1" indent="1"/>
    </xf>
    <xf numFmtId="168" fontId="7" fillId="110" borderId="0" xfId="119" applyNumberFormat="1" applyFont="1" applyFill="1" applyBorder="1" applyAlignment="1">
      <alignment horizontal="right" vertical="center" wrapText="1" indent="1"/>
    </xf>
    <xf numFmtId="168" fontId="7" fillId="10" borderId="0" xfId="119" applyNumberFormat="1" applyFont="1" applyFill="1" applyBorder="1" applyAlignment="1">
      <alignment horizontal="right" vertical="center" wrapText="1" indent="1"/>
    </xf>
    <xf numFmtId="168" fontId="7" fillId="110" borderId="13" xfId="119" applyNumberFormat="1" applyFont="1" applyFill="1" applyBorder="1" applyAlignment="1">
      <alignment horizontal="right" vertical="center" wrapText="1" indent="1"/>
    </xf>
    <xf numFmtId="168" fontId="7" fillId="0" borderId="6" xfId="119" applyNumberFormat="1" applyFont="1" applyFill="1" applyBorder="1" applyAlignment="1">
      <alignment horizontal="right" vertical="center" wrapText="1" indent="1"/>
    </xf>
    <xf numFmtId="0" fontId="7" fillId="10" borderId="49" xfId="342" applyFont="1" applyFill="1" applyBorder="1" applyAlignment="1">
      <alignment horizontal="left" wrapText="1" indent="1"/>
    </xf>
    <xf numFmtId="0" fontId="7" fillId="110" borderId="9" xfId="342" applyFont="1" applyFill="1" applyBorder="1" applyAlignment="1">
      <alignment horizontal="left" wrapText="1" indent="1"/>
    </xf>
    <xf numFmtId="0" fontId="7" fillId="10" borderId="9" xfId="342" applyFont="1" applyFill="1" applyBorder="1" applyAlignment="1">
      <alignment horizontal="left" wrapText="1" indent="1"/>
    </xf>
    <xf numFmtId="0" fontId="7" fillId="110" borderId="12" xfId="342" applyFont="1" applyFill="1" applyBorder="1" applyAlignment="1">
      <alignment horizontal="left" wrapText="1" indent="1"/>
    </xf>
    <xf numFmtId="0" fontId="7" fillId="0" borderId="9" xfId="0" applyFont="1" applyBorder="1" applyAlignment="1">
      <alignment horizontal="left" vertical="center" wrapText="1" indent="1"/>
    </xf>
    <xf numFmtId="0" fontId="7" fillId="10" borderId="9" xfId="0" applyFont="1" applyFill="1" applyBorder="1" applyAlignment="1">
      <alignment horizontal="left" vertical="center" wrapText="1" indent="1"/>
    </xf>
    <xf numFmtId="0" fontId="7" fillId="0" borderId="12" xfId="0" applyFont="1" applyBorder="1" applyAlignment="1">
      <alignment horizontal="left" vertical="center" wrapText="1" indent="1"/>
    </xf>
    <xf numFmtId="0" fontId="7" fillId="12" borderId="3" xfId="68" applyFont="1" applyFill="1" applyBorder="1" applyAlignment="1">
      <alignment horizontal="center" wrapText="1"/>
    </xf>
    <xf numFmtId="0" fontId="7" fillId="12" borderId="3" xfId="68" applyFont="1" applyFill="1" applyBorder="1" applyAlignment="1">
      <alignment horizontal="center" vertical="center" wrapText="1"/>
    </xf>
    <xf numFmtId="0" fontId="7" fillId="12" borderId="7" xfId="68" applyFont="1" applyFill="1" applyBorder="1" applyAlignment="1">
      <alignment horizontal="center" wrapText="1"/>
    </xf>
    <xf numFmtId="0" fontId="7" fillId="12" borderId="7" xfId="68" applyFont="1" applyFill="1" applyBorder="1" applyAlignment="1">
      <alignment horizontal="center" vertical="center" wrapText="1"/>
    </xf>
    <xf numFmtId="0" fontId="7" fillId="0" borderId="9" xfId="0" applyFont="1" applyFill="1" applyBorder="1" applyAlignment="1">
      <alignment horizontal="left" wrapText="1"/>
    </xf>
    <xf numFmtId="0" fontId="10" fillId="0" borderId="9" xfId="0" applyFont="1" applyBorder="1" applyAlignment="1">
      <alignment horizontal="left" vertical="center" wrapText="1" indent="1"/>
    </xf>
    <xf numFmtId="0" fontId="10" fillId="10" borderId="9" xfId="0" applyFont="1" applyFill="1" applyBorder="1" applyAlignment="1">
      <alignment horizontal="left" vertical="center" wrapText="1" indent="1"/>
    </xf>
    <xf numFmtId="0" fontId="10" fillId="5" borderId="9" xfId="0" applyFont="1" applyFill="1" applyBorder="1" applyAlignment="1">
      <alignment horizontal="left" vertical="center" wrapText="1" indent="1"/>
    </xf>
    <xf numFmtId="0" fontId="7" fillId="0" borderId="0" xfId="68" applyFont="1" applyFill="1" applyBorder="1" applyAlignment="1">
      <alignment horizontal="left" vertical="center" wrapText="1" indent="1"/>
    </xf>
    <xf numFmtId="0" fontId="7" fillId="10" borderId="5" xfId="68" applyFont="1" applyFill="1" applyBorder="1" applyAlignment="1">
      <alignment horizontal="left" vertical="center" wrapText="1" indent="1"/>
    </xf>
    <xf numFmtId="0" fontId="7" fillId="5" borderId="9" xfId="0" applyFont="1" applyFill="1" applyBorder="1" applyAlignment="1">
      <alignment horizontal="left" vertical="center" wrapText="1" indent="1"/>
    </xf>
    <xf numFmtId="0" fontId="7" fillId="0" borderId="9" xfId="0" applyFont="1" applyFill="1" applyBorder="1" applyAlignment="1">
      <alignment horizontal="left" vertical="center" wrapText="1" indent="1"/>
    </xf>
    <xf numFmtId="0" fontId="7" fillId="12" borderId="7" xfId="0" applyFont="1" applyFill="1" applyBorder="1" applyAlignment="1">
      <alignment horizontal="center" vertical="center" wrapText="1"/>
    </xf>
    <xf numFmtId="0" fontId="7" fillId="12" borderId="7" xfId="0" applyFont="1" applyFill="1" applyBorder="1" applyAlignment="1">
      <alignment vertical="center" wrapText="1"/>
    </xf>
    <xf numFmtId="0" fontId="0" fillId="0" borderId="0" xfId="0" applyBorder="1" applyAlignment="1"/>
    <xf numFmtId="0" fontId="7" fillId="0" borderId="9" xfId="0" applyFont="1" applyBorder="1"/>
    <xf numFmtId="3" fontId="7" fillId="0" borderId="10" xfId="0" applyNumberFormat="1" applyFont="1" applyBorder="1" applyAlignment="1">
      <alignment horizontal="right" vertical="center" indent="1"/>
    </xf>
    <xf numFmtId="168" fontId="7" fillId="0" borderId="4" xfId="0" applyNumberFormat="1" applyFont="1" applyBorder="1" applyAlignment="1">
      <alignment horizontal="right" vertical="center" indent="2"/>
    </xf>
    <xf numFmtId="168" fontId="7" fillId="0" borderId="10" xfId="0" applyNumberFormat="1" applyFont="1" applyBorder="1" applyAlignment="1">
      <alignment horizontal="right" vertical="center" indent="2"/>
    </xf>
    <xf numFmtId="0" fontId="7" fillId="9" borderId="9" xfId="0" applyFont="1" applyFill="1" applyBorder="1" applyAlignment="1">
      <alignment horizontal="left" wrapText="1" indent="1"/>
    </xf>
    <xf numFmtId="3" fontId="7" fillId="9" borderId="10" xfId="0" applyNumberFormat="1" applyFont="1" applyFill="1" applyBorder="1" applyAlignment="1">
      <alignment horizontal="right" vertical="center" indent="1"/>
    </xf>
    <xf numFmtId="168" fontId="7" fillId="9" borderId="4" xfId="0" applyNumberFormat="1" applyFont="1" applyFill="1" applyBorder="1" applyAlignment="1">
      <alignment horizontal="right" vertical="center" indent="2"/>
    </xf>
    <xf numFmtId="168" fontId="7" fillId="9" borderId="10" xfId="0" applyNumberFormat="1" applyFont="1" applyFill="1" applyBorder="1" applyAlignment="1">
      <alignment horizontal="right" vertical="center" indent="2"/>
    </xf>
    <xf numFmtId="0" fontId="7" fillId="0" borderId="9" xfId="0" applyFont="1" applyBorder="1" applyAlignment="1">
      <alignment horizontal="left" indent="1"/>
    </xf>
    <xf numFmtId="0" fontId="7" fillId="9" borderId="9" xfId="0" applyFont="1" applyFill="1" applyBorder="1"/>
    <xf numFmtId="0" fontId="7" fillId="0" borderId="9" xfId="0" applyFont="1" applyFill="1" applyBorder="1" applyAlignment="1">
      <alignment horizontal="left" indent="1"/>
    </xf>
    <xf numFmtId="1" fontId="7" fillId="0" borderId="4" xfId="0" applyNumberFormat="1" applyFont="1" applyFill="1" applyBorder="1" applyAlignment="1">
      <alignment horizontal="right" vertical="center" indent="1"/>
    </xf>
    <xf numFmtId="3" fontId="7" fillId="0" borderId="10" xfId="0" applyNumberFormat="1" applyFont="1" applyFill="1" applyBorder="1" applyAlignment="1">
      <alignment horizontal="right" vertical="center" indent="1"/>
    </xf>
    <xf numFmtId="168" fontId="7" fillId="0" borderId="4" xfId="0" applyNumberFormat="1" applyFont="1" applyFill="1" applyBorder="1" applyAlignment="1">
      <alignment horizontal="right" vertical="center" indent="2"/>
    </xf>
    <xf numFmtId="168" fontId="7" fillId="0" borderId="10" xfId="0" applyNumberFormat="1" applyFont="1" applyFill="1" applyBorder="1" applyAlignment="1">
      <alignment horizontal="right" vertical="center" indent="2"/>
    </xf>
    <xf numFmtId="0" fontId="7" fillId="9" borderId="9" xfId="0" applyFont="1" applyFill="1" applyBorder="1" applyAlignment="1">
      <alignment horizontal="left" indent="1"/>
    </xf>
    <xf numFmtId="0" fontId="7" fillId="0" borderId="9" xfId="0" applyFont="1" applyFill="1" applyBorder="1" applyAlignment="1">
      <alignment horizontal="left" indent="2"/>
    </xf>
    <xf numFmtId="0" fontId="7" fillId="9" borderId="9" xfId="0" applyFont="1" applyFill="1" applyBorder="1" applyAlignment="1">
      <alignment horizontal="left" indent="2"/>
    </xf>
    <xf numFmtId="0" fontId="7" fillId="9" borderId="12" xfId="0" applyFont="1" applyFill="1" applyBorder="1" applyAlignment="1">
      <alignment horizontal="left" indent="2"/>
    </xf>
    <xf numFmtId="3" fontId="7" fillId="9" borderId="13" xfId="0" applyNumberFormat="1" applyFont="1" applyFill="1" applyBorder="1" applyAlignment="1">
      <alignment horizontal="right" vertical="center" indent="1"/>
    </xf>
    <xf numFmtId="168" fontId="7" fillId="9" borderId="6" xfId="0" applyNumberFormat="1" applyFont="1" applyFill="1" applyBorder="1" applyAlignment="1">
      <alignment horizontal="right" vertical="center" indent="2"/>
    </xf>
    <xf numFmtId="168" fontId="7" fillId="9" borderId="13" xfId="0" applyNumberFormat="1" applyFont="1" applyFill="1" applyBorder="1" applyAlignment="1">
      <alignment horizontal="right" vertical="center" indent="2"/>
    </xf>
    <xf numFmtId="0" fontId="7" fillId="9" borderId="9" xfId="0" applyFont="1" applyFill="1" applyBorder="1" applyAlignment="1">
      <alignment wrapText="1"/>
    </xf>
    <xf numFmtId="0" fontId="7" fillId="9" borderId="12" xfId="0" applyFont="1" applyFill="1" applyBorder="1" applyAlignment="1">
      <alignment horizontal="left" indent="1"/>
    </xf>
    <xf numFmtId="0" fontId="125" fillId="0" borderId="0" xfId="0" applyFont="1" applyBorder="1"/>
    <xf numFmtId="0" fontId="7" fillId="9" borderId="39" xfId="0" applyFont="1" applyFill="1" applyBorder="1" applyAlignment="1">
      <alignment horizontal="center" vertical="center"/>
    </xf>
    <xf numFmtId="0" fontId="7" fillId="9" borderId="42" xfId="0" applyFont="1" applyFill="1" applyBorder="1" applyAlignment="1">
      <alignment horizontal="center" vertical="center"/>
    </xf>
    <xf numFmtId="0" fontId="7" fillId="12" borderId="13" xfId="0" applyFont="1" applyFill="1" applyBorder="1" applyAlignment="1">
      <alignment horizontal="center"/>
    </xf>
    <xf numFmtId="0" fontId="7" fillId="0" borderId="9" xfId="0" applyFont="1" applyBorder="1" applyAlignment="1">
      <alignment wrapText="1"/>
    </xf>
    <xf numFmtId="3" fontId="7" fillId="0" borderId="10" xfId="0" applyNumberFormat="1" applyFont="1" applyBorder="1" applyAlignment="1">
      <alignment horizontal="right" vertical="center" indent="2"/>
    </xf>
    <xf numFmtId="0" fontId="7" fillId="0" borderId="10" xfId="0" applyFont="1" applyBorder="1" applyAlignment="1">
      <alignment horizontal="right" vertical="center" indent="2"/>
    </xf>
    <xf numFmtId="0" fontId="7" fillId="9" borderId="10" xfId="0" applyFont="1" applyFill="1" applyBorder="1" applyAlignment="1">
      <alignment horizontal="right" vertical="top" indent="2"/>
    </xf>
    <xf numFmtId="0" fontId="7" fillId="0" borderId="10" xfId="0" applyFont="1" applyFill="1" applyBorder="1" applyAlignment="1">
      <alignment horizontal="right" indent="2"/>
    </xf>
    <xf numFmtId="0" fontId="7" fillId="9" borderId="10" xfId="0" applyFont="1" applyFill="1" applyBorder="1" applyAlignment="1">
      <alignment horizontal="right" indent="2"/>
    </xf>
    <xf numFmtId="168" fontId="7" fillId="9" borderId="4" xfId="0" applyNumberFormat="1" applyFont="1" applyFill="1" applyBorder="1" applyAlignment="1">
      <alignment horizontal="right" indent="2"/>
    </xf>
    <xf numFmtId="0" fontId="7" fillId="0" borderId="10" xfId="0" applyFont="1" applyFill="1" applyBorder="1" applyAlignment="1">
      <alignment horizontal="right" vertical="top" indent="2"/>
    </xf>
    <xf numFmtId="0" fontId="7" fillId="9" borderId="9" xfId="0" applyFont="1" applyFill="1" applyBorder="1" applyAlignment="1">
      <alignment horizontal="centerContinuous" vertical="center"/>
    </xf>
    <xf numFmtId="0" fontId="7" fillId="9" borderId="9" xfId="0" applyFont="1" applyFill="1" applyBorder="1" applyAlignment="1">
      <alignment horizontal="left"/>
    </xf>
    <xf numFmtId="0" fontId="7" fillId="0" borderId="9" xfId="0" applyFont="1" applyFill="1" applyBorder="1" applyAlignment="1">
      <alignment wrapText="1"/>
    </xf>
    <xf numFmtId="0" fontId="7" fillId="9" borderId="9" xfId="0" applyFont="1" applyFill="1" applyBorder="1" applyAlignment="1">
      <alignment horizontal="left" wrapText="1"/>
    </xf>
    <xf numFmtId="0" fontId="7" fillId="9" borderId="10" xfId="0" applyFont="1" applyFill="1" applyBorder="1" applyAlignment="1">
      <alignment horizontal="right" vertical="center" indent="2"/>
    </xf>
    <xf numFmtId="0" fontId="7" fillId="9" borderId="13" xfId="0" applyFont="1" applyFill="1" applyBorder="1" applyAlignment="1">
      <alignment horizontal="right" indent="2"/>
    </xf>
    <xf numFmtId="0" fontId="7" fillId="9" borderId="6" xfId="0" applyFont="1" applyFill="1" applyBorder="1" applyAlignment="1">
      <alignment horizontal="right" indent="2"/>
    </xf>
    <xf numFmtId="168" fontId="7" fillId="0" borderId="4" xfId="0" applyNumberFormat="1" applyFont="1" applyBorder="1" applyAlignment="1">
      <alignment horizontal="right" indent="2"/>
    </xf>
    <xf numFmtId="168" fontId="7" fillId="9" borderId="4" xfId="0" applyNumberFormat="1" applyFont="1" applyFill="1" applyBorder="1" applyAlignment="1">
      <alignment horizontal="right" vertical="top" indent="2"/>
    </xf>
    <xf numFmtId="168" fontId="7" fillId="0" borderId="4" xfId="0" applyNumberFormat="1" applyFont="1" applyFill="1" applyBorder="1" applyAlignment="1">
      <alignment horizontal="right" vertical="top" indent="2"/>
    </xf>
    <xf numFmtId="168" fontId="7" fillId="9" borderId="9" xfId="0" applyNumberFormat="1" applyFont="1" applyFill="1" applyBorder="1" applyAlignment="1">
      <alignment horizontal="right" indent="2"/>
    </xf>
    <xf numFmtId="168" fontId="7" fillId="9" borderId="6" xfId="0" applyNumberFormat="1" applyFont="1" applyFill="1" applyBorder="1" applyAlignment="1">
      <alignment horizontal="right" indent="2"/>
    </xf>
    <xf numFmtId="0" fontId="104" fillId="111" borderId="0" xfId="0" applyFont="1" applyFill="1"/>
    <xf numFmtId="0" fontId="4" fillId="110" borderId="0" xfId="0" applyFont="1" applyFill="1" applyAlignment="1">
      <alignment horizontal="left"/>
    </xf>
    <xf numFmtId="0" fontId="4" fillId="110" borderId="0" xfId="0" applyFont="1" applyFill="1"/>
    <xf numFmtId="49" fontId="4" fillId="110" borderId="0" xfId="0" applyNumberFormat="1" applyFont="1" applyFill="1" applyAlignment="1">
      <alignment horizontal="left" indent="1"/>
    </xf>
    <xf numFmtId="0" fontId="4" fillId="110" borderId="0" xfId="0" applyFont="1" applyFill="1" applyBorder="1"/>
    <xf numFmtId="0" fontId="22" fillId="110" borderId="0" xfId="0" applyFont="1" applyFill="1" applyAlignment="1">
      <alignment horizontal="right"/>
    </xf>
    <xf numFmtId="0" fontId="4" fillId="110" borderId="0" xfId="0" applyFont="1" applyFill="1" applyAlignment="1">
      <alignment horizontal="right"/>
    </xf>
    <xf numFmtId="0" fontId="129" fillId="110" borderId="0" xfId="0" applyFont="1" applyFill="1" applyAlignment="1">
      <alignment horizontal="right"/>
    </xf>
    <xf numFmtId="0" fontId="4" fillId="110" borderId="0" xfId="0" applyFont="1" applyFill="1" applyAlignment="1">
      <alignment horizontal="left" wrapText="1"/>
    </xf>
    <xf numFmtId="0" fontId="128" fillId="110" borderId="0" xfId="35" applyFont="1" applyFill="1" applyAlignment="1" applyProtection="1">
      <alignment horizontal="left" vertical="center" wrapText="1"/>
    </xf>
    <xf numFmtId="0" fontId="124" fillId="111" borderId="0" xfId="35" applyNumberFormat="1" applyFont="1" applyFill="1" applyAlignment="1" applyProtection="1">
      <alignment horizontal="left" vertical="center" wrapText="1"/>
    </xf>
    <xf numFmtId="0" fontId="124" fillId="110" borderId="0" xfId="35" applyNumberFormat="1" applyFont="1" applyFill="1" applyAlignment="1" applyProtection="1">
      <alignment horizontal="left" vertical="center"/>
    </xf>
    <xf numFmtId="0" fontId="4" fillId="110" borderId="0" xfId="0" applyFont="1" applyFill="1" applyAlignment="1">
      <alignment horizontal="left" vertical="center" wrapText="1"/>
    </xf>
    <xf numFmtId="0" fontId="49" fillId="0" borderId="0" xfId="68" applyFont="1" applyAlignment="1">
      <alignment horizontal="left" wrapText="1"/>
    </xf>
    <xf numFmtId="0" fontId="13" fillId="110" borderId="0" xfId="0" applyFont="1" applyFill="1" applyAlignment="1">
      <alignment horizontal="left" wrapText="1"/>
    </xf>
    <xf numFmtId="0" fontId="126" fillId="110" borderId="0" xfId="0" applyFont="1" applyFill="1" applyAlignment="1">
      <alignment horizontal="right" vertical="center"/>
    </xf>
    <xf numFmtId="0" fontId="128" fillId="0" borderId="0" xfId="35" applyFont="1" applyAlignment="1" applyProtection="1">
      <alignment horizontal="left" vertical="center"/>
    </xf>
    <xf numFmtId="0" fontId="49" fillId="0" borderId="0" xfId="68" applyFont="1" applyAlignment="1">
      <alignment horizontal="left" vertical="center" wrapText="1"/>
    </xf>
    <xf numFmtId="0" fontId="48" fillId="0" borderId="0" xfId="0" applyFont="1" applyAlignment="1">
      <alignment horizontal="left" vertical="center"/>
    </xf>
    <xf numFmtId="0" fontId="103" fillId="0" borderId="0" xfId="0" applyFont="1" applyAlignment="1">
      <alignment horizontal="left" vertical="top" wrapText="1"/>
    </xf>
    <xf numFmtId="0" fontId="103" fillId="0" borderId="0" xfId="0" applyFont="1" applyAlignment="1">
      <alignment horizontal="left" vertical="center" wrapText="1"/>
    </xf>
    <xf numFmtId="0" fontId="103" fillId="0" borderId="0" xfId="0" applyFont="1" applyAlignment="1">
      <alignment horizontal="left" vertical="center"/>
    </xf>
    <xf numFmtId="0" fontId="7" fillId="9" borderId="51"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9" borderId="8" xfId="0" applyFont="1" applyFill="1" applyBorder="1" applyAlignment="1">
      <alignment horizontal="center" wrapText="1"/>
    </xf>
    <xf numFmtId="0" fontId="7" fillId="9" borderId="3" xfId="0" applyFont="1" applyFill="1" applyBorder="1" applyAlignment="1">
      <alignment horizontal="center" wrapText="1"/>
    </xf>
    <xf numFmtId="0" fontId="7" fillId="9" borderId="7" xfId="0" applyFont="1" applyFill="1" applyBorder="1" applyAlignment="1">
      <alignment horizontal="center" wrapText="1"/>
    </xf>
    <xf numFmtId="0" fontId="22" fillId="0" borderId="5" xfId="0" applyFont="1" applyBorder="1" applyAlignment="1">
      <alignment horizontal="left" wrapText="1"/>
    </xf>
    <xf numFmtId="0" fontId="7" fillId="13" borderId="8"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13" fillId="0" borderId="14" xfId="0" applyFont="1" applyBorder="1" applyAlignment="1">
      <alignment horizontal="left" vertical="top" wrapText="1"/>
    </xf>
    <xf numFmtId="0" fontId="7" fillId="14" borderId="14" xfId="0" applyFont="1" applyFill="1" applyBorder="1" applyAlignment="1">
      <alignment horizontal="center" vertical="center" wrapText="1"/>
    </xf>
    <xf numFmtId="0" fontId="7" fillId="13" borderId="13" xfId="0" applyFont="1" applyFill="1" applyBorder="1" applyAlignment="1">
      <alignment horizontal="center" vertical="center" wrapText="1"/>
    </xf>
    <xf numFmtId="0" fontId="7" fillId="13" borderId="12"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10" borderId="0" xfId="0" applyFont="1" applyFill="1" applyBorder="1" applyAlignment="1">
      <alignment horizontal="center" vertical="center" wrapText="1"/>
    </xf>
    <xf numFmtId="0" fontId="7" fillId="10" borderId="5" xfId="0" applyFont="1" applyFill="1" applyBorder="1" applyAlignment="1">
      <alignment horizontal="center" vertical="center" wrapText="1"/>
    </xf>
    <xf numFmtId="0" fontId="7" fillId="14" borderId="50" xfId="342" applyFont="1" applyFill="1" applyBorder="1" applyAlignment="1">
      <alignment horizontal="center" vertical="center" wrapText="1"/>
    </xf>
    <xf numFmtId="0" fontId="13" fillId="0" borderId="50" xfId="342" applyFont="1" applyFill="1" applyBorder="1" applyAlignment="1">
      <alignment horizontal="left" vertical="top" wrapText="1"/>
    </xf>
    <xf numFmtId="0" fontId="22" fillId="0" borderId="5" xfId="118" applyFont="1" applyFill="1" applyBorder="1" applyAlignment="1">
      <alignment horizontal="left" wrapText="1"/>
    </xf>
    <xf numFmtId="0" fontId="7" fillId="9" borderId="8" xfId="118" applyFont="1" applyFill="1" applyBorder="1" applyAlignment="1">
      <alignment horizontal="center" vertical="center" wrapText="1"/>
    </xf>
    <xf numFmtId="0" fontId="7" fillId="9" borderId="3" xfId="118" applyFont="1" applyFill="1" applyBorder="1" applyAlignment="1">
      <alignment horizontal="center" vertical="center" wrapText="1"/>
    </xf>
    <xf numFmtId="0" fontId="7" fillId="10" borderId="16" xfId="118" applyFont="1" applyFill="1" applyBorder="1" applyAlignment="1">
      <alignment horizontal="center" vertical="center"/>
    </xf>
    <xf numFmtId="0" fontId="7" fillId="10" borderId="50" xfId="118" applyFont="1" applyFill="1" applyBorder="1" applyAlignment="1">
      <alignment horizontal="center" vertical="center"/>
    </xf>
    <xf numFmtId="0" fontId="7" fillId="10" borderId="49" xfId="118" applyFont="1" applyFill="1" applyBorder="1" applyAlignment="1">
      <alignment horizontal="center" vertical="center"/>
    </xf>
    <xf numFmtId="0" fontId="7" fillId="9" borderId="16" xfId="118" applyFont="1" applyFill="1" applyBorder="1" applyAlignment="1">
      <alignment horizontal="center" vertical="center"/>
    </xf>
    <xf numFmtId="0" fontId="7" fillId="9" borderId="50" xfId="118" applyFont="1" applyFill="1" applyBorder="1" applyAlignment="1">
      <alignment horizontal="center" vertical="center"/>
    </xf>
    <xf numFmtId="0" fontId="7" fillId="10" borderId="15" xfId="118" applyFont="1" applyFill="1" applyBorder="1" applyAlignment="1">
      <alignment horizontal="center" vertical="center"/>
    </xf>
    <xf numFmtId="0" fontId="7" fillId="10" borderId="4" xfId="118" applyFont="1" applyFill="1" applyBorder="1" applyAlignment="1">
      <alignment horizontal="center" vertical="center"/>
    </xf>
    <xf numFmtId="0" fontId="7" fillId="10" borderId="10" xfId="118" applyFont="1" applyFill="1" applyBorder="1" applyAlignment="1">
      <alignment horizontal="center" vertical="center"/>
    </xf>
    <xf numFmtId="0" fontId="7" fillId="10" borderId="6" xfId="118" applyFont="1" applyFill="1" applyBorder="1" applyAlignment="1">
      <alignment horizontal="center" vertical="center"/>
    </xf>
    <xf numFmtId="0" fontId="7" fillId="10" borderId="13" xfId="118" applyFont="1" applyFill="1" applyBorder="1" applyAlignment="1">
      <alignment horizontal="center" vertical="center"/>
    </xf>
    <xf numFmtId="0" fontId="7" fillId="10" borderId="8" xfId="118" applyFont="1" applyFill="1" applyBorder="1" applyAlignment="1">
      <alignment horizontal="center" vertical="center"/>
    </xf>
    <xf numFmtId="0" fontId="7" fillId="10" borderId="3" xfId="118" applyFont="1" applyFill="1" applyBorder="1" applyAlignment="1">
      <alignment horizontal="center" vertical="center"/>
    </xf>
    <xf numFmtId="0" fontId="7" fillId="10" borderId="7" xfId="118" applyFont="1" applyFill="1" applyBorder="1" applyAlignment="1">
      <alignment horizontal="center" vertical="center"/>
    </xf>
    <xf numFmtId="0" fontId="7" fillId="9" borderId="40" xfId="118" applyFont="1" applyFill="1" applyBorder="1" applyAlignment="1">
      <alignment horizontal="center" vertical="center" wrapText="1"/>
    </xf>
    <xf numFmtId="0" fontId="7" fillId="10" borderId="49" xfId="118" applyFont="1" applyFill="1" applyBorder="1" applyAlignment="1">
      <alignment horizontal="center" vertical="center" wrapText="1"/>
    </xf>
    <xf numFmtId="0" fontId="7" fillId="10" borderId="9" xfId="118" applyFont="1" applyFill="1" applyBorder="1" applyAlignment="1">
      <alignment horizontal="center" vertical="center" wrapText="1"/>
    </xf>
    <xf numFmtId="0" fontId="7" fillId="10" borderId="12" xfId="118" applyFont="1" applyFill="1" applyBorder="1" applyAlignment="1">
      <alignment horizontal="center" vertical="center" wrapText="1"/>
    </xf>
    <xf numFmtId="0" fontId="7" fillId="12" borderId="8" xfId="118" applyFont="1" applyFill="1" applyBorder="1" applyAlignment="1">
      <alignment horizontal="center" vertical="center"/>
    </xf>
    <xf numFmtId="0" fontId="7" fillId="12" borderId="3" xfId="118" applyFont="1" applyFill="1" applyBorder="1" applyAlignment="1">
      <alignment horizontal="center" vertical="center"/>
    </xf>
    <xf numFmtId="0" fontId="7" fillId="10" borderId="51" xfId="118" applyFont="1" applyFill="1" applyBorder="1" applyAlignment="1">
      <alignment horizontal="center" vertical="center" wrapText="1"/>
    </xf>
    <xf numFmtId="0" fontId="7" fillId="10" borderId="6" xfId="118" applyFont="1" applyFill="1" applyBorder="1" applyAlignment="1">
      <alignment horizontal="center" vertical="center" wrapText="1"/>
    </xf>
    <xf numFmtId="0" fontId="7" fillId="9" borderId="52" xfId="118" applyFont="1" applyFill="1" applyBorder="1" applyAlignment="1">
      <alignment horizontal="center" vertical="center" wrapText="1"/>
    </xf>
    <xf numFmtId="0" fontId="7" fillId="9" borderId="50" xfId="118" applyFont="1" applyFill="1" applyBorder="1" applyAlignment="1">
      <alignment horizontal="center" vertical="center" wrapText="1"/>
    </xf>
    <xf numFmtId="0" fontId="7" fillId="9" borderId="13" xfId="118" applyFont="1" applyFill="1" applyBorder="1" applyAlignment="1">
      <alignment horizontal="center" vertical="center" wrapText="1"/>
    </xf>
    <xf numFmtId="0" fontId="7" fillId="9" borderId="5" xfId="118" applyFont="1" applyFill="1" applyBorder="1" applyAlignment="1">
      <alignment horizontal="center" vertical="center" wrapText="1"/>
    </xf>
    <xf numFmtId="0" fontId="13" fillId="0" borderId="0" xfId="0" applyFont="1" applyBorder="1" applyAlignment="1">
      <alignment horizontal="left" vertical="center" wrapText="1"/>
    </xf>
    <xf numFmtId="0" fontId="7" fillId="9" borderId="3"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2" borderId="8" xfId="0" applyFont="1" applyFill="1" applyBorder="1" applyAlignment="1">
      <alignment horizontal="center" vertical="center" wrapText="1"/>
    </xf>
    <xf numFmtId="0" fontId="7" fillId="12" borderId="3" xfId="0" applyFont="1" applyFill="1" applyBorder="1" applyAlignment="1">
      <alignment horizontal="center" vertical="center" wrapText="1"/>
    </xf>
    <xf numFmtId="170" fontId="7" fillId="12" borderId="8" xfId="68" applyNumberFormat="1" applyFont="1" applyFill="1" applyBorder="1" applyAlignment="1">
      <alignment horizontal="center" vertical="center" wrapText="1"/>
    </xf>
    <xf numFmtId="170" fontId="7" fillId="12" borderId="3" xfId="68" applyNumberFormat="1" applyFont="1" applyFill="1" applyBorder="1" applyAlignment="1">
      <alignment horizontal="center" vertical="center" wrapText="1"/>
    </xf>
    <xf numFmtId="0" fontId="7" fillId="12" borderId="8" xfId="68" applyFont="1" applyFill="1" applyBorder="1" applyAlignment="1">
      <alignment horizontal="center" vertical="center" wrapText="1"/>
    </xf>
    <xf numFmtId="0" fontId="7" fillId="12" borderId="3" xfId="68" applyFont="1" applyFill="1" applyBorder="1" applyAlignment="1">
      <alignment horizontal="center" vertical="center" wrapText="1"/>
    </xf>
    <xf numFmtId="0" fontId="13" fillId="0" borderId="0" xfId="0" applyFont="1" applyAlignment="1">
      <alignment horizontal="left" vertical="center" wrapText="1"/>
    </xf>
    <xf numFmtId="0" fontId="13" fillId="0" borderId="14" xfId="68" applyFont="1" applyBorder="1" applyAlignment="1">
      <alignment horizontal="left" vertical="center" wrapText="1"/>
    </xf>
    <xf numFmtId="0" fontId="13" fillId="0" borderId="50" xfId="68" applyFont="1" applyBorder="1" applyAlignment="1">
      <alignment horizontal="left" vertical="center" wrapText="1"/>
    </xf>
    <xf numFmtId="0" fontId="7" fillId="14" borderId="14" xfId="68" applyFont="1" applyFill="1" applyBorder="1" applyAlignment="1">
      <alignment horizontal="center" vertical="center" wrapText="1"/>
    </xf>
    <xf numFmtId="0" fontId="7" fillId="14" borderId="50" xfId="68" applyFont="1" applyFill="1" applyBorder="1" applyAlignment="1">
      <alignment horizontal="center" vertical="center" wrapText="1"/>
    </xf>
    <xf numFmtId="0" fontId="7" fillId="14" borderId="14" xfId="68" applyFont="1" applyFill="1" applyBorder="1" applyAlignment="1">
      <alignment horizontal="center" wrapText="1"/>
    </xf>
    <xf numFmtId="0" fontId="7" fillId="14" borderId="50" xfId="68" applyFont="1" applyFill="1" applyBorder="1" applyAlignment="1">
      <alignment horizontal="center" wrapText="1"/>
    </xf>
    <xf numFmtId="0" fontId="10" fillId="14" borderId="14" xfId="68" applyFont="1" applyFill="1" applyBorder="1" applyAlignment="1">
      <alignment horizontal="center" vertical="center" wrapText="1"/>
    </xf>
    <xf numFmtId="0" fontId="10" fillId="14" borderId="50" xfId="68" applyFont="1" applyFill="1" applyBorder="1" applyAlignment="1">
      <alignment horizontal="center" vertical="center" wrapText="1"/>
    </xf>
    <xf numFmtId="0" fontId="7" fillId="10" borderId="1" xfId="68" applyFont="1" applyFill="1" applyBorder="1" applyAlignment="1">
      <alignment horizontal="center" vertical="center" wrapText="1"/>
    </xf>
    <xf numFmtId="0" fontId="7" fillId="10" borderId="8" xfId="68" applyFont="1" applyFill="1" applyBorder="1" applyAlignment="1">
      <alignment horizontal="center" vertical="center" wrapText="1"/>
    </xf>
    <xf numFmtId="0" fontId="7" fillId="9" borderId="8" xfId="68" applyFont="1" applyFill="1" applyBorder="1" applyAlignment="1">
      <alignment horizontal="center" vertical="center" wrapText="1"/>
    </xf>
    <xf numFmtId="0" fontId="10" fillId="10" borderId="1" xfId="68" applyFont="1" applyFill="1" applyBorder="1" applyAlignment="1">
      <alignment horizontal="center" vertical="center" wrapText="1"/>
    </xf>
    <xf numFmtId="0" fontId="10" fillId="10" borderId="8" xfId="68" applyFont="1" applyFill="1" applyBorder="1" applyAlignment="1">
      <alignment horizontal="center" vertical="center" wrapText="1"/>
    </xf>
    <xf numFmtId="0" fontId="7" fillId="10" borderId="50" xfId="68" applyFont="1" applyFill="1" applyBorder="1" applyAlignment="1">
      <alignment horizontal="center" vertical="center" wrapText="1"/>
    </xf>
    <xf numFmtId="0" fontId="7" fillId="10" borderId="0" xfId="68" applyFont="1" applyFill="1" applyBorder="1" applyAlignment="1">
      <alignment horizontal="center" vertical="center" wrapText="1"/>
    </xf>
    <xf numFmtId="0" fontId="7" fillId="10" borderId="5" xfId="68" applyFont="1" applyFill="1" applyBorder="1" applyAlignment="1">
      <alignment horizontal="center" vertical="center" wrapText="1"/>
    </xf>
    <xf numFmtId="0" fontId="22" fillId="0" borderId="5" xfId="68" applyFont="1" applyBorder="1" applyAlignment="1">
      <alignment horizontal="left" wrapText="1"/>
    </xf>
    <xf numFmtId="0" fontId="7" fillId="3" borderId="14" xfId="0" applyFont="1" applyFill="1" applyBorder="1" applyAlignment="1">
      <alignment horizontal="center" wrapText="1"/>
    </xf>
    <xf numFmtId="0" fontId="7" fillId="3" borderId="50" xfId="0" applyFont="1" applyFill="1" applyBorder="1" applyAlignment="1">
      <alignment horizontal="center" wrapText="1"/>
    </xf>
    <xf numFmtId="0" fontId="10" fillId="3" borderId="14" xfId="0" applyFont="1" applyFill="1" applyBorder="1" applyAlignment="1">
      <alignment horizontal="center" wrapText="1"/>
    </xf>
    <xf numFmtId="0" fontId="10" fillId="3" borderId="50" xfId="0" applyFont="1" applyFill="1" applyBorder="1" applyAlignment="1">
      <alignment horizontal="center" wrapText="1"/>
    </xf>
    <xf numFmtId="0" fontId="13" fillId="0" borderId="14" xfId="0" applyFont="1" applyBorder="1" applyAlignment="1">
      <alignment horizontal="left" vertical="center" wrapText="1"/>
    </xf>
    <xf numFmtId="0" fontId="13" fillId="0" borderId="50" xfId="0" applyFont="1" applyBorder="1" applyAlignment="1">
      <alignment horizontal="left" vertical="center" wrapText="1"/>
    </xf>
    <xf numFmtId="0" fontId="13" fillId="0" borderId="0" xfId="0" applyFont="1" applyAlignment="1">
      <alignment horizontal="left" vertical="center"/>
    </xf>
    <xf numFmtId="0" fontId="7" fillId="3" borderId="14"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7" fillId="10" borderId="50" xfId="0" applyFont="1" applyFill="1" applyBorder="1" applyAlignment="1">
      <alignment horizontal="center" vertical="center" wrapText="1"/>
    </xf>
    <xf numFmtId="0" fontId="10" fillId="10" borderId="49" xfId="68" applyFont="1" applyFill="1" applyBorder="1" applyAlignment="1">
      <alignment horizontal="center" vertical="center" wrapText="1"/>
    </xf>
    <xf numFmtId="0" fontId="10" fillId="10" borderId="12" xfId="68" applyFont="1" applyFill="1" applyBorder="1" applyAlignment="1">
      <alignment horizontal="center" vertical="center" wrapText="1"/>
    </xf>
    <xf numFmtId="0" fontId="36" fillId="0" borderId="50" xfId="68" applyFont="1" applyBorder="1" applyAlignment="1">
      <alignment horizontal="left" vertical="center" wrapText="1"/>
    </xf>
    <xf numFmtId="0" fontId="10" fillId="13" borderId="3" xfId="68" applyFont="1" applyFill="1" applyBorder="1" applyAlignment="1">
      <alignment horizontal="center" vertical="center" wrapText="1"/>
    </xf>
    <xf numFmtId="0" fontId="13" fillId="0" borderId="50" xfId="0" applyFont="1" applyBorder="1" applyAlignment="1">
      <alignment horizontal="left" vertical="top" wrapText="1"/>
    </xf>
    <xf numFmtId="0" fontId="7" fillId="14" borderId="50" xfId="0" applyFont="1" applyFill="1" applyBorder="1" applyAlignment="1">
      <alignment horizontal="center" vertical="center" wrapText="1"/>
    </xf>
    <xf numFmtId="0" fontId="7" fillId="9" borderId="49"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7" fillId="9" borderId="42"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12" borderId="42" xfId="0" applyFont="1" applyFill="1" applyBorder="1" applyAlignment="1">
      <alignment horizontal="center"/>
    </xf>
    <xf numFmtId="0" fontId="7" fillId="12" borderId="40" xfId="0" applyFont="1" applyFill="1" applyBorder="1" applyAlignment="1">
      <alignment horizontal="center"/>
    </xf>
    <xf numFmtId="0" fontId="7" fillId="12" borderId="3" xfId="0" applyFont="1" applyFill="1" applyBorder="1" applyAlignment="1">
      <alignment horizontal="center"/>
    </xf>
    <xf numFmtId="0" fontId="7" fillId="9" borderId="52"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7" fillId="9" borderId="42" xfId="0" applyFont="1" applyFill="1" applyBorder="1" applyAlignment="1">
      <alignment horizontal="center" wrapText="1"/>
    </xf>
    <xf numFmtId="0" fontId="7" fillId="9" borderId="40" xfId="0" applyFont="1" applyFill="1" applyBorder="1" applyAlignment="1">
      <alignment horizontal="center" wrapText="1"/>
    </xf>
    <xf numFmtId="0" fontId="13" fillId="0" borderId="0" xfId="0" applyFont="1" applyBorder="1" applyAlignment="1">
      <alignment horizontal="left" vertical="top" wrapText="1"/>
    </xf>
    <xf numFmtId="0" fontId="7" fillId="12" borderId="6" xfId="0" applyFont="1" applyFill="1" applyBorder="1" applyAlignment="1">
      <alignment horizontal="center"/>
    </xf>
    <xf numFmtId="0" fontId="7" fillId="14" borderId="42" xfId="0" applyFont="1" applyFill="1" applyBorder="1" applyAlignment="1">
      <alignment horizontal="center"/>
    </xf>
    <xf numFmtId="0" fontId="7" fillId="14" borderId="40" xfId="0" applyFont="1" applyFill="1" applyBorder="1" applyAlignment="1">
      <alignment horizontal="center"/>
    </xf>
    <xf numFmtId="0" fontId="7" fillId="14" borderId="41" xfId="0" applyFont="1" applyFill="1" applyBorder="1" applyAlignment="1">
      <alignment horizontal="center"/>
    </xf>
    <xf numFmtId="0" fontId="7" fillId="10" borderId="42" xfId="0" applyFont="1" applyFill="1" applyBorder="1" applyAlignment="1">
      <alignment horizontal="center" vertical="center"/>
    </xf>
    <xf numFmtId="0" fontId="7" fillId="10" borderId="40" xfId="0" applyFont="1" applyFill="1" applyBorder="1" applyAlignment="1">
      <alignment horizontal="center" vertical="center"/>
    </xf>
    <xf numFmtId="0" fontId="7" fillId="10" borderId="41" xfId="0" applyFont="1" applyFill="1" applyBorder="1" applyAlignment="1">
      <alignment horizontal="center" vertical="center"/>
    </xf>
    <xf numFmtId="0" fontId="7" fillId="10" borderId="52" xfId="68" applyFont="1" applyFill="1" applyBorder="1" applyAlignment="1">
      <alignment horizontal="center" vertical="center" wrapText="1"/>
    </xf>
    <xf numFmtId="0" fontId="7" fillId="10" borderId="49" xfId="68" applyFont="1" applyFill="1" applyBorder="1" applyAlignment="1">
      <alignment horizontal="center" vertical="center" wrapText="1"/>
    </xf>
    <xf numFmtId="0" fontId="7" fillId="10" borderId="13" xfId="68" applyFont="1" applyFill="1" applyBorder="1" applyAlignment="1">
      <alignment horizontal="center" vertical="center" wrapText="1"/>
    </xf>
    <xf numFmtId="0" fontId="7" fillId="10" borderId="12" xfId="68" applyFont="1" applyFill="1" applyBorder="1" applyAlignment="1">
      <alignment horizontal="center" vertical="center" wrapText="1"/>
    </xf>
    <xf numFmtId="0" fontId="7" fillId="10" borderId="3" xfId="68" applyFont="1" applyFill="1" applyBorder="1" applyAlignment="1">
      <alignment horizontal="center" vertical="center" wrapText="1"/>
    </xf>
    <xf numFmtId="0" fontId="7" fillId="10" borderId="7" xfId="68" applyFont="1" applyFill="1" applyBorder="1" applyAlignment="1">
      <alignment horizontal="center" vertical="center" wrapText="1"/>
    </xf>
    <xf numFmtId="0" fontId="10" fillId="12" borderId="14" xfId="68" applyFont="1" applyFill="1" applyBorder="1" applyAlignment="1">
      <alignment horizontal="center" wrapText="1"/>
    </xf>
    <xf numFmtId="0" fontId="10" fillId="12" borderId="50" xfId="68" applyFont="1" applyFill="1" applyBorder="1" applyAlignment="1">
      <alignment horizontal="center" wrapText="1"/>
    </xf>
    <xf numFmtId="0" fontId="7" fillId="10" borderId="51" xfId="68" applyFont="1" applyFill="1" applyBorder="1" applyAlignment="1">
      <alignment horizontal="center" vertical="center" wrapText="1"/>
    </xf>
    <xf numFmtId="0" fontId="7" fillId="10" borderId="4" xfId="68" applyFont="1" applyFill="1" applyBorder="1" applyAlignment="1">
      <alignment horizontal="center" vertical="center" wrapText="1"/>
    </xf>
    <xf numFmtId="0" fontId="7" fillId="10" borderId="6" xfId="68" applyFont="1" applyFill="1" applyBorder="1" applyAlignment="1">
      <alignment horizontal="center" vertical="center" wrapText="1"/>
    </xf>
    <xf numFmtId="0" fontId="7" fillId="10" borderId="11" xfId="68" applyFont="1" applyFill="1" applyBorder="1" applyAlignment="1">
      <alignment horizontal="center" vertical="center" wrapText="1"/>
    </xf>
    <xf numFmtId="0" fontId="7" fillId="10" borderId="9" xfId="68" applyFont="1" applyFill="1" applyBorder="1" applyAlignment="1">
      <alignment horizontal="center" vertical="center" wrapText="1"/>
    </xf>
    <xf numFmtId="0" fontId="7" fillId="9" borderId="9" xfId="68" applyFont="1" applyFill="1" applyBorder="1" applyAlignment="1">
      <alignment horizontal="center" vertical="center" wrapText="1"/>
    </xf>
    <xf numFmtId="0" fontId="22" fillId="0" borderId="0" xfId="0" applyFont="1" applyAlignment="1">
      <alignment horizontal="left" vertical="center" wrapText="1"/>
    </xf>
    <xf numFmtId="0" fontId="43" fillId="0" borderId="0" xfId="0" applyFont="1" applyAlignment="1">
      <alignment horizontal="left" vertical="center"/>
    </xf>
    <xf numFmtId="0" fontId="42" fillId="3" borderId="11" xfId="0" applyFont="1" applyFill="1" applyBorder="1" applyAlignment="1">
      <alignment horizontal="center" vertical="center"/>
    </xf>
    <xf numFmtId="0" fontId="42" fillId="3" borderId="15" xfId="0" applyFont="1" applyFill="1" applyBorder="1" applyAlignment="1">
      <alignment horizontal="center" vertical="center"/>
    </xf>
    <xf numFmtId="0" fontId="42" fillId="3" borderId="16" xfId="0" applyFont="1" applyFill="1" applyBorder="1" applyAlignment="1">
      <alignment horizontal="center" vertical="center"/>
    </xf>
    <xf numFmtId="0" fontId="8" fillId="3" borderId="11" xfId="0" applyFont="1" applyFill="1" applyBorder="1" applyAlignment="1">
      <alignment horizontal="center"/>
    </xf>
    <xf numFmtId="0" fontId="0" fillId="3" borderId="15" xfId="0" applyFill="1" applyBorder="1" applyAlignment="1">
      <alignment horizontal="center"/>
    </xf>
    <xf numFmtId="0" fontId="0" fillId="3" borderId="16" xfId="0" applyFill="1" applyBorder="1" applyAlignment="1">
      <alignment horizontal="center"/>
    </xf>
    <xf numFmtId="0" fontId="8" fillId="3" borderId="11" xfId="0" applyFont="1" applyFill="1" applyBorder="1" applyAlignment="1">
      <alignment horizontal="center" vertical="center" wrapText="1"/>
    </xf>
    <xf numFmtId="0" fontId="0" fillId="3" borderId="15" xfId="0" applyFill="1" applyBorder="1" applyAlignment="1">
      <alignment horizontal="center" vertical="center" wrapText="1"/>
    </xf>
    <xf numFmtId="0" fontId="0" fillId="3" borderId="16" xfId="0" applyFill="1" applyBorder="1" applyAlignment="1">
      <alignment horizontal="center" vertical="center" wrapText="1"/>
    </xf>
    <xf numFmtId="0" fontId="42" fillId="8" borderId="11" xfId="0" applyFont="1" applyFill="1" applyBorder="1" applyAlignment="1">
      <alignment horizontal="center" vertical="center" wrapText="1"/>
    </xf>
    <xf numFmtId="0" fontId="42" fillId="8" borderId="9" xfId="0" applyFont="1" applyFill="1" applyBorder="1" applyAlignment="1">
      <alignment horizontal="center" vertical="center" wrapText="1"/>
    </xf>
    <xf numFmtId="0" fontId="42" fillId="8" borderId="12" xfId="0" applyFont="1" applyFill="1" applyBorder="1" applyAlignment="1">
      <alignment horizontal="center" vertical="center" wrapText="1"/>
    </xf>
    <xf numFmtId="0" fontId="5" fillId="110" borderId="0" xfId="0" applyFont="1" applyFill="1" applyAlignment="1">
      <alignment horizontal="left"/>
    </xf>
    <xf numFmtId="0" fontId="5" fillId="110" borderId="0" xfId="0" applyFont="1" applyFill="1"/>
    <xf numFmtId="49" fontId="5" fillId="110" borderId="0" xfId="0" applyNumberFormat="1" applyFont="1" applyFill="1" applyAlignment="1">
      <alignment horizontal="left" indent="1"/>
    </xf>
    <xf numFmtId="0" fontId="5" fillId="110" borderId="0" xfId="0" applyFont="1" applyFill="1" applyBorder="1"/>
  </cellXfs>
  <cellStyles count="5703">
    <cellStyle name="20 % - Aksentti1 2" xfId="120"/>
    <cellStyle name="20 % - Aksentti1 2 2" xfId="586"/>
    <cellStyle name="20 % - Aksentti1 2 2 2" xfId="3455"/>
    <cellStyle name="20 % - Aksentti1 2 2 2 2" xfId="5418"/>
    <cellStyle name="20 % - Aksentti1 2 3" xfId="587"/>
    <cellStyle name="20 % - Aksentti1 2 3 2" xfId="3456"/>
    <cellStyle name="20 % - Aksentti1 2 3 2 2" xfId="5419"/>
    <cellStyle name="20 % - Aksentti1 2 4" xfId="588"/>
    <cellStyle name="20 % - Aksentti1 2 4 2" xfId="3457"/>
    <cellStyle name="20 % - Aksentti1 2 4 2 2" xfId="5420"/>
    <cellStyle name="20 % - Aksentti1 2 5" xfId="3407"/>
    <cellStyle name="20 % - Aksentti1 2 5 2" xfId="5402"/>
    <cellStyle name="20 % - Aksentti1 2 6" xfId="491"/>
    <cellStyle name="20 % - Aksentti2 2" xfId="121"/>
    <cellStyle name="20 % - Aksentti2 2 2" xfId="589"/>
    <cellStyle name="20 % - Aksentti2 2 2 2" xfId="3458"/>
    <cellStyle name="20 % - Aksentti2 2 2 2 2" xfId="5421"/>
    <cellStyle name="20 % - Aksentti2 2 3" xfId="590"/>
    <cellStyle name="20 % - Aksentti2 2 3 2" xfId="3459"/>
    <cellStyle name="20 % - Aksentti2 2 3 2 2" xfId="5422"/>
    <cellStyle name="20 % - Aksentti2 2 4" xfId="591"/>
    <cellStyle name="20 % - Aksentti2 2 4 2" xfId="3460"/>
    <cellStyle name="20 % - Aksentti2 2 4 2 2" xfId="5423"/>
    <cellStyle name="20 % - Aksentti2 2 5" xfId="3408"/>
    <cellStyle name="20 % - Aksentti2 2 5 2" xfId="5403"/>
    <cellStyle name="20 % - Aksentti2 2 6" xfId="492"/>
    <cellStyle name="20 % - Aksentti3 2" xfId="122"/>
    <cellStyle name="20 % - Aksentti3 2 2" xfId="592"/>
    <cellStyle name="20 % - Aksentti3 2 2 2" xfId="3461"/>
    <cellStyle name="20 % - Aksentti3 2 2 2 2" xfId="5424"/>
    <cellStyle name="20 % - Aksentti3 2 3" xfId="593"/>
    <cellStyle name="20 % - Aksentti3 2 3 2" xfId="3462"/>
    <cellStyle name="20 % - Aksentti3 2 3 2 2" xfId="5425"/>
    <cellStyle name="20 % - Aksentti3 2 4" xfId="594"/>
    <cellStyle name="20 % - Aksentti3 2 4 2" xfId="3463"/>
    <cellStyle name="20 % - Aksentti3 2 4 2 2" xfId="5426"/>
    <cellStyle name="20 % - Aksentti3 2 5" xfId="3409"/>
    <cellStyle name="20 % - Aksentti3 2 5 2" xfId="5404"/>
    <cellStyle name="20 % - Aksentti3 2 6" xfId="493"/>
    <cellStyle name="20 % - Aksentti4 2" xfId="123"/>
    <cellStyle name="20 % - Aksentti4 2 2" xfId="595"/>
    <cellStyle name="20 % - Aksentti4 2 2 2" xfId="3464"/>
    <cellStyle name="20 % - Aksentti4 2 2 2 2" xfId="5427"/>
    <cellStyle name="20 % - Aksentti4 2 3" xfId="596"/>
    <cellStyle name="20 % - Aksentti4 2 3 2" xfId="3465"/>
    <cellStyle name="20 % - Aksentti4 2 3 2 2" xfId="5428"/>
    <cellStyle name="20 % - Aksentti4 2 4" xfId="597"/>
    <cellStyle name="20 % - Aksentti4 2 4 2" xfId="3466"/>
    <cellStyle name="20 % - Aksentti4 2 4 2 2" xfId="5429"/>
    <cellStyle name="20 % - Aksentti4 2 5" xfId="3410"/>
    <cellStyle name="20 % - Aksentti4 2 5 2" xfId="5405"/>
    <cellStyle name="20 % - Aksentti4 2 6" xfId="494"/>
    <cellStyle name="20 % - Aksentti5 2" xfId="124"/>
    <cellStyle name="20 % - Aksentti5 2 2" xfId="598"/>
    <cellStyle name="20 % - Aksentti5 2 2 2" xfId="3467"/>
    <cellStyle name="20 % - Aksentti5 2 2 2 2" xfId="5430"/>
    <cellStyle name="20 % - Aksentti5 2 3" xfId="599"/>
    <cellStyle name="20 % - Aksentti5 2 3 2" xfId="3468"/>
    <cellStyle name="20 % - Aksentti5 2 3 2 2" xfId="5431"/>
    <cellStyle name="20 % - Aksentti5 2 4" xfId="600"/>
    <cellStyle name="20 % - Aksentti5 2 4 2" xfId="3469"/>
    <cellStyle name="20 % - Aksentti5 2 4 2 2" xfId="5432"/>
    <cellStyle name="20 % - Aksentti5 2 5" xfId="3411"/>
    <cellStyle name="20 % - Aksentti5 2 5 2" xfId="5406"/>
    <cellStyle name="20 % - Aksentti5 2 6" xfId="495"/>
    <cellStyle name="20 % - Aksentti6 2" xfId="125"/>
    <cellStyle name="20 % - Aksentti6 2 2" xfId="601"/>
    <cellStyle name="20 % - Aksentti6 2 2 2" xfId="3470"/>
    <cellStyle name="20 % - Aksentti6 2 2 2 2" xfId="5433"/>
    <cellStyle name="20 % - Aksentti6 2 3" xfId="602"/>
    <cellStyle name="20 % - Aksentti6 2 3 2" xfId="3471"/>
    <cellStyle name="20 % - Aksentti6 2 3 2 2" xfId="5434"/>
    <cellStyle name="20 % - Aksentti6 2 4" xfId="603"/>
    <cellStyle name="20 % - Aksentti6 2 4 2" xfId="3472"/>
    <cellStyle name="20 % - Aksentti6 2 4 2 2" xfId="5435"/>
    <cellStyle name="20 % - Aksentti6 2 5" xfId="3412"/>
    <cellStyle name="20 % - Aksentti6 2 5 2" xfId="5407"/>
    <cellStyle name="20 % - Aksentti6 2 6" xfId="496"/>
    <cellStyle name="20 % - Akzent1" xfId="93" builtinId="30" customBuiltin="1"/>
    <cellStyle name="20 % - Akzent1 2" xfId="126"/>
    <cellStyle name="20 % - Akzent2" xfId="97" builtinId="34" customBuiltin="1"/>
    <cellStyle name="20 % - Akzent2 2" xfId="127"/>
    <cellStyle name="20 % - Akzent3" xfId="101" builtinId="38" customBuiltin="1"/>
    <cellStyle name="20 % - Akzent3 2" xfId="128"/>
    <cellStyle name="20 % - Akzent4" xfId="105" builtinId="42" customBuiltin="1"/>
    <cellStyle name="20 % - Akzent4 2" xfId="129"/>
    <cellStyle name="20 % - Akzent5" xfId="109" builtinId="46" customBuiltin="1"/>
    <cellStyle name="20 % - Akzent5 2" xfId="130"/>
    <cellStyle name="20 % - Akzent6" xfId="113" builtinId="50" customBuiltin="1"/>
    <cellStyle name="20 % - Akzent6 2" xfId="131"/>
    <cellStyle name="20% - Accent1 2" xfId="604"/>
    <cellStyle name="20% - Accent1 2 2" xfId="3473"/>
    <cellStyle name="20% - Accent1 2 2 2" xfId="5436"/>
    <cellStyle name="20% - Accent2 2" xfId="605"/>
    <cellStyle name="20% - Accent2 2 2" xfId="3474"/>
    <cellStyle name="20% - Accent2 2 2 2" xfId="5437"/>
    <cellStyle name="20% - Accent3 2" xfId="606"/>
    <cellStyle name="20% - Accent3 2 2" xfId="3475"/>
    <cellStyle name="20% - Accent3 2 2 2" xfId="5438"/>
    <cellStyle name="20% - Accent4 2" xfId="607"/>
    <cellStyle name="20% - Accent4 2 2" xfId="3476"/>
    <cellStyle name="20% - Accent4 2 2 2" xfId="5439"/>
    <cellStyle name="20% - Accent5 2" xfId="608"/>
    <cellStyle name="20% - Accent5 2 2" xfId="3477"/>
    <cellStyle name="20% - Accent5 2 2 2" xfId="5440"/>
    <cellStyle name="20% - Accent6 2" xfId="609"/>
    <cellStyle name="20% - Accent6 2 2" xfId="3478"/>
    <cellStyle name="20% - Accent6 2 2 2" xfId="5441"/>
    <cellStyle name="20% - Akzent1" xfId="132"/>
    <cellStyle name="20% - Akzent2" xfId="133"/>
    <cellStyle name="20% - Akzent3" xfId="134"/>
    <cellStyle name="20% - Akzent4" xfId="135"/>
    <cellStyle name="20% - Akzent5" xfId="136"/>
    <cellStyle name="20% - Akzent6" xfId="137"/>
    <cellStyle name="3mitP" xfId="138"/>
    <cellStyle name="4" xfId="1"/>
    <cellStyle name="4_Tab. F1-3" xfId="139"/>
    <cellStyle name="40 % - Aksentti1 2" xfId="140"/>
    <cellStyle name="40 % - Aksentti1 2 2" xfId="610"/>
    <cellStyle name="40 % - Aksentti1 2 2 2" xfId="3479"/>
    <cellStyle name="40 % - Aksentti1 2 2 2 2" xfId="5442"/>
    <cellStyle name="40 % - Aksentti1 2 3" xfId="611"/>
    <cellStyle name="40 % - Aksentti1 2 3 2" xfId="3480"/>
    <cellStyle name="40 % - Aksentti1 2 3 2 2" xfId="5443"/>
    <cellStyle name="40 % - Aksentti1 2 4" xfId="612"/>
    <cellStyle name="40 % - Aksentti1 2 4 2" xfId="3481"/>
    <cellStyle name="40 % - Aksentti1 2 4 2 2" xfId="5444"/>
    <cellStyle name="40 % - Aksentti1 2 5" xfId="3413"/>
    <cellStyle name="40 % - Aksentti1 2 5 2" xfId="5408"/>
    <cellStyle name="40 % - Aksentti1 2 6" xfId="497"/>
    <cellStyle name="40 % - Aksentti2 2" xfId="141"/>
    <cellStyle name="40 % - Aksentti2 2 2" xfId="613"/>
    <cellStyle name="40 % - Aksentti2 2 2 2" xfId="3482"/>
    <cellStyle name="40 % - Aksentti2 2 2 2 2" xfId="5445"/>
    <cellStyle name="40 % - Aksentti2 2 3" xfId="614"/>
    <cellStyle name="40 % - Aksentti2 2 3 2" xfId="3483"/>
    <cellStyle name="40 % - Aksentti2 2 3 2 2" xfId="5446"/>
    <cellStyle name="40 % - Aksentti2 2 4" xfId="615"/>
    <cellStyle name="40 % - Aksentti2 2 4 2" xfId="3484"/>
    <cellStyle name="40 % - Aksentti2 2 4 2 2" xfId="5447"/>
    <cellStyle name="40 % - Aksentti2 2 5" xfId="3414"/>
    <cellStyle name="40 % - Aksentti2 2 5 2" xfId="5409"/>
    <cellStyle name="40 % - Aksentti2 2 6" xfId="498"/>
    <cellStyle name="40 % - Aksentti3 2" xfId="142"/>
    <cellStyle name="40 % - Aksentti3 2 2" xfId="616"/>
    <cellStyle name="40 % - Aksentti3 2 2 2" xfId="3485"/>
    <cellStyle name="40 % - Aksentti3 2 2 2 2" xfId="5448"/>
    <cellStyle name="40 % - Aksentti3 2 3" xfId="617"/>
    <cellStyle name="40 % - Aksentti3 2 3 2" xfId="3486"/>
    <cellStyle name="40 % - Aksentti3 2 3 2 2" xfId="5449"/>
    <cellStyle name="40 % - Aksentti3 2 4" xfId="618"/>
    <cellStyle name="40 % - Aksentti3 2 4 2" xfId="3487"/>
    <cellStyle name="40 % - Aksentti3 2 4 2 2" xfId="5450"/>
    <cellStyle name="40 % - Aksentti3 2 5" xfId="3415"/>
    <cellStyle name="40 % - Aksentti3 2 5 2" xfId="5410"/>
    <cellStyle name="40 % - Aksentti3 2 6" xfId="499"/>
    <cellStyle name="40 % - Aksentti4 2" xfId="143"/>
    <cellStyle name="40 % - Aksentti4 2 2" xfId="619"/>
    <cellStyle name="40 % - Aksentti4 2 2 2" xfId="3488"/>
    <cellStyle name="40 % - Aksentti4 2 2 2 2" xfId="5451"/>
    <cellStyle name="40 % - Aksentti4 2 3" xfId="620"/>
    <cellStyle name="40 % - Aksentti4 2 3 2" xfId="3489"/>
    <cellStyle name="40 % - Aksentti4 2 3 2 2" xfId="5452"/>
    <cellStyle name="40 % - Aksentti4 2 4" xfId="621"/>
    <cellStyle name="40 % - Aksentti4 2 4 2" xfId="3490"/>
    <cellStyle name="40 % - Aksentti4 2 4 2 2" xfId="5453"/>
    <cellStyle name="40 % - Aksentti4 2 5" xfId="3416"/>
    <cellStyle name="40 % - Aksentti4 2 5 2" xfId="5411"/>
    <cellStyle name="40 % - Aksentti4 2 6" xfId="500"/>
    <cellStyle name="40 % - Aksentti5 2" xfId="144"/>
    <cellStyle name="40 % - Aksentti5 2 2" xfId="622"/>
    <cellStyle name="40 % - Aksentti5 2 2 2" xfId="3491"/>
    <cellStyle name="40 % - Aksentti5 2 2 2 2" xfId="5454"/>
    <cellStyle name="40 % - Aksentti5 2 3" xfId="623"/>
    <cellStyle name="40 % - Aksentti5 2 3 2" xfId="3492"/>
    <cellStyle name="40 % - Aksentti5 2 3 2 2" xfId="5455"/>
    <cellStyle name="40 % - Aksentti5 2 4" xfId="624"/>
    <cellStyle name="40 % - Aksentti5 2 4 2" xfId="3493"/>
    <cellStyle name="40 % - Aksentti5 2 4 2 2" xfId="5456"/>
    <cellStyle name="40 % - Aksentti5 2 5" xfId="3417"/>
    <cellStyle name="40 % - Aksentti5 2 5 2" xfId="5412"/>
    <cellStyle name="40 % - Aksentti5 2 6" xfId="501"/>
    <cellStyle name="40 % - Aksentti6 2" xfId="145"/>
    <cellStyle name="40 % - Aksentti6 2 2" xfId="625"/>
    <cellStyle name="40 % - Aksentti6 2 2 2" xfId="3494"/>
    <cellStyle name="40 % - Aksentti6 2 2 2 2" xfId="5457"/>
    <cellStyle name="40 % - Aksentti6 2 3" xfId="626"/>
    <cellStyle name="40 % - Aksentti6 2 3 2" xfId="3495"/>
    <cellStyle name="40 % - Aksentti6 2 3 2 2" xfId="5458"/>
    <cellStyle name="40 % - Aksentti6 2 4" xfId="627"/>
    <cellStyle name="40 % - Aksentti6 2 4 2" xfId="3496"/>
    <cellStyle name="40 % - Aksentti6 2 4 2 2" xfId="5459"/>
    <cellStyle name="40 % - Aksentti6 2 5" xfId="3418"/>
    <cellStyle name="40 % - Aksentti6 2 5 2" xfId="5413"/>
    <cellStyle name="40 % - Aksentti6 2 6" xfId="502"/>
    <cellStyle name="40 % - Akzent1" xfId="94" builtinId="31" customBuiltin="1"/>
    <cellStyle name="40 % - Akzent1 2" xfId="146"/>
    <cellStyle name="40 % - Akzent2" xfId="98" builtinId="35" customBuiltin="1"/>
    <cellStyle name="40 % - Akzent2 2" xfId="147"/>
    <cellStyle name="40 % - Akzent3" xfId="102" builtinId="39" customBuiltin="1"/>
    <cellStyle name="40 % - Akzent3 2" xfId="148"/>
    <cellStyle name="40 % - Akzent4" xfId="106" builtinId="43" customBuiltin="1"/>
    <cellStyle name="40 % - Akzent4 2" xfId="149"/>
    <cellStyle name="40 % - Akzent5" xfId="110" builtinId="47" customBuiltin="1"/>
    <cellStyle name="40 % - Akzent5 2" xfId="150"/>
    <cellStyle name="40 % - Akzent6" xfId="114" builtinId="51" customBuiltin="1"/>
    <cellStyle name="40 % - Akzent6 2" xfId="151"/>
    <cellStyle name="40% - Accent1 2" xfId="628"/>
    <cellStyle name="40% - Accent1 2 2" xfId="3497"/>
    <cellStyle name="40% - Accent1 2 2 2" xfId="5460"/>
    <cellStyle name="40% - Accent2 2" xfId="629"/>
    <cellStyle name="40% - Accent2 2 2" xfId="3498"/>
    <cellStyle name="40% - Accent2 2 2 2" xfId="5461"/>
    <cellStyle name="40% - Accent3 2" xfId="630"/>
    <cellStyle name="40% - Accent3 2 2" xfId="3499"/>
    <cellStyle name="40% - Accent3 2 2 2" xfId="5462"/>
    <cellStyle name="40% - Accent4 2" xfId="631"/>
    <cellStyle name="40% - Accent4 2 2" xfId="3500"/>
    <cellStyle name="40% - Accent4 2 2 2" xfId="5463"/>
    <cellStyle name="40% - Accent5 2" xfId="632"/>
    <cellStyle name="40% - Accent5 2 2" xfId="3501"/>
    <cellStyle name="40% - Accent5 2 2 2" xfId="5464"/>
    <cellStyle name="40% - Accent6 2" xfId="633"/>
    <cellStyle name="40% - Accent6 2 2" xfId="3502"/>
    <cellStyle name="40% - Accent6 2 2 2" xfId="5465"/>
    <cellStyle name="40% - Akzent1" xfId="152"/>
    <cellStyle name="40% - Akzent2" xfId="153"/>
    <cellStyle name="40% - Akzent3" xfId="154"/>
    <cellStyle name="40% - Akzent4" xfId="155"/>
    <cellStyle name="40% - Akzent5" xfId="156"/>
    <cellStyle name="40% - Akzent6" xfId="157"/>
    <cellStyle name="5" xfId="2"/>
    <cellStyle name="5_Tab. F1-3" xfId="158"/>
    <cellStyle name="6" xfId="3"/>
    <cellStyle name="6_Tab. F1-3" xfId="159"/>
    <cellStyle name="60 % - Akzent1" xfId="95" builtinId="32" customBuiltin="1"/>
    <cellStyle name="60 % - Akzent1 2" xfId="160"/>
    <cellStyle name="60 % - Akzent2" xfId="99" builtinId="36" customBuiltin="1"/>
    <cellStyle name="60 % - Akzent2 2" xfId="161"/>
    <cellStyle name="60 % - Akzent3" xfId="103" builtinId="40" customBuiltin="1"/>
    <cellStyle name="60 % - Akzent3 2" xfId="162"/>
    <cellStyle name="60 % - Akzent4" xfId="107" builtinId="44" customBuiltin="1"/>
    <cellStyle name="60 % - Akzent4 2" xfId="163"/>
    <cellStyle name="60 % - Akzent5" xfId="111" builtinId="48" customBuiltin="1"/>
    <cellStyle name="60 % - Akzent5 2" xfId="164"/>
    <cellStyle name="60 % - Akzent6" xfId="115" builtinId="52" customBuiltin="1"/>
    <cellStyle name="60 % - Akzent6 2" xfId="165"/>
    <cellStyle name="60% - Accent1 2" xfId="634"/>
    <cellStyle name="60% - Accent1 2 2" xfId="3503"/>
    <cellStyle name="60% - Accent2 2" xfId="635"/>
    <cellStyle name="60% - Accent2 2 2" xfId="3504"/>
    <cellStyle name="60% - Accent3 2" xfId="636"/>
    <cellStyle name="60% - Accent3 2 2" xfId="3505"/>
    <cellStyle name="60% - Accent4 2" xfId="637"/>
    <cellStyle name="60% - Accent4 2 2" xfId="3506"/>
    <cellStyle name="60% - Accent5 2" xfId="638"/>
    <cellStyle name="60% - Accent5 2 2" xfId="3507"/>
    <cellStyle name="60% - Accent6 2" xfId="639"/>
    <cellStyle name="60% - Accent6 2 2" xfId="3508"/>
    <cellStyle name="60% - Akzent1" xfId="166"/>
    <cellStyle name="60% - Akzent2" xfId="167"/>
    <cellStyle name="60% - Akzent3" xfId="168"/>
    <cellStyle name="60% - Akzent4" xfId="169"/>
    <cellStyle name="60% - Akzent5" xfId="170"/>
    <cellStyle name="60% - Akzent6" xfId="171"/>
    <cellStyle name="9" xfId="4"/>
    <cellStyle name="9_Tab. F1-3" xfId="172"/>
    <cellStyle name="Accent1 2" xfId="640"/>
    <cellStyle name="Accent1 2 2" xfId="3509"/>
    <cellStyle name="Accent2 2" xfId="641"/>
    <cellStyle name="Accent2 2 2" xfId="3510"/>
    <cellStyle name="Accent3 2" xfId="642"/>
    <cellStyle name="Accent3 2 2" xfId="3511"/>
    <cellStyle name="Accent4 2" xfId="643"/>
    <cellStyle name="Accent4 2 2" xfId="3512"/>
    <cellStyle name="Accent5 2" xfId="644"/>
    <cellStyle name="Accent5 2 2" xfId="3513"/>
    <cellStyle name="Accent6 2" xfId="645"/>
    <cellStyle name="Accent6 2 2" xfId="3514"/>
    <cellStyle name="Akzent1" xfId="92" builtinId="29" customBuiltin="1"/>
    <cellStyle name="Akzent1 2" xfId="173"/>
    <cellStyle name="Akzent2" xfId="96" builtinId="33" customBuiltin="1"/>
    <cellStyle name="Akzent2 2" xfId="174"/>
    <cellStyle name="Akzent3" xfId="100" builtinId="37" customBuiltin="1"/>
    <cellStyle name="Akzent3 2" xfId="175"/>
    <cellStyle name="Akzent4" xfId="104" builtinId="41" customBuiltin="1"/>
    <cellStyle name="Akzent4 2" xfId="176"/>
    <cellStyle name="Akzent5" xfId="108" builtinId="45" customBuiltin="1"/>
    <cellStyle name="Akzent5 2" xfId="177"/>
    <cellStyle name="Akzent6" xfId="112" builtinId="49" customBuiltin="1"/>
    <cellStyle name="Akzent6 2" xfId="178"/>
    <cellStyle name="annee semestre" xfId="646"/>
    <cellStyle name="annee semestre 2" xfId="3297"/>
    <cellStyle name="annee semestre 2 2" xfId="5001"/>
    <cellStyle name="annee semestre 2 2 2" xfId="5578"/>
    <cellStyle name="annee semestre 2 3" xfId="5297"/>
    <cellStyle name="annee semestre 3" xfId="5138"/>
    <cellStyle name="Ausgabe" xfId="85" builtinId="21" customBuiltin="1"/>
    <cellStyle name="Ausgabe 2" xfId="179"/>
    <cellStyle name="Bad 2" xfId="647"/>
    <cellStyle name="Bad 2 2" xfId="3515"/>
    <cellStyle name="Berechnung" xfId="86" builtinId="22" customBuiltin="1"/>
    <cellStyle name="Berechnung 2" xfId="180"/>
    <cellStyle name="bin" xfId="5"/>
    <cellStyle name="bin 10" xfId="472"/>
    <cellStyle name="bin 2" xfId="648"/>
    <cellStyle name="bin 3" xfId="649"/>
    <cellStyle name="bin 4" xfId="650"/>
    <cellStyle name="bin 5" xfId="651"/>
    <cellStyle name="bin 6" xfId="652"/>
    <cellStyle name="bin 7" xfId="653"/>
    <cellStyle name="bin 8" xfId="654"/>
    <cellStyle name="bin 9" xfId="655"/>
    <cellStyle name="blue" xfId="181"/>
    <cellStyle name="blue 2" xfId="3419"/>
    <cellStyle name="blue 3" xfId="503"/>
    <cellStyle name="Ç¥ÁØ_ENRL2" xfId="182"/>
    <cellStyle name="caché" xfId="656"/>
    <cellStyle name="Calculation 2" xfId="657"/>
    <cellStyle name="Calculation 2 2" xfId="3516"/>
    <cellStyle name="cell" xfId="6"/>
    <cellStyle name="cell 10" xfId="3403"/>
    <cellStyle name="cell 10 2" xfId="5399"/>
    <cellStyle name="cell 11" xfId="5124"/>
    <cellStyle name="cell 12" xfId="473"/>
    <cellStyle name="cell 2" xfId="658"/>
    <cellStyle name="cell 2 2" xfId="3680"/>
    <cellStyle name="cell 2 2 2" xfId="5531"/>
    <cellStyle name="cell 2 3" xfId="5139"/>
    <cellStyle name="cell 3" xfId="659"/>
    <cellStyle name="cell 3 2" xfId="660"/>
    <cellStyle name="cell 3 2 2" xfId="3678"/>
    <cellStyle name="cell 3 2 2 2" xfId="5529"/>
    <cellStyle name="cell 3 2 3" xfId="5141"/>
    <cellStyle name="cell 3 3" xfId="661"/>
    <cellStyle name="cell 3 3 2" xfId="3677"/>
    <cellStyle name="cell 3 3 2 2" xfId="5528"/>
    <cellStyle name="cell 3 3 3" xfId="5142"/>
    <cellStyle name="cell 3 4" xfId="3679"/>
    <cellStyle name="cell 3 4 2" xfId="5530"/>
    <cellStyle name="cell 3 5" xfId="5140"/>
    <cellStyle name="cell 4" xfId="662"/>
    <cellStyle name="cell 4 2" xfId="663"/>
    <cellStyle name="cell 4 2 2" xfId="3433"/>
    <cellStyle name="cell 4 2 2 2" xfId="5415"/>
    <cellStyle name="cell 4 2 3" xfId="5144"/>
    <cellStyle name="cell 4 3" xfId="664"/>
    <cellStyle name="cell 4 3 2" xfId="3670"/>
    <cellStyle name="cell 4 3 2 2" xfId="5521"/>
    <cellStyle name="cell 4 3 3" xfId="5145"/>
    <cellStyle name="cell 4 4" xfId="3676"/>
    <cellStyle name="cell 4 4 2" xfId="5527"/>
    <cellStyle name="cell 4 5" xfId="5143"/>
    <cellStyle name="cell 5" xfId="665"/>
    <cellStyle name="cell 5 2" xfId="3675"/>
    <cellStyle name="cell 5 2 2" xfId="5526"/>
    <cellStyle name="cell 5 3" xfId="5146"/>
    <cellStyle name="cell 6" xfId="666"/>
    <cellStyle name="cell 6 2" xfId="3674"/>
    <cellStyle name="cell 6 2 2" xfId="5525"/>
    <cellStyle name="cell 6 3" xfId="5147"/>
    <cellStyle name="cell 7" xfId="667"/>
    <cellStyle name="cell 7 2" xfId="3673"/>
    <cellStyle name="cell 7 2 2" xfId="5524"/>
    <cellStyle name="cell 7 3" xfId="5148"/>
    <cellStyle name="cell 8" xfId="668"/>
    <cellStyle name="cell 8 2" xfId="3672"/>
    <cellStyle name="cell 8 2 2" xfId="5523"/>
    <cellStyle name="cell 8 3" xfId="5149"/>
    <cellStyle name="cell 9" xfId="669"/>
    <cellStyle name="cell 9 2" xfId="3671"/>
    <cellStyle name="cell 9 2 2" xfId="5522"/>
    <cellStyle name="cell 9 3" xfId="5150"/>
    <cellStyle name="Check Cell 2" xfId="670"/>
    <cellStyle name="Check Cell 2 2" xfId="3517"/>
    <cellStyle name="Code additions" xfId="183"/>
    <cellStyle name="Code additions 2" xfId="671"/>
    <cellStyle name="Code additions 2 2" xfId="672"/>
    <cellStyle name="Code additions 2 2 2" xfId="3519"/>
    <cellStyle name="Code additions 2 3" xfId="673"/>
    <cellStyle name="Code additions 2 3 2" xfId="3520"/>
    <cellStyle name="Code additions 2 4" xfId="3518"/>
    <cellStyle name="Code additions 3" xfId="674"/>
    <cellStyle name="Code additions 3 2" xfId="675"/>
    <cellStyle name="Code additions 3 2 2" xfId="3522"/>
    <cellStyle name="Code additions 3 3" xfId="676"/>
    <cellStyle name="Code additions 3 3 2" xfId="3523"/>
    <cellStyle name="Code additions 3 4" xfId="3521"/>
    <cellStyle name="Code additions 4" xfId="677"/>
    <cellStyle name="Code additions 4 2" xfId="678"/>
    <cellStyle name="Code additions 4 2 2" xfId="3525"/>
    <cellStyle name="Code additions 4 3" xfId="679"/>
    <cellStyle name="Code additions 4 3 2" xfId="3526"/>
    <cellStyle name="Code additions 4 4" xfId="3524"/>
    <cellStyle name="Code additions 5" xfId="680"/>
    <cellStyle name="Code additions 5 2" xfId="3527"/>
    <cellStyle name="Code additions 6" xfId="681"/>
    <cellStyle name="Code additions 6 2" xfId="3528"/>
    <cellStyle name="Code additions 7" xfId="3420"/>
    <cellStyle name="Code additions 8" xfId="504"/>
    <cellStyle name="Col&amp;RowHeadings" xfId="184"/>
    <cellStyle name="ColCodes" xfId="7"/>
    <cellStyle name="ColTitles" xfId="8"/>
    <cellStyle name="ColTitles 10" xfId="682"/>
    <cellStyle name="ColTitles 10 2" xfId="683"/>
    <cellStyle name="ColTitles 10 2 2" xfId="3530"/>
    <cellStyle name="ColTitles 10 3" xfId="3529"/>
    <cellStyle name="ColTitles 11" xfId="684"/>
    <cellStyle name="ColTitles 11 2" xfId="685"/>
    <cellStyle name="ColTitles 11 2 2" xfId="3532"/>
    <cellStyle name="ColTitles 11 3" xfId="3531"/>
    <cellStyle name="ColTitles 12" xfId="686"/>
    <cellStyle name="ColTitles 12 2" xfId="3533"/>
    <cellStyle name="ColTitles 13" xfId="687"/>
    <cellStyle name="ColTitles 13 2" xfId="3534"/>
    <cellStyle name="ColTitles 14" xfId="688"/>
    <cellStyle name="ColTitles 14 2" xfId="3535"/>
    <cellStyle name="ColTitles 15" xfId="689"/>
    <cellStyle name="ColTitles 15 2" xfId="3536"/>
    <cellStyle name="ColTitles 16" xfId="690"/>
    <cellStyle name="ColTitles 16 2" xfId="3537"/>
    <cellStyle name="ColTitles 17" xfId="3399"/>
    <cellStyle name="ColTitles 18" xfId="474"/>
    <cellStyle name="ColTitles 2" xfId="9"/>
    <cellStyle name="ColTitles 2 2" xfId="10"/>
    <cellStyle name="ColTitles 2 2 2" xfId="185"/>
    <cellStyle name="ColTitles 2 2 2 2" xfId="3539"/>
    <cellStyle name="ColTitles 2 2 3" xfId="186"/>
    <cellStyle name="ColTitles 2 2 4" xfId="692"/>
    <cellStyle name="ColTitles 2 3" xfId="187"/>
    <cellStyle name="ColTitles 2 3 2" xfId="3538"/>
    <cellStyle name="ColTitles 2 3 3" xfId="691"/>
    <cellStyle name="ColTitles 2 4" xfId="188"/>
    <cellStyle name="ColTitles 2 4 2" xfId="3406"/>
    <cellStyle name="ColTitles 2 5" xfId="189"/>
    <cellStyle name="ColTitles 2 6" xfId="487"/>
    <cellStyle name="ColTitles 3" xfId="11"/>
    <cellStyle name="ColTitles 3 2" xfId="190"/>
    <cellStyle name="ColTitles 3 2 2" xfId="3540"/>
    <cellStyle name="ColTitles 3 2 3" xfId="693"/>
    <cellStyle name="ColTitles 3 3" xfId="191"/>
    <cellStyle name="ColTitles 3 3 2" xfId="3454"/>
    <cellStyle name="ColTitles 3 4" xfId="580"/>
    <cellStyle name="ColTitles 4" xfId="12"/>
    <cellStyle name="ColTitles 4 2" xfId="13"/>
    <cellStyle name="ColTitles 4 2 2" xfId="3542"/>
    <cellStyle name="ColTitles 4 2 3" xfId="695"/>
    <cellStyle name="ColTitles 4 3" xfId="3541"/>
    <cellStyle name="ColTitles 4 4" xfId="694"/>
    <cellStyle name="ColTitles 5" xfId="192"/>
    <cellStyle name="ColTitles 5 2" xfId="697"/>
    <cellStyle name="ColTitles 5 2 2" xfId="3544"/>
    <cellStyle name="ColTitles 5 3" xfId="3543"/>
    <cellStyle name="ColTitles 5 4" xfId="696"/>
    <cellStyle name="ColTitles 6" xfId="698"/>
    <cellStyle name="ColTitles 6 2" xfId="699"/>
    <cellStyle name="ColTitles 6 2 2" xfId="3546"/>
    <cellStyle name="ColTitles 6 3" xfId="3545"/>
    <cellStyle name="ColTitles 7" xfId="700"/>
    <cellStyle name="ColTitles 7 2" xfId="701"/>
    <cellStyle name="ColTitles 7 2 2" xfId="3548"/>
    <cellStyle name="ColTitles 7 3" xfId="3547"/>
    <cellStyle name="ColTitles 8" xfId="702"/>
    <cellStyle name="ColTitles 8 2" xfId="703"/>
    <cellStyle name="ColTitles 8 2 2" xfId="3550"/>
    <cellStyle name="ColTitles 8 3" xfId="3549"/>
    <cellStyle name="ColTitles 9" xfId="704"/>
    <cellStyle name="ColTitles 9 2" xfId="705"/>
    <cellStyle name="ColTitles 9 2 2" xfId="3552"/>
    <cellStyle name="ColTitles 9 3" xfId="3551"/>
    <cellStyle name="column" xfId="14"/>
    <cellStyle name="Comma" xfId="463"/>
    <cellStyle name="Comma  [1]" xfId="706"/>
    <cellStyle name="Comma [0]" xfId="464"/>
    <cellStyle name="Comma [0] 2" xfId="471"/>
    <cellStyle name="Comma [0]_B3.1a" xfId="15"/>
    <cellStyle name="Comma [1]" xfId="707"/>
    <cellStyle name="Comma 10" xfId="708"/>
    <cellStyle name="Comma 11" xfId="470"/>
    <cellStyle name="Comma 12" xfId="5123"/>
    <cellStyle name="Comma 13" xfId="5135"/>
    <cellStyle name="Comma 2" xfId="193"/>
    <cellStyle name="Comma 2 2" xfId="194"/>
    <cellStyle name="Comma 2 2 2" xfId="195"/>
    <cellStyle name="Comma 2 3" xfId="196"/>
    <cellStyle name="Comma 2 3 2" xfId="710"/>
    <cellStyle name="Comma 2 3 2 2" xfId="711"/>
    <cellStyle name="Comma 2 3 2 3" xfId="712"/>
    <cellStyle name="Comma 2 3 3" xfId="713"/>
    <cellStyle name="Comma 2 3 3 2" xfId="714"/>
    <cellStyle name="Comma 2 3 4" xfId="715"/>
    <cellStyle name="Comma 2 3 4 2" xfId="716"/>
    <cellStyle name="Comma 2 3 5" xfId="717"/>
    <cellStyle name="Comma 2 3 6" xfId="718"/>
    <cellStyle name="Comma 2 3 7" xfId="709"/>
    <cellStyle name="Comma 2 4" xfId="719"/>
    <cellStyle name="Comma 2 4 2" xfId="720"/>
    <cellStyle name="Comma 2 4 3" xfId="721"/>
    <cellStyle name="Comma 2 4 4" xfId="722"/>
    <cellStyle name="Comma 2 5" xfId="723"/>
    <cellStyle name="Comma 2 5 2" xfId="724"/>
    <cellStyle name="Comma 2 5 3" xfId="725"/>
    <cellStyle name="Comma 2 5 4" xfId="726"/>
    <cellStyle name="Comma 2 6" xfId="727"/>
    <cellStyle name="Comma 2 7" xfId="728"/>
    <cellStyle name="Comma 2 8" xfId="729"/>
    <cellStyle name="Comma 2 9" xfId="730"/>
    <cellStyle name="Comma 3" xfId="197"/>
    <cellStyle name="Comma 3 2" xfId="732"/>
    <cellStyle name="Comma 3 2 2" xfId="733"/>
    <cellStyle name="Comma 3 3" xfId="734"/>
    <cellStyle name="Comma 3 4" xfId="735"/>
    <cellStyle name="Comma 3 5" xfId="736"/>
    <cellStyle name="Comma 3 6" xfId="731"/>
    <cellStyle name="Comma 3 7" xfId="488"/>
    <cellStyle name="Comma 4" xfId="198"/>
    <cellStyle name="Comma 4 2" xfId="738"/>
    <cellStyle name="Comma 4 3" xfId="739"/>
    <cellStyle name="Comma 4 4" xfId="740"/>
    <cellStyle name="Comma 4 5" xfId="741"/>
    <cellStyle name="Comma 4 6" xfId="737"/>
    <cellStyle name="Comma 4 7" xfId="505"/>
    <cellStyle name="Comma 5" xfId="199"/>
    <cellStyle name="Comma 5 2" xfId="743"/>
    <cellStyle name="Comma 5 3" xfId="744"/>
    <cellStyle name="Comma 5 4" xfId="745"/>
    <cellStyle name="Comma 5 5" xfId="746"/>
    <cellStyle name="Comma 5 6" xfId="742"/>
    <cellStyle name="Comma 5 7" xfId="506"/>
    <cellStyle name="Comma 6" xfId="200"/>
    <cellStyle name="Comma 6 2" xfId="201"/>
    <cellStyle name="Comma 6 2 2" xfId="749"/>
    <cellStyle name="Comma 6 2 3" xfId="750"/>
    <cellStyle name="Comma 6 2 4" xfId="751"/>
    <cellStyle name="Comma 6 2 5" xfId="752"/>
    <cellStyle name="Comma 6 2 6" xfId="748"/>
    <cellStyle name="Comma 6 2 7" xfId="508"/>
    <cellStyle name="Comma 6 3" xfId="753"/>
    <cellStyle name="Comma 6 4" xfId="754"/>
    <cellStyle name="Comma 6 5" xfId="755"/>
    <cellStyle name="Comma 6 6" xfId="756"/>
    <cellStyle name="Comma 6 7" xfId="747"/>
    <cellStyle name="Comma 6 8" xfId="507"/>
    <cellStyle name="Comma 7" xfId="202"/>
    <cellStyle name="Comma 7 2" xfId="203"/>
    <cellStyle name="Comma 7 2 2" xfId="759"/>
    <cellStyle name="Comma 7 2 3" xfId="760"/>
    <cellStyle name="Comma 7 2 4" xfId="761"/>
    <cellStyle name="Comma 7 2 5" xfId="762"/>
    <cellStyle name="Comma 7 2 6" xfId="758"/>
    <cellStyle name="Comma 7 2 7" xfId="510"/>
    <cellStyle name="Comma 7 3" xfId="763"/>
    <cellStyle name="Comma 7 4" xfId="764"/>
    <cellStyle name="Comma 7 5" xfId="765"/>
    <cellStyle name="Comma 7 6" xfId="766"/>
    <cellStyle name="Comma 7 7" xfId="757"/>
    <cellStyle name="Comma 7 8" xfId="509"/>
    <cellStyle name="Comma 8" xfId="767"/>
    <cellStyle name="Comma 8 2" xfId="768"/>
    <cellStyle name="Comma 8 3" xfId="769"/>
    <cellStyle name="Comma 9" xfId="770"/>
    <cellStyle name="Comma(0)" xfId="771"/>
    <cellStyle name="comma(1)" xfId="204"/>
    <cellStyle name="Comma(3)" xfId="772"/>
    <cellStyle name="Comma[0]" xfId="773"/>
    <cellStyle name="Comma[1]" xfId="774"/>
    <cellStyle name="Comma[2]__" xfId="775"/>
    <cellStyle name="Comma[3]" xfId="776"/>
    <cellStyle name="Comma_B3.1a" xfId="16"/>
    <cellStyle name="Comma0" xfId="777"/>
    <cellStyle name="Currency" xfId="461"/>
    <cellStyle name="Currency [0]" xfId="462"/>
    <cellStyle name="Currency [0] 2" xfId="469"/>
    <cellStyle name="Currency [0]_B3.1a" xfId="17"/>
    <cellStyle name="Currency 2" xfId="778"/>
    <cellStyle name="Currency 3" xfId="468"/>
    <cellStyle name="Currency 4" xfId="5122"/>
    <cellStyle name="Currency 5" xfId="5136"/>
    <cellStyle name="Currency_B3.1a" xfId="18"/>
    <cellStyle name="Currency0" xfId="779"/>
    <cellStyle name="DataEntryCells" xfId="19"/>
    <cellStyle name="DataEntryCells 2" xfId="20"/>
    <cellStyle name="DataEntryCells 2 2" xfId="21"/>
    <cellStyle name="DataEntryCells 3" xfId="475"/>
    <cellStyle name="Date" xfId="780"/>
    <cellStyle name="Didier" xfId="205"/>
    <cellStyle name="Didier - Title" xfId="206"/>
    <cellStyle name="Didier - Title 2" xfId="3421"/>
    <cellStyle name="Didier - Title 3" xfId="511"/>
    <cellStyle name="Didier subtitles" xfId="207"/>
    <cellStyle name="Didier subtitles 2" xfId="3422"/>
    <cellStyle name="Didier subtitles 3" xfId="512"/>
    <cellStyle name="données" xfId="781"/>
    <cellStyle name="donnéesbord" xfId="782"/>
    <cellStyle name="donnéesbord 2" xfId="783"/>
    <cellStyle name="Eingabe" xfId="84" builtinId="20" customBuiltin="1"/>
    <cellStyle name="Eingabe 2" xfId="208"/>
    <cellStyle name="Ergebnis" xfId="91" builtinId="25" customBuiltin="1"/>
    <cellStyle name="Ergebnis 2" xfId="209"/>
    <cellStyle name="Erklärender Text" xfId="90" builtinId="53" customBuiltin="1"/>
    <cellStyle name="Erklärender Text 2" xfId="210"/>
    <cellStyle name="ErrRpt_DataEntryCells" xfId="211"/>
    <cellStyle name="ErrRpt-DataEntryCells" xfId="212"/>
    <cellStyle name="ErrRpt-DataEntryCells 2" xfId="213"/>
    <cellStyle name="ErrRpt-DataEntryCells 2 2" xfId="3669"/>
    <cellStyle name="ErrRpt-DataEntryCells 2 2 2" xfId="5520"/>
    <cellStyle name="ErrRpt-DataEntryCells 2 3" xfId="5151"/>
    <cellStyle name="ErrRpt-DataEntryCells 2 4" xfId="784"/>
    <cellStyle name="ErrRpt-DataEntryCells 3" xfId="785"/>
    <cellStyle name="ErrRpt-DataEntryCells 3 2" xfId="786"/>
    <cellStyle name="ErrRpt-DataEntryCells 3 2 2" xfId="3668"/>
    <cellStyle name="ErrRpt-DataEntryCells 3 2 2 2" xfId="5519"/>
    <cellStyle name="ErrRpt-DataEntryCells 3 2 3" xfId="5153"/>
    <cellStyle name="ErrRpt-DataEntryCells 3 3" xfId="787"/>
    <cellStyle name="ErrRpt-DataEntryCells 3 3 2" xfId="3667"/>
    <cellStyle name="ErrRpt-DataEntryCells 3 3 2 2" xfId="5518"/>
    <cellStyle name="ErrRpt-DataEntryCells 3 3 3" xfId="5154"/>
    <cellStyle name="ErrRpt-DataEntryCells 3 4" xfId="3402"/>
    <cellStyle name="ErrRpt-DataEntryCells 3 4 2" xfId="5398"/>
    <cellStyle name="ErrRpt-DataEntryCells 3 5" xfId="5152"/>
    <cellStyle name="ErrRpt-DataEntryCells 4" xfId="788"/>
    <cellStyle name="ErrRpt-DataEntryCells 4 2" xfId="789"/>
    <cellStyle name="ErrRpt-DataEntryCells 4 2 2" xfId="3665"/>
    <cellStyle name="ErrRpt-DataEntryCells 4 2 2 2" xfId="5516"/>
    <cellStyle name="ErrRpt-DataEntryCells 4 2 3" xfId="5156"/>
    <cellStyle name="ErrRpt-DataEntryCells 4 3" xfId="790"/>
    <cellStyle name="ErrRpt-DataEntryCells 4 3 2" xfId="3664"/>
    <cellStyle name="ErrRpt-DataEntryCells 4 3 2 2" xfId="5515"/>
    <cellStyle name="ErrRpt-DataEntryCells 4 3 3" xfId="5157"/>
    <cellStyle name="ErrRpt-DataEntryCells 4 4" xfId="3666"/>
    <cellStyle name="ErrRpt-DataEntryCells 4 4 2" xfId="5517"/>
    <cellStyle name="ErrRpt-DataEntryCells 4 5" xfId="5155"/>
    <cellStyle name="ErrRpt-DataEntryCells 5" xfId="4947"/>
    <cellStyle name="ErrRpt-DataEntryCells 5 2" xfId="5534"/>
    <cellStyle name="ErrRpt-DataEntryCells 6" xfId="5130"/>
    <cellStyle name="ErrRpt-DataEntryCells 7" xfId="513"/>
    <cellStyle name="ErrRpt-GreyBackground" xfId="214"/>
    <cellStyle name="ErrRpt-GreyBackground 2" xfId="215"/>
    <cellStyle name="ErrRpt-GreyBackground 3" xfId="791"/>
    <cellStyle name="Euro" xfId="22"/>
    <cellStyle name="Euro 2" xfId="23"/>
    <cellStyle name="Euro 2 2" xfId="24"/>
    <cellStyle name="Euro 2 2 2" xfId="216"/>
    <cellStyle name="Euro 2 2 3" xfId="217"/>
    <cellStyle name="Euro 2 3" xfId="218"/>
    <cellStyle name="Euro 2 4" xfId="219"/>
    <cellStyle name="Euro 2 5" xfId="220"/>
    <cellStyle name="Euro 3" xfId="25"/>
    <cellStyle name="Euro 3 2" xfId="221"/>
    <cellStyle name="Euro 3 3" xfId="222"/>
    <cellStyle name="Euro 4" xfId="26"/>
    <cellStyle name="Euro 4 2" xfId="27"/>
    <cellStyle name="Euro 5" xfId="223"/>
    <cellStyle name="Explanatory Text 2" xfId="792"/>
    <cellStyle name="Fixed" xfId="793"/>
    <cellStyle name="formula" xfId="28"/>
    <cellStyle name="formula 2" xfId="794"/>
    <cellStyle name="formula 2 2" xfId="3663"/>
    <cellStyle name="formula 2 2 2" xfId="5514"/>
    <cellStyle name="formula 2 3" xfId="5158"/>
    <cellStyle name="formula 3" xfId="795"/>
    <cellStyle name="formula 3 2" xfId="796"/>
    <cellStyle name="formula 3 2 2" xfId="3661"/>
    <cellStyle name="formula 3 2 2 2" xfId="5512"/>
    <cellStyle name="formula 3 2 3" xfId="5160"/>
    <cellStyle name="formula 3 3" xfId="797"/>
    <cellStyle name="formula 3 3 2" xfId="3660"/>
    <cellStyle name="formula 3 3 2 2" xfId="5511"/>
    <cellStyle name="formula 3 3 3" xfId="5161"/>
    <cellStyle name="formula 3 4" xfId="3662"/>
    <cellStyle name="formula 3 4 2" xfId="5513"/>
    <cellStyle name="formula 3 5" xfId="5159"/>
    <cellStyle name="formula 4" xfId="798"/>
    <cellStyle name="formula 4 2" xfId="799"/>
    <cellStyle name="formula 4 2 2" xfId="3658"/>
    <cellStyle name="formula 4 2 2 2" xfId="5509"/>
    <cellStyle name="formula 4 2 3" xfId="5163"/>
    <cellStyle name="formula 4 3" xfId="800"/>
    <cellStyle name="formula 4 3 2" xfId="3657"/>
    <cellStyle name="formula 4 3 2 2" xfId="5508"/>
    <cellStyle name="formula 4 3 3" xfId="5164"/>
    <cellStyle name="formula 4 4" xfId="3659"/>
    <cellStyle name="formula 4 4 2" xfId="5510"/>
    <cellStyle name="formula 4 5" xfId="5162"/>
    <cellStyle name="formula 5" xfId="4954"/>
    <cellStyle name="formula 5 2" xfId="5536"/>
    <cellStyle name="formula 6" xfId="5125"/>
    <cellStyle name="formula 7" xfId="476"/>
    <cellStyle name="gap" xfId="29"/>
    <cellStyle name="gap 2" xfId="224"/>
    <cellStyle name="gap 2 2" xfId="225"/>
    <cellStyle name="gap 2 2 2" xfId="801"/>
    <cellStyle name="gap 2 2 2 2" xfId="802"/>
    <cellStyle name="gap 2 2 2 2 2" xfId="803"/>
    <cellStyle name="gap 2 2 2 2 2 2" xfId="804"/>
    <cellStyle name="gap 2 2 2 2 3" xfId="805"/>
    <cellStyle name="gap 2 2 2 3" xfId="806"/>
    <cellStyle name="gap 2 2 2 3 2" xfId="807"/>
    <cellStyle name="gap 2 2 2 4" xfId="808"/>
    <cellStyle name="gap 2 2 3" xfId="809"/>
    <cellStyle name="gap 2 2 3 2" xfId="810"/>
    <cellStyle name="gap 2 2 3 2 2" xfId="811"/>
    <cellStyle name="gap 2 2 3 3" xfId="812"/>
    <cellStyle name="gap 2 2 4" xfId="813"/>
    <cellStyle name="gap 2 2 4 2" xfId="814"/>
    <cellStyle name="gap 2 2 5" xfId="815"/>
    <cellStyle name="gap 2 2 5 2" xfId="3553"/>
    <cellStyle name="gap 2 3" xfId="816"/>
    <cellStyle name="gap 3" xfId="226"/>
    <cellStyle name="gap 3 2" xfId="817"/>
    <cellStyle name="gap 3 2 2" xfId="818"/>
    <cellStyle name="gap 3 2 2 2" xfId="819"/>
    <cellStyle name="gap 3 2 3" xfId="820"/>
    <cellStyle name="gap 3 3" xfId="821"/>
    <cellStyle name="gap 3 3 2" xfId="822"/>
    <cellStyle name="gap 3 4" xfId="823"/>
    <cellStyle name="gap 4" xfId="824"/>
    <cellStyle name="gap 4 2" xfId="825"/>
    <cellStyle name="gap 4 2 2" xfId="826"/>
    <cellStyle name="gap 4 3" xfId="827"/>
    <cellStyle name="gap 5" xfId="828"/>
    <cellStyle name="gap 5 2" xfId="829"/>
    <cellStyle name="gap 6" xfId="830"/>
    <cellStyle name="Good 2" xfId="831"/>
    <cellStyle name="Good 2 2" xfId="3554"/>
    <cellStyle name="Grey" xfId="832"/>
    <cellStyle name="Grey 2" xfId="3555"/>
    <cellStyle name="Grey_background" xfId="227"/>
    <cellStyle name="GreyBackground" xfId="30"/>
    <cellStyle name="GreyBackground 2" xfId="31"/>
    <cellStyle name="GreyBackground 2 2" xfId="32"/>
    <cellStyle name="GreyBackground 2 2 2" xfId="3423"/>
    <cellStyle name="GreyBackground 2 3" xfId="514"/>
    <cellStyle name="GreyBackground 3" xfId="33"/>
    <cellStyle name="GreyBackground 3 2" xfId="34"/>
    <cellStyle name="GreyBackground 3 2 2" xfId="3556"/>
    <cellStyle name="GreyBackground 3 3" xfId="833"/>
    <cellStyle name="GreyBackground 4" xfId="3400"/>
    <cellStyle name="GreyBackground 5" xfId="477"/>
    <cellStyle name="Gut" xfId="81" builtinId="26" customBuiltin="1"/>
    <cellStyle name="Gut 2" xfId="228"/>
    <cellStyle name="Header1" xfId="834"/>
    <cellStyle name="Header1 2" xfId="3557"/>
    <cellStyle name="Header2" xfId="835"/>
    <cellStyle name="Header2 2" xfId="3298"/>
    <cellStyle name="Header2 2 2" xfId="5002"/>
    <cellStyle name="Header2 2 2 2" xfId="5579"/>
    <cellStyle name="Header2 2 3" xfId="5298"/>
    <cellStyle name="Header2 3" xfId="5165"/>
    <cellStyle name="Heading 1 2" xfId="836"/>
    <cellStyle name="Heading 2 2" xfId="837"/>
    <cellStyle name="Heading 2 2 2" xfId="3558"/>
    <cellStyle name="Heading 2 2 2 2" xfId="5466"/>
    <cellStyle name="Heading 2 2 2 2 2" xfId="5698"/>
    <cellStyle name="Heading 3 2" xfId="838"/>
    <cellStyle name="Heading 4 2" xfId="839"/>
    <cellStyle name="Heading1" xfId="840"/>
    <cellStyle name="Heading2" xfId="841"/>
    <cellStyle name="Hipervínculo" xfId="229"/>
    <cellStyle name="Hipervínculo 2" xfId="3424"/>
    <cellStyle name="Hipervínculo 3" xfId="515"/>
    <cellStyle name="Hipervínculo visitado" xfId="230"/>
    <cellStyle name="Hipervínculo visitado 2" xfId="3425"/>
    <cellStyle name="Hipervínculo visitado 3" xfId="516"/>
    <cellStyle name="Huomautus 2" xfId="231"/>
    <cellStyle name="Huomautus 2 2" xfId="843"/>
    <cellStyle name="Huomautus 2 2 2" xfId="3560"/>
    <cellStyle name="Huomautus 2 3" xfId="844"/>
    <cellStyle name="Huomautus 2 3 2" xfId="3561"/>
    <cellStyle name="Huomautus 2 4" xfId="845"/>
    <cellStyle name="Huomautus 2 4 2" xfId="3562"/>
    <cellStyle name="Huomautus 2 5" xfId="846"/>
    <cellStyle name="Huomautus 2 5 2" xfId="3563"/>
    <cellStyle name="Huomautus 2 6" xfId="842"/>
    <cellStyle name="Huomautus 2 6 2" xfId="3559"/>
    <cellStyle name="Huomautus 2 7" xfId="3426"/>
    <cellStyle name="Huomautus 2 8" xfId="517"/>
    <cellStyle name="Huomautus 3" xfId="232"/>
    <cellStyle name="Huomautus 3 2" xfId="848"/>
    <cellStyle name="Huomautus 3 2 2" xfId="3565"/>
    <cellStyle name="Huomautus 3 3" xfId="849"/>
    <cellStyle name="Huomautus 3 3 2" xfId="3566"/>
    <cellStyle name="Huomautus 3 4" xfId="850"/>
    <cellStyle name="Huomautus 3 4 2" xfId="3567"/>
    <cellStyle name="Huomautus 3 5" xfId="851"/>
    <cellStyle name="Huomautus 3 5 2" xfId="3568"/>
    <cellStyle name="Huomautus 3 6" xfId="847"/>
    <cellStyle name="Huomautus 3 6 2" xfId="3564"/>
    <cellStyle name="Huomautus 3 7" xfId="3427"/>
    <cellStyle name="Huomautus 3 8" xfId="518"/>
    <cellStyle name="Hyperlink 2" xfId="36"/>
    <cellStyle name="Hyperlink 2 2" xfId="37"/>
    <cellStyle name="Hyperlink 2 2 2" xfId="852"/>
    <cellStyle name="Hyperlink 2 3" xfId="233"/>
    <cellStyle name="Hyperlink 2 3 2" xfId="3428"/>
    <cellStyle name="Hyperlink 2 4" xfId="519"/>
    <cellStyle name="Hyperlink 3" xfId="38"/>
    <cellStyle name="Hyperlink 3 2" xfId="39"/>
    <cellStyle name="Hyperlink 3 2 2" xfId="3569"/>
    <cellStyle name="Hyperlink 3 2 3" xfId="853"/>
    <cellStyle name="Hyperlink 3 3" xfId="234"/>
    <cellStyle name="Hyperlink 3 3 2" xfId="3429"/>
    <cellStyle name="Hyperlink 3 4" xfId="520"/>
    <cellStyle name="Hyperlink 4" xfId="40"/>
    <cellStyle name="Hyperlink 4 2" xfId="3398"/>
    <cellStyle name="Hyperlink 5" xfId="235"/>
    <cellStyle name="Hyperlink 6" xfId="236"/>
    <cellStyle name="Hyperlink 7" xfId="237"/>
    <cellStyle name="Hyperlink 8" xfId="465"/>
    <cellStyle name="Input [yellow]" xfId="854"/>
    <cellStyle name="Input [yellow] 2" xfId="3570"/>
    <cellStyle name="Input [yellow] 2 2" xfId="5467"/>
    <cellStyle name="Input [yellow] 3" xfId="3431"/>
    <cellStyle name="Input [yellow] 3 2" xfId="5414"/>
    <cellStyle name="Input [yellow] 4" xfId="5166"/>
    <cellStyle name="Input 2" xfId="855"/>
    <cellStyle name="Input 2 2" xfId="3571"/>
    <cellStyle name="ISC" xfId="41"/>
    <cellStyle name="ISC 10" xfId="3401"/>
    <cellStyle name="ISC 11" xfId="478"/>
    <cellStyle name="ISC 2" xfId="42"/>
    <cellStyle name="ISC 2 2" xfId="43"/>
    <cellStyle name="ISC 2 2 2" xfId="3572"/>
    <cellStyle name="ISC 2 3" xfId="856"/>
    <cellStyle name="ISC 3" xfId="238"/>
    <cellStyle name="ISC 3 2" xfId="3573"/>
    <cellStyle name="ISC 3 3" xfId="857"/>
    <cellStyle name="ISC 4" xfId="858"/>
    <cellStyle name="ISC 4 2" xfId="3574"/>
    <cellStyle name="ISC 5" xfId="859"/>
    <cellStyle name="ISC 5 2" xfId="3575"/>
    <cellStyle name="ISC 6" xfId="860"/>
    <cellStyle name="ISC 6 2" xfId="3576"/>
    <cellStyle name="ISC 7" xfId="861"/>
    <cellStyle name="ISC 7 2" xfId="3577"/>
    <cellStyle name="ISC 8" xfId="862"/>
    <cellStyle name="ISC 8 2" xfId="3578"/>
    <cellStyle name="ISC 9" xfId="863"/>
    <cellStyle name="ISC 9 2" xfId="3579"/>
    <cellStyle name="isced" xfId="239"/>
    <cellStyle name="isced 2" xfId="240"/>
    <cellStyle name="isced 2 2" xfId="3656"/>
    <cellStyle name="isced 2 2 2" xfId="5507"/>
    <cellStyle name="isced 2 3" xfId="5167"/>
    <cellStyle name="isced 2 4" xfId="864"/>
    <cellStyle name="isced 3" xfId="865"/>
    <cellStyle name="isced 3 2" xfId="866"/>
    <cellStyle name="isced 3 2 2" xfId="3654"/>
    <cellStyle name="isced 3 2 2 2" xfId="5505"/>
    <cellStyle name="isced 3 2 3" xfId="5169"/>
    <cellStyle name="isced 3 3" xfId="867"/>
    <cellStyle name="isced 3 3 2" xfId="3653"/>
    <cellStyle name="isced 3 3 2 2" xfId="5504"/>
    <cellStyle name="isced 3 3 3" xfId="5170"/>
    <cellStyle name="isced 3 4" xfId="3655"/>
    <cellStyle name="isced 3 4 2" xfId="5506"/>
    <cellStyle name="isced 3 5" xfId="5168"/>
    <cellStyle name="isced 4" xfId="868"/>
    <cellStyle name="isced 4 2" xfId="869"/>
    <cellStyle name="isced 4 2 2" xfId="3651"/>
    <cellStyle name="isced 4 2 2 2" xfId="5502"/>
    <cellStyle name="isced 4 2 3" xfId="5172"/>
    <cellStyle name="isced 4 3" xfId="870"/>
    <cellStyle name="isced 4 3 2" xfId="3650"/>
    <cellStyle name="isced 4 3 2 2" xfId="5501"/>
    <cellStyle name="isced 4 3 3" xfId="5173"/>
    <cellStyle name="isced 4 4" xfId="3652"/>
    <cellStyle name="isced 4 4 2" xfId="5503"/>
    <cellStyle name="isced 4 5" xfId="5171"/>
    <cellStyle name="isced 5" xfId="4946"/>
    <cellStyle name="isced 5 2" xfId="5533"/>
    <cellStyle name="isced 6" xfId="5131"/>
    <cellStyle name="isced 7" xfId="521"/>
    <cellStyle name="ISCED Titles" xfId="241"/>
    <cellStyle name="isced_8gradk" xfId="242"/>
    <cellStyle name="Komma" xfId="44" builtinId="3"/>
    <cellStyle name="Komma 2" xfId="45"/>
    <cellStyle name="Komma 2 2" xfId="46"/>
    <cellStyle name="Komma 3" xfId="243"/>
    <cellStyle name="Komma 4" xfId="244"/>
    <cellStyle name="Komma 5" xfId="245"/>
    <cellStyle name="level1a" xfId="47"/>
    <cellStyle name="level1a 10" xfId="3292"/>
    <cellStyle name="level1a 10 2" xfId="4996"/>
    <cellStyle name="level1a 10 2 2" xfId="5573"/>
    <cellStyle name="level1a 10 3" xfId="5292"/>
    <cellStyle name="level1a 11" xfId="5126"/>
    <cellStyle name="level1a 12" xfId="479"/>
    <cellStyle name="level1a 2" xfId="48"/>
    <cellStyle name="level1a 2 10" xfId="5132"/>
    <cellStyle name="level1a 2 11" xfId="522"/>
    <cellStyle name="level1a 2 2" xfId="246"/>
    <cellStyle name="level1a 2 2 10" xfId="872"/>
    <cellStyle name="level1a 2 2 2" xfId="873"/>
    <cellStyle name="level1a 2 2 2 2" xfId="874"/>
    <cellStyle name="level1a 2 2 2 2 2" xfId="3302"/>
    <cellStyle name="level1a 2 2 2 2 2 2" xfId="5006"/>
    <cellStyle name="level1a 2 2 2 2 2 2 2" xfId="5583"/>
    <cellStyle name="level1a 2 2 2 2 2 3" xfId="5302"/>
    <cellStyle name="level1a 2 2 2 2 3" xfId="3580"/>
    <cellStyle name="level1a 2 2 2 2 3 2" xfId="5468"/>
    <cellStyle name="level1a 2 2 2 2 4" xfId="5177"/>
    <cellStyle name="level1a 2 2 2 3" xfId="875"/>
    <cellStyle name="level1a 2 2 2 3 2" xfId="3303"/>
    <cellStyle name="level1a 2 2 2 3 2 2" xfId="5007"/>
    <cellStyle name="level1a 2 2 2 3 2 2 2" xfId="5584"/>
    <cellStyle name="level1a 2 2 2 3 2 3" xfId="5303"/>
    <cellStyle name="level1a 2 2 2 3 3" xfId="3581"/>
    <cellStyle name="level1a 2 2 2 3 3 2" xfId="5469"/>
    <cellStyle name="level1a 2 2 2 3 4" xfId="5178"/>
    <cellStyle name="level1a 2 2 2 4" xfId="876"/>
    <cellStyle name="level1a 2 2 2 4 2" xfId="3304"/>
    <cellStyle name="level1a 2 2 2 4 2 2" xfId="5008"/>
    <cellStyle name="level1a 2 2 2 4 2 2 2" xfId="5585"/>
    <cellStyle name="level1a 2 2 2 4 2 3" xfId="5304"/>
    <cellStyle name="level1a 2 2 2 4 3" xfId="3582"/>
    <cellStyle name="level1a 2 2 2 4 3 2" xfId="5470"/>
    <cellStyle name="level1a 2 2 2 4 4" xfId="5179"/>
    <cellStyle name="level1a 2 2 2 5" xfId="3301"/>
    <cellStyle name="level1a 2 2 2 5 2" xfId="5005"/>
    <cellStyle name="level1a 2 2 2 5 2 2" xfId="5582"/>
    <cellStyle name="level1a 2 2 2 5 3" xfId="5301"/>
    <cellStyle name="level1a 2 2 2 6" xfId="5176"/>
    <cellStyle name="level1a 2 2 3" xfId="877"/>
    <cellStyle name="level1a 2 2 3 2" xfId="878"/>
    <cellStyle name="level1a 2 2 3 2 2" xfId="3306"/>
    <cellStyle name="level1a 2 2 3 2 2 2" xfId="5010"/>
    <cellStyle name="level1a 2 2 3 2 2 2 2" xfId="5587"/>
    <cellStyle name="level1a 2 2 3 2 2 3" xfId="5306"/>
    <cellStyle name="level1a 2 2 3 2 3" xfId="3584"/>
    <cellStyle name="level1a 2 2 3 2 3 2" xfId="5472"/>
    <cellStyle name="level1a 2 2 3 2 4" xfId="5181"/>
    <cellStyle name="level1a 2 2 3 3" xfId="879"/>
    <cellStyle name="level1a 2 2 3 3 2" xfId="3307"/>
    <cellStyle name="level1a 2 2 3 3 2 2" xfId="5011"/>
    <cellStyle name="level1a 2 2 3 3 2 2 2" xfId="5588"/>
    <cellStyle name="level1a 2 2 3 3 2 3" xfId="5307"/>
    <cellStyle name="level1a 2 2 3 3 3" xfId="3585"/>
    <cellStyle name="level1a 2 2 3 3 3 2" xfId="5473"/>
    <cellStyle name="level1a 2 2 3 3 4" xfId="5182"/>
    <cellStyle name="level1a 2 2 3 4" xfId="3305"/>
    <cellStyle name="level1a 2 2 3 4 2" xfId="5009"/>
    <cellStyle name="level1a 2 2 3 4 2 2" xfId="5586"/>
    <cellStyle name="level1a 2 2 3 4 3" xfId="5305"/>
    <cellStyle name="level1a 2 2 3 5" xfId="3583"/>
    <cellStyle name="level1a 2 2 3 5 2" xfId="5471"/>
    <cellStyle name="level1a 2 2 3 6" xfId="5180"/>
    <cellStyle name="level1a 2 2 4" xfId="880"/>
    <cellStyle name="level1a 2 2 4 2" xfId="881"/>
    <cellStyle name="level1a 2 2 4 2 2" xfId="3309"/>
    <cellStyle name="level1a 2 2 4 2 2 2" xfId="5013"/>
    <cellStyle name="level1a 2 2 4 2 2 2 2" xfId="5590"/>
    <cellStyle name="level1a 2 2 4 2 2 3" xfId="5309"/>
    <cellStyle name="level1a 2 2 4 2 3" xfId="3587"/>
    <cellStyle name="level1a 2 2 4 2 3 2" xfId="5475"/>
    <cellStyle name="level1a 2 2 4 2 4" xfId="5184"/>
    <cellStyle name="level1a 2 2 4 3" xfId="882"/>
    <cellStyle name="level1a 2 2 4 3 2" xfId="3310"/>
    <cellStyle name="level1a 2 2 4 3 2 2" xfId="5014"/>
    <cellStyle name="level1a 2 2 4 3 2 2 2" xfId="5591"/>
    <cellStyle name="level1a 2 2 4 3 2 3" xfId="5310"/>
    <cellStyle name="level1a 2 2 4 3 3" xfId="3588"/>
    <cellStyle name="level1a 2 2 4 3 3 2" xfId="5476"/>
    <cellStyle name="level1a 2 2 4 3 4" xfId="5185"/>
    <cellStyle name="level1a 2 2 4 4" xfId="3308"/>
    <cellStyle name="level1a 2 2 4 4 2" xfId="5012"/>
    <cellStyle name="level1a 2 2 4 4 2 2" xfId="5589"/>
    <cellStyle name="level1a 2 2 4 4 3" xfId="5308"/>
    <cellStyle name="level1a 2 2 4 5" xfId="3586"/>
    <cellStyle name="level1a 2 2 4 5 2" xfId="5474"/>
    <cellStyle name="level1a 2 2 4 6" xfId="5183"/>
    <cellStyle name="level1a 2 2 5" xfId="883"/>
    <cellStyle name="level1a 2 2 5 2" xfId="884"/>
    <cellStyle name="level1a 2 2 5 2 2" xfId="3312"/>
    <cellStyle name="level1a 2 2 5 2 2 2" xfId="5016"/>
    <cellStyle name="level1a 2 2 5 2 2 2 2" xfId="5593"/>
    <cellStyle name="level1a 2 2 5 2 2 3" xfId="5312"/>
    <cellStyle name="level1a 2 2 5 2 3" xfId="3590"/>
    <cellStyle name="level1a 2 2 5 2 3 2" xfId="5478"/>
    <cellStyle name="level1a 2 2 5 2 4" xfId="5187"/>
    <cellStyle name="level1a 2 2 5 3" xfId="885"/>
    <cellStyle name="level1a 2 2 5 3 2" xfId="3313"/>
    <cellStyle name="level1a 2 2 5 3 2 2" xfId="5017"/>
    <cellStyle name="level1a 2 2 5 3 2 2 2" xfId="5594"/>
    <cellStyle name="level1a 2 2 5 3 2 3" xfId="5313"/>
    <cellStyle name="level1a 2 2 5 3 3" xfId="3591"/>
    <cellStyle name="level1a 2 2 5 3 3 2" xfId="5479"/>
    <cellStyle name="level1a 2 2 5 3 4" xfId="5188"/>
    <cellStyle name="level1a 2 2 5 4" xfId="886"/>
    <cellStyle name="level1a 2 2 5 4 2" xfId="3314"/>
    <cellStyle name="level1a 2 2 5 4 2 2" xfId="5018"/>
    <cellStyle name="level1a 2 2 5 4 2 2 2" xfId="5595"/>
    <cellStyle name="level1a 2 2 5 4 2 3" xfId="5314"/>
    <cellStyle name="level1a 2 2 5 4 3" xfId="3592"/>
    <cellStyle name="level1a 2 2 5 4 3 2" xfId="5480"/>
    <cellStyle name="level1a 2 2 5 4 4" xfId="5189"/>
    <cellStyle name="level1a 2 2 5 5" xfId="3311"/>
    <cellStyle name="level1a 2 2 5 5 2" xfId="5015"/>
    <cellStyle name="level1a 2 2 5 5 2 2" xfId="5592"/>
    <cellStyle name="level1a 2 2 5 5 3" xfId="5311"/>
    <cellStyle name="level1a 2 2 5 6" xfId="3589"/>
    <cellStyle name="level1a 2 2 5 6 2" xfId="5477"/>
    <cellStyle name="level1a 2 2 5 7" xfId="5186"/>
    <cellStyle name="level1a 2 2 6" xfId="887"/>
    <cellStyle name="level1a 2 2 6 2" xfId="3315"/>
    <cellStyle name="level1a 2 2 6 2 2" xfId="5019"/>
    <cellStyle name="level1a 2 2 6 2 2 2" xfId="5596"/>
    <cellStyle name="level1a 2 2 6 2 3" xfId="5315"/>
    <cellStyle name="level1a 2 2 6 3" xfId="3593"/>
    <cellStyle name="level1a 2 2 6 3 2" xfId="5481"/>
    <cellStyle name="level1a 2 2 6 4" xfId="5190"/>
    <cellStyle name="level1a 2 2 7" xfId="888"/>
    <cellStyle name="level1a 2 2 7 2" xfId="3316"/>
    <cellStyle name="level1a 2 2 7 2 2" xfId="5020"/>
    <cellStyle name="level1a 2 2 7 2 2 2" xfId="5597"/>
    <cellStyle name="level1a 2 2 7 2 3" xfId="5316"/>
    <cellStyle name="level1a 2 2 7 3" xfId="3594"/>
    <cellStyle name="level1a 2 2 7 3 2" xfId="5482"/>
    <cellStyle name="level1a 2 2 7 4" xfId="5191"/>
    <cellStyle name="level1a 2 2 8" xfId="3300"/>
    <cellStyle name="level1a 2 2 8 2" xfId="5004"/>
    <cellStyle name="level1a 2 2 8 2 2" xfId="5581"/>
    <cellStyle name="level1a 2 2 8 3" xfId="5300"/>
    <cellStyle name="level1a 2 2 9" xfId="5175"/>
    <cellStyle name="level1a 2 3" xfId="889"/>
    <cellStyle name="level1a 2 3 2" xfId="890"/>
    <cellStyle name="level1a 2 3 2 2" xfId="891"/>
    <cellStyle name="level1a 2 3 2 2 2" xfId="3319"/>
    <cellStyle name="level1a 2 3 2 2 2 2" xfId="5023"/>
    <cellStyle name="level1a 2 3 2 2 2 2 2" xfId="5600"/>
    <cellStyle name="level1a 2 3 2 2 2 3" xfId="5319"/>
    <cellStyle name="level1a 2 3 2 2 3" xfId="3597"/>
    <cellStyle name="level1a 2 3 2 2 3 2" xfId="5485"/>
    <cellStyle name="level1a 2 3 2 2 4" xfId="5194"/>
    <cellStyle name="level1a 2 3 2 3" xfId="892"/>
    <cellStyle name="level1a 2 3 2 3 2" xfId="3320"/>
    <cellStyle name="level1a 2 3 2 3 2 2" xfId="5024"/>
    <cellStyle name="level1a 2 3 2 3 2 2 2" xfId="5601"/>
    <cellStyle name="level1a 2 3 2 3 2 3" xfId="5320"/>
    <cellStyle name="level1a 2 3 2 3 3" xfId="3598"/>
    <cellStyle name="level1a 2 3 2 3 3 2" xfId="5486"/>
    <cellStyle name="level1a 2 3 2 3 4" xfId="5195"/>
    <cellStyle name="level1a 2 3 2 4" xfId="3318"/>
    <cellStyle name="level1a 2 3 2 4 2" xfId="5022"/>
    <cellStyle name="level1a 2 3 2 4 2 2" xfId="5599"/>
    <cellStyle name="level1a 2 3 2 4 3" xfId="5318"/>
    <cellStyle name="level1a 2 3 2 5" xfId="3596"/>
    <cellStyle name="level1a 2 3 2 5 2" xfId="5484"/>
    <cellStyle name="level1a 2 3 2 6" xfId="5193"/>
    <cellStyle name="level1a 2 3 3" xfId="893"/>
    <cellStyle name="level1a 2 3 3 2" xfId="894"/>
    <cellStyle name="level1a 2 3 3 2 2" xfId="3322"/>
    <cellStyle name="level1a 2 3 3 2 2 2" xfId="5026"/>
    <cellStyle name="level1a 2 3 3 2 2 2 2" xfId="5603"/>
    <cellStyle name="level1a 2 3 3 2 2 3" xfId="5322"/>
    <cellStyle name="level1a 2 3 3 2 3" xfId="3600"/>
    <cellStyle name="level1a 2 3 3 2 3 2" xfId="5488"/>
    <cellStyle name="level1a 2 3 3 2 4" xfId="5197"/>
    <cellStyle name="level1a 2 3 3 3" xfId="895"/>
    <cellStyle name="level1a 2 3 3 3 2" xfId="3323"/>
    <cellStyle name="level1a 2 3 3 3 2 2" xfId="5027"/>
    <cellStyle name="level1a 2 3 3 3 2 2 2" xfId="5604"/>
    <cellStyle name="level1a 2 3 3 3 2 3" xfId="5323"/>
    <cellStyle name="level1a 2 3 3 3 3" xfId="3601"/>
    <cellStyle name="level1a 2 3 3 3 3 2" xfId="5489"/>
    <cellStyle name="level1a 2 3 3 3 4" xfId="5198"/>
    <cellStyle name="level1a 2 3 3 4" xfId="3321"/>
    <cellStyle name="level1a 2 3 3 4 2" xfId="5025"/>
    <cellStyle name="level1a 2 3 3 4 2 2" xfId="5602"/>
    <cellStyle name="level1a 2 3 3 4 3" xfId="5321"/>
    <cellStyle name="level1a 2 3 3 5" xfId="3599"/>
    <cellStyle name="level1a 2 3 3 5 2" xfId="5487"/>
    <cellStyle name="level1a 2 3 3 6" xfId="5196"/>
    <cellStyle name="level1a 2 3 4" xfId="896"/>
    <cellStyle name="level1a 2 3 4 2" xfId="897"/>
    <cellStyle name="level1a 2 3 4 2 2" xfId="3325"/>
    <cellStyle name="level1a 2 3 4 2 2 2" xfId="5029"/>
    <cellStyle name="level1a 2 3 4 2 2 2 2" xfId="5606"/>
    <cellStyle name="level1a 2 3 4 2 2 3" xfId="5325"/>
    <cellStyle name="level1a 2 3 4 2 3" xfId="3603"/>
    <cellStyle name="level1a 2 3 4 2 3 2" xfId="5491"/>
    <cellStyle name="level1a 2 3 4 2 4" xfId="5200"/>
    <cellStyle name="level1a 2 3 4 3" xfId="898"/>
    <cellStyle name="level1a 2 3 4 3 2" xfId="3326"/>
    <cellStyle name="level1a 2 3 4 3 2 2" xfId="5030"/>
    <cellStyle name="level1a 2 3 4 3 2 2 2" xfId="5607"/>
    <cellStyle name="level1a 2 3 4 3 2 3" xfId="5326"/>
    <cellStyle name="level1a 2 3 4 3 3" xfId="3604"/>
    <cellStyle name="level1a 2 3 4 3 3 2" xfId="5492"/>
    <cellStyle name="level1a 2 3 4 3 4" xfId="5201"/>
    <cellStyle name="level1a 2 3 4 4" xfId="899"/>
    <cellStyle name="level1a 2 3 4 4 2" xfId="3327"/>
    <cellStyle name="level1a 2 3 4 4 2 2" xfId="5031"/>
    <cellStyle name="level1a 2 3 4 4 2 2 2" xfId="5608"/>
    <cellStyle name="level1a 2 3 4 4 2 3" xfId="5327"/>
    <cellStyle name="level1a 2 3 4 4 3" xfId="3605"/>
    <cellStyle name="level1a 2 3 4 4 3 2" xfId="5493"/>
    <cellStyle name="level1a 2 3 4 4 4" xfId="5202"/>
    <cellStyle name="level1a 2 3 4 5" xfId="3324"/>
    <cellStyle name="level1a 2 3 4 5 2" xfId="5028"/>
    <cellStyle name="level1a 2 3 4 5 2 2" xfId="5605"/>
    <cellStyle name="level1a 2 3 4 5 3" xfId="5324"/>
    <cellStyle name="level1a 2 3 4 6" xfId="3602"/>
    <cellStyle name="level1a 2 3 4 6 2" xfId="5490"/>
    <cellStyle name="level1a 2 3 4 7" xfId="5199"/>
    <cellStyle name="level1a 2 3 5" xfId="900"/>
    <cellStyle name="level1a 2 3 5 2" xfId="3328"/>
    <cellStyle name="level1a 2 3 5 2 2" xfId="5032"/>
    <cellStyle name="level1a 2 3 5 2 2 2" xfId="5609"/>
    <cellStyle name="level1a 2 3 5 2 3" xfId="5328"/>
    <cellStyle name="level1a 2 3 5 3" xfId="3606"/>
    <cellStyle name="level1a 2 3 5 3 2" xfId="5494"/>
    <cellStyle name="level1a 2 3 5 4" xfId="5203"/>
    <cellStyle name="level1a 2 3 6" xfId="3317"/>
    <cellStyle name="level1a 2 3 6 2" xfId="5021"/>
    <cellStyle name="level1a 2 3 6 2 2" xfId="5598"/>
    <cellStyle name="level1a 2 3 6 3" xfId="5317"/>
    <cellStyle name="level1a 2 3 7" xfId="3595"/>
    <cellStyle name="level1a 2 3 7 2" xfId="5483"/>
    <cellStyle name="level1a 2 3 8" xfId="5192"/>
    <cellStyle name="level1a 2 4" xfId="901"/>
    <cellStyle name="level1a 2 4 2" xfId="902"/>
    <cellStyle name="level1a 2 4 2 2" xfId="3330"/>
    <cellStyle name="level1a 2 4 2 2 2" xfId="5034"/>
    <cellStyle name="level1a 2 4 2 2 2 2" xfId="5611"/>
    <cellStyle name="level1a 2 4 2 2 3" xfId="5330"/>
    <cellStyle name="level1a 2 4 2 3" xfId="3608"/>
    <cellStyle name="level1a 2 4 2 3 2" xfId="5496"/>
    <cellStyle name="level1a 2 4 2 4" xfId="5205"/>
    <cellStyle name="level1a 2 4 3" xfId="903"/>
    <cellStyle name="level1a 2 4 3 2" xfId="3331"/>
    <cellStyle name="level1a 2 4 3 2 2" xfId="5035"/>
    <cellStyle name="level1a 2 4 3 2 2 2" xfId="5612"/>
    <cellStyle name="level1a 2 4 3 2 3" xfId="5331"/>
    <cellStyle name="level1a 2 4 3 3" xfId="3609"/>
    <cellStyle name="level1a 2 4 3 3 2" xfId="5497"/>
    <cellStyle name="level1a 2 4 3 4" xfId="5206"/>
    <cellStyle name="level1a 2 4 4" xfId="3329"/>
    <cellStyle name="level1a 2 4 4 2" xfId="5033"/>
    <cellStyle name="level1a 2 4 4 2 2" xfId="5610"/>
    <cellStyle name="level1a 2 4 4 3" xfId="5329"/>
    <cellStyle name="level1a 2 4 5" xfId="3607"/>
    <cellStyle name="level1a 2 4 5 2" xfId="5495"/>
    <cellStyle name="level1a 2 4 6" xfId="5204"/>
    <cellStyle name="level1a 2 5" xfId="904"/>
    <cellStyle name="level1a 2 5 2" xfId="3332"/>
    <cellStyle name="level1a 2 5 2 2" xfId="5036"/>
    <cellStyle name="level1a 2 5 2 2 2" xfId="5613"/>
    <cellStyle name="level1a 2 5 2 3" xfId="5332"/>
    <cellStyle name="level1a 2 5 3" xfId="3610"/>
    <cellStyle name="level1a 2 5 3 2" xfId="5498"/>
    <cellStyle name="level1a 2 5 4" xfId="5207"/>
    <cellStyle name="level1a 2 6" xfId="905"/>
    <cellStyle name="level1a 2 6 2" xfId="3333"/>
    <cellStyle name="level1a 2 6 2 2" xfId="5037"/>
    <cellStyle name="level1a 2 6 2 2 2" xfId="5614"/>
    <cellStyle name="level1a 2 6 2 3" xfId="5333"/>
    <cellStyle name="level1a 2 6 3" xfId="3611"/>
    <cellStyle name="level1a 2 6 3 2" xfId="5499"/>
    <cellStyle name="level1a 2 6 4" xfId="5208"/>
    <cellStyle name="level1a 2 7" xfId="906"/>
    <cellStyle name="level1a 2 7 2" xfId="3334"/>
    <cellStyle name="level1a 2 7 2 2" xfId="5038"/>
    <cellStyle name="level1a 2 7 2 2 2" xfId="5615"/>
    <cellStyle name="level1a 2 7 2 3" xfId="5334"/>
    <cellStyle name="level1a 2 7 3" xfId="3612"/>
    <cellStyle name="level1a 2 7 3 2" xfId="5500"/>
    <cellStyle name="level1a 2 7 4" xfId="5209"/>
    <cellStyle name="level1a 2 8" xfId="871"/>
    <cellStyle name="level1a 2 8 2" xfId="3299"/>
    <cellStyle name="level1a 2 8 2 2" xfId="5003"/>
    <cellStyle name="level1a 2 8 2 2 2" xfId="5580"/>
    <cellStyle name="level1a 2 8 2 3" xfId="5299"/>
    <cellStyle name="level1a 2 8 3" xfId="5174"/>
    <cellStyle name="level1a 2 9" xfId="3295"/>
    <cellStyle name="level1a 2 9 2" xfId="4999"/>
    <cellStyle name="level1a 2 9 2 2" xfId="5576"/>
    <cellStyle name="level1a 2 9 3" xfId="5295"/>
    <cellStyle name="level1a 3" xfId="247"/>
    <cellStyle name="level1a 3 2" xfId="908"/>
    <cellStyle name="level1a 3 2 2" xfId="909"/>
    <cellStyle name="level1a 3 2 2 2" xfId="3337"/>
    <cellStyle name="level1a 3 2 2 2 2" xfId="5041"/>
    <cellStyle name="level1a 3 2 2 2 2 2" xfId="5618"/>
    <cellStyle name="level1a 3 2 2 2 3" xfId="5337"/>
    <cellStyle name="level1a 3 2 2 3" xfId="5212"/>
    <cellStyle name="level1a 3 2 3" xfId="910"/>
    <cellStyle name="level1a 3 2 3 2" xfId="3338"/>
    <cellStyle name="level1a 3 2 3 2 2" xfId="5042"/>
    <cellStyle name="level1a 3 2 3 2 2 2" xfId="5619"/>
    <cellStyle name="level1a 3 2 3 2 3" xfId="5338"/>
    <cellStyle name="level1a 3 2 3 3" xfId="5213"/>
    <cellStyle name="level1a 3 2 4" xfId="3336"/>
    <cellStyle name="level1a 3 2 4 2" xfId="5040"/>
    <cellStyle name="level1a 3 2 4 2 2" xfId="5617"/>
    <cellStyle name="level1a 3 2 4 3" xfId="5336"/>
    <cellStyle name="level1a 3 2 5" xfId="5211"/>
    <cellStyle name="level1a 3 3" xfId="911"/>
    <cellStyle name="level1a 3 3 2" xfId="912"/>
    <cellStyle name="level1a 3 3 2 2" xfId="3340"/>
    <cellStyle name="level1a 3 3 2 2 2" xfId="5044"/>
    <cellStyle name="level1a 3 3 2 2 2 2" xfId="5621"/>
    <cellStyle name="level1a 3 3 2 2 3" xfId="5340"/>
    <cellStyle name="level1a 3 3 2 3" xfId="5215"/>
    <cellStyle name="level1a 3 3 3" xfId="913"/>
    <cellStyle name="level1a 3 3 3 2" xfId="3341"/>
    <cellStyle name="level1a 3 3 3 2 2" xfId="5045"/>
    <cellStyle name="level1a 3 3 3 2 2 2" xfId="5622"/>
    <cellStyle name="level1a 3 3 3 2 3" xfId="5341"/>
    <cellStyle name="level1a 3 3 3 3" xfId="5216"/>
    <cellStyle name="level1a 3 3 4" xfId="3339"/>
    <cellStyle name="level1a 3 3 4 2" xfId="5043"/>
    <cellStyle name="level1a 3 3 4 2 2" xfId="5620"/>
    <cellStyle name="level1a 3 3 4 3" xfId="5339"/>
    <cellStyle name="level1a 3 3 5" xfId="5214"/>
    <cellStyle name="level1a 3 4" xfId="914"/>
    <cellStyle name="level1a 3 4 2" xfId="915"/>
    <cellStyle name="level1a 3 4 2 2" xfId="3343"/>
    <cellStyle name="level1a 3 4 2 2 2" xfId="5047"/>
    <cellStyle name="level1a 3 4 2 2 2 2" xfId="5624"/>
    <cellStyle name="level1a 3 4 2 2 3" xfId="5343"/>
    <cellStyle name="level1a 3 4 2 3" xfId="5218"/>
    <cellStyle name="level1a 3 4 3" xfId="916"/>
    <cellStyle name="level1a 3 4 3 2" xfId="3344"/>
    <cellStyle name="level1a 3 4 3 2 2" xfId="5048"/>
    <cellStyle name="level1a 3 4 3 2 2 2" xfId="5625"/>
    <cellStyle name="level1a 3 4 3 2 3" xfId="5344"/>
    <cellStyle name="level1a 3 4 3 3" xfId="5219"/>
    <cellStyle name="level1a 3 4 4" xfId="3342"/>
    <cellStyle name="level1a 3 4 4 2" xfId="5046"/>
    <cellStyle name="level1a 3 4 4 2 2" xfId="5623"/>
    <cellStyle name="level1a 3 4 4 3" xfId="5342"/>
    <cellStyle name="level1a 3 4 5" xfId="5217"/>
    <cellStyle name="level1a 3 5" xfId="917"/>
    <cellStyle name="level1a 3 5 2" xfId="918"/>
    <cellStyle name="level1a 3 5 2 2" xfId="3346"/>
    <cellStyle name="level1a 3 5 2 2 2" xfId="5050"/>
    <cellStyle name="level1a 3 5 2 2 2 2" xfId="5627"/>
    <cellStyle name="level1a 3 5 2 2 3" xfId="5346"/>
    <cellStyle name="level1a 3 5 2 3" xfId="5221"/>
    <cellStyle name="level1a 3 5 3" xfId="919"/>
    <cellStyle name="level1a 3 5 3 2" xfId="3347"/>
    <cellStyle name="level1a 3 5 3 2 2" xfId="5051"/>
    <cellStyle name="level1a 3 5 3 2 2 2" xfId="5628"/>
    <cellStyle name="level1a 3 5 3 2 3" xfId="5347"/>
    <cellStyle name="level1a 3 5 3 3" xfId="5222"/>
    <cellStyle name="level1a 3 5 4" xfId="920"/>
    <cellStyle name="level1a 3 5 4 2" xfId="3348"/>
    <cellStyle name="level1a 3 5 4 2 2" xfId="5052"/>
    <cellStyle name="level1a 3 5 4 2 2 2" xfId="5629"/>
    <cellStyle name="level1a 3 5 4 2 3" xfId="5348"/>
    <cellStyle name="level1a 3 5 4 3" xfId="5223"/>
    <cellStyle name="level1a 3 5 5" xfId="3345"/>
    <cellStyle name="level1a 3 5 5 2" xfId="5049"/>
    <cellStyle name="level1a 3 5 5 2 2" xfId="5626"/>
    <cellStyle name="level1a 3 5 5 3" xfId="5345"/>
    <cellStyle name="level1a 3 5 6" xfId="5220"/>
    <cellStyle name="level1a 3 6" xfId="921"/>
    <cellStyle name="level1a 3 6 2" xfId="3349"/>
    <cellStyle name="level1a 3 6 2 2" xfId="5053"/>
    <cellStyle name="level1a 3 6 2 2 2" xfId="5630"/>
    <cellStyle name="level1a 3 6 2 3" xfId="5349"/>
    <cellStyle name="level1a 3 6 3" xfId="5224"/>
    <cellStyle name="level1a 3 7" xfId="3335"/>
    <cellStyle name="level1a 3 7 2" xfId="5039"/>
    <cellStyle name="level1a 3 7 2 2" xfId="5616"/>
    <cellStyle name="level1a 3 7 3" xfId="5335"/>
    <cellStyle name="level1a 3 8" xfId="5210"/>
    <cellStyle name="level1a 3 9" xfId="907"/>
    <cellStyle name="level1a 4" xfId="922"/>
    <cellStyle name="level1a 4 2" xfId="923"/>
    <cellStyle name="level1a 4 2 2" xfId="924"/>
    <cellStyle name="level1a 4 2 2 2" xfId="3352"/>
    <cellStyle name="level1a 4 2 2 2 2" xfId="5056"/>
    <cellStyle name="level1a 4 2 2 2 2 2" xfId="5633"/>
    <cellStyle name="level1a 4 2 2 2 3" xfId="5352"/>
    <cellStyle name="level1a 4 2 2 3" xfId="5227"/>
    <cellStyle name="level1a 4 2 3" xfId="925"/>
    <cellStyle name="level1a 4 2 3 2" xfId="3353"/>
    <cellStyle name="level1a 4 2 3 2 2" xfId="5057"/>
    <cellStyle name="level1a 4 2 3 2 2 2" xfId="5634"/>
    <cellStyle name="level1a 4 2 3 2 3" xfId="5353"/>
    <cellStyle name="level1a 4 2 3 3" xfId="5228"/>
    <cellStyle name="level1a 4 2 4" xfId="3351"/>
    <cellStyle name="level1a 4 2 4 2" xfId="5055"/>
    <cellStyle name="level1a 4 2 4 2 2" xfId="5632"/>
    <cellStyle name="level1a 4 2 4 3" xfId="5351"/>
    <cellStyle name="level1a 4 2 5" xfId="5226"/>
    <cellStyle name="level1a 4 3" xfId="926"/>
    <cellStyle name="level1a 4 3 2" xfId="927"/>
    <cellStyle name="level1a 4 3 2 2" xfId="3355"/>
    <cellStyle name="level1a 4 3 2 2 2" xfId="5059"/>
    <cellStyle name="level1a 4 3 2 2 2 2" xfId="5636"/>
    <cellStyle name="level1a 4 3 2 2 3" xfId="5355"/>
    <cellStyle name="level1a 4 3 2 3" xfId="5230"/>
    <cellStyle name="level1a 4 3 3" xfId="928"/>
    <cellStyle name="level1a 4 3 3 2" xfId="3356"/>
    <cellStyle name="level1a 4 3 3 2 2" xfId="5060"/>
    <cellStyle name="level1a 4 3 3 2 2 2" xfId="5637"/>
    <cellStyle name="level1a 4 3 3 2 3" xfId="5356"/>
    <cellStyle name="level1a 4 3 3 3" xfId="5231"/>
    <cellStyle name="level1a 4 3 4" xfId="3354"/>
    <cellStyle name="level1a 4 3 4 2" xfId="5058"/>
    <cellStyle name="level1a 4 3 4 2 2" xfId="5635"/>
    <cellStyle name="level1a 4 3 4 3" xfId="5354"/>
    <cellStyle name="level1a 4 3 5" xfId="5229"/>
    <cellStyle name="level1a 4 4" xfId="929"/>
    <cellStyle name="level1a 4 4 2" xfId="930"/>
    <cellStyle name="level1a 4 4 2 2" xfId="3358"/>
    <cellStyle name="level1a 4 4 2 2 2" xfId="5062"/>
    <cellStyle name="level1a 4 4 2 2 2 2" xfId="5639"/>
    <cellStyle name="level1a 4 4 2 2 3" xfId="5358"/>
    <cellStyle name="level1a 4 4 2 3" xfId="5233"/>
    <cellStyle name="level1a 4 4 3" xfId="931"/>
    <cellStyle name="level1a 4 4 3 2" xfId="3359"/>
    <cellStyle name="level1a 4 4 3 2 2" xfId="5063"/>
    <cellStyle name="level1a 4 4 3 2 2 2" xfId="5640"/>
    <cellStyle name="level1a 4 4 3 2 3" xfId="5359"/>
    <cellStyle name="level1a 4 4 3 3" xfId="5234"/>
    <cellStyle name="level1a 4 4 4" xfId="932"/>
    <cellStyle name="level1a 4 4 4 2" xfId="3360"/>
    <cellStyle name="level1a 4 4 4 2 2" xfId="5064"/>
    <cellStyle name="level1a 4 4 4 2 2 2" xfId="5641"/>
    <cellStyle name="level1a 4 4 4 2 3" xfId="5360"/>
    <cellStyle name="level1a 4 4 4 3" xfId="5235"/>
    <cellStyle name="level1a 4 4 5" xfId="3357"/>
    <cellStyle name="level1a 4 4 5 2" xfId="5061"/>
    <cellStyle name="level1a 4 4 5 2 2" xfId="5638"/>
    <cellStyle name="level1a 4 4 5 3" xfId="5357"/>
    <cellStyle name="level1a 4 4 6" xfId="5232"/>
    <cellStyle name="level1a 4 5" xfId="933"/>
    <cellStyle name="level1a 4 5 2" xfId="3361"/>
    <cellStyle name="level1a 4 5 2 2" xfId="5065"/>
    <cellStyle name="level1a 4 5 2 2 2" xfId="5642"/>
    <cellStyle name="level1a 4 5 2 3" xfId="5361"/>
    <cellStyle name="level1a 4 5 3" xfId="5236"/>
    <cellStyle name="level1a 4 6" xfId="3350"/>
    <cellStyle name="level1a 4 6 2" xfId="5054"/>
    <cellStyle name="level1a 4 6 2 2" xfId="5631"/>
    <cellStyle name="level1a 4 6 3" xfId="5350"/>
    <cellStyle name="level1a 4 7" xfId="5225"/>
    <cellStyle name="level1a 5" xfId="934"/>
    <cellStyle name="level1a 5 2" xfId="935"/>
    <cellStyle name="level1a 5 2 2" xfId="3363"/>
    <cellStyle name="level1a 5 2 2 2" xfId="5067"/>
    <cellStyle name="level1a 5 2 2 2 2" xfId="5644"/>
    <cellStyle name="level1a 5 2 2 3" xfId="5363"/>
    <cellStyle name="level1a 5 2 3" xfId="5238"/>
    <cellStyle name="level1a 5 3" xfId="936"/>
    <cellStyle name="level1a 5 3 2" xfId="3364"/>
    <cellStyle name="level1a 5 3 2 2" xfId="5068"/>
    <cellStyle name="level1a 5 3 2 2 2" xfId="5645"/>
    <cellStyle name="level1a 5 3 2 3" xfId="5364"/>
    <cellStyle name="level1a 5 3 3" xfId="5239"/>
    <cellStyle name="level1a 5 4" xfId="3362"/>
    <cellStyle name="level1a 5 4 2" xfId="5066"/>
    <cellStyle name="level1a 5 4 2 2" xfId="5643"/>
    <cellStyle name="level1a 5 4 3" xfId="5362"/>
    <cellStyle name="level1a 5 5" xfId="5237"/>
    <cellStyle name="level1a 6" xfId="937"/>
    <cellStyle name="level1a 6 2" xfId="3365"/>
    <cellStyle name="level1a 6 2 2" xfId="5069"/>
    <cellStyle name="level1a 6 2 2 2" xfId="5646"/>
    <cellStyle name="level1a 6 2 3" xfId="5365"/>
    <cellStyle name="level1a 6 3" xfId="5240"/>
    <cellStyle name="level1a 7" xfId="938"/>
    <cellStyle name="level1a 7 2" xfId="3366"/>
    <cellStyle name="level1a 7 2 2" xfId="5070"/>
    <cellStyle name="level1a 7 2 2 2" xfId="5647"/>
    <cellStyle name="level1a 7 2 3" xfId="5366"/>
    <cellStyle name="level1a 7 3" xfId="5241"/>
    <cellStyle name="level1a 8" xfId="939"/>
    <cellStyle name="level1a 8 2" xfId="3367"/>
    <cellStyle name="level1a 8 2 2" xfId="5071"/>
    <cellStyle name="level1a 8 2 2 2" xfId="5648"/>
    <cellStyle name="level1a 8 2 3" xfId="5367"/>
    <cellStyle name="level1a 8 3" xfId="5242"/>
    <cellStyle name="level1a 9" xfId="940"/>
    <cellStyle name="level1a 9 2" xfId="3368"/>
    <cellStyle name="level1a 9 2 2" xfId="5072"/>
    <cellStyle name="level1a 9 2 2 2" xfId="5649"/>
    <cellStyle name="level1a 9 2 3" xfId="5368"/>
    <cellStyle name="level1a 9 3" xfId="5243"/>
    <cellStyle name="level2" xfId="49"/>
    <cellStyle name="level2 2" xfId="50"/>
    <cellStyle name="level2 2 2" xfId="941"/>
    <cellStyle name="level2 2 2 2" xfId="942"/>
    <cellStyle name="level2 2 2 3" xfId="943"/>
    <cellStyle name="level2 2 2 3 2" xfId="3613"/>
    <cellStyle name="level2 2 3" xfId="944"/>
    <cellStyle name="level2 2 3 2" xfId="3614"/>
    <cellStyle name="level2 2 4" xfId="945"/>
    <cellStyle name="level2 2 4 2" xfId="3615"/>
    <cellStyle name="level2 2 5" xfId="946"/>
    <cellStyle name="level2 2 5 2" xfId="3616"/>
    <cellStyle name="level2 2 6" xfId="947"/>
    <cellStyle name="level2 2 6 2" xfId="3617"/>
    <cellStyle name="level2 2 7" xfId="948"/>
    <cellStyle name="level2 2 7 2" xfId="3618"/>
    <cellStyle name="level2 3" xfId="248"/>
    <cellStyle name="level2 4" xfId="949"/>
    <cellStyle name="level2 5" xfId="950"/>
    <cellStyle name="level2 6" xfId="951"/>
    <cellStyle name="level2 7" xfId="952"/>
    <cellStyle name="level2 8" xfId="953"/>
    <cellStyle name="level2 9" xfId="954"/>
    <cellStyle name="level2a" xfId="51"/>
    <cellStyle name="level2a 2" xfId="52"/>
    <cellStyle name="level2a 2 2" xfId="955"/>
    <cellStyle name="level2a 2 2 2" xfId="956"/>
    <cellStyle name="level2a 2 2 3" xfId="957"/>
    <cellStyle name="level2a 2 2 3 2" xfId="3619"/>
    <cellStyle name="level2a 2 3" xfId="958"/>
    <cellStyle name="level2a 2 3 2" xfId="3620"/>
    <cellStyle name="level2a 2 4" xfId="959"/>
    <cellStyle name="level2a 2 4 2" xfId="3621"/>
    <cellStyle name="level2a 2 5" xfId="960"/>
    <cellStyle name="level2a 2 5 2" xfId="3622"/>
    <cellStyle name="level2a 2 6" xfId="961"/>
    <cellStyle name="level2a 2 6 2" xfId="3623"/>
    <cellStyle name="level2a 2 7" xfId="962"/>
    <cellStyle name="level2a 2 7 2" xfId="3624"/>
    <cellStyle name="level2a 3" xfId="249"/>
    <cellStyle name="level2a 4" xfId="963"/>
    <cellStyle name="level2a 5" xfId="964"/>
    <cellStyle name="level2a 6" xfId="965"/>
    <cellStyle name="level2a 7" xfId="966"/>
    <cellStyle name="level2a 8" xfId="967"/>
    <cellStyle name="level2a 9" xfId="968"/>
    <cellStyle name="level3" xfId="53"/>
    <cellStyle name="level3 2" xfId="969"/>
    <cellStyle name="level3 3" xfId="970"/>
    <cellStyle name="level3 4" xfId="971"/>
    <cellStyle name="level3 5" xfId="972"/>
    <cellStyle name="level3 6" xfId="973"/>
    <cellStyle name="level3 7" xfId="974"/>
    <cellStyle name="level3 8" xfId="975"/>
    <cellStyle name="level3 9" xfId="976"/>
    <cellStyle name="Line titles-Rows" xfId="250"/>
    <cellStyle name="Line titles-Rows 2" xfId="977"/>
    <cellStyle name="Line titles-Rows 2 2" xfId="978"/>
    <cellStyle name="Line titles-Rows 2 2 2" xfId="979"/>
    <cellStyle name="Line titles-Rows 2 2 2 2" xfId="3627"/>
    <cellStyle name="Line titles-Rows 2 2 3" xfId="980"/>
    <cellStyle name="Line titles-Rows 2 2 3 2" xfId="3628"/>
    <cellStyle name="Line titles-Rows 2 2 4" xfId="3626"/>
    <cellStyle name="Line titles-Rows 2 3" xfId="981"/>
    <cellStyle name="Line titles-Rows 2 3 2" xfId="982"/>
    <cellStyle name="Line titles-Rows 2 3 2 2" xfId="3630"/>
    <cellStyle name="Line titles-Rows 2 3 3" xfId="983"/>
    <cellStyle name="Line titles-Rows 2 3 3 2" xfId="3631"/>
    <cellStyle name="Line titles-Rows 2 3 4" xfId="3629"/>
    <cellStyle name="Line titles-Rows 2 4" xfId="984"/>
    <cellStyle name="Line titles-Rows 2 4 2" xfId="985"/>
    <cellStyle name="Line titles-Rows 2 4 2 2" xfId="3633"/>
    <cellStyle name="Line titles-Rows 2 4 3" xfId="986"/>
    <cellStyle name="Line titles-Rows 2 4 3 2" xfId="3634"/>
    <cellStyle name="Line titles-Rows 2 4 4" xfId="3632"/>
    <cellStyle name="Line titles-Rows 2 5" xfId="987"/>
    <cellStyle name="Line titles-Rows 2 5 2" xfId="3635"/>
    <cellStyle name="Line titles-Rows 2 6" xfId="988"/>
    <cellStyle name="Line titles-Rows 2 6 2" xfId="3636"/>
    <cellStyle name="Line titles-Rows 2 7" xfId="3625"/>
    <cellStyle name="Line titles-Rows 3" xfId="989"/>
    <cellStyle name="Line titles-Rows 3 2" xfId="990"/>
    <cellStyle name="Line titles-Rows 3 2 2" xfId="3638"/>
    <cellStyle name="Line titles-Rows 3 3" xfId="991"/>
    <cellStyle name="Line titles-Rows 3 3 2" xfId="3639"/>
    <cellStyle name="Line titles-Rows 3 4" xfId="3637"/>
    <cellStyle name="Line titles-Rows 4" xfId="992"/>
    <cellStyle name="Line titles-Rows 4 2" xfId="993"/>
    <cellStyle name="Line titles-Rows 4 2 2" xfId="3641"/>
    <cellStyle name="Line titles-Rows 4 3" xfId="994"/>
    <cellStyle name="Line titles-Rows 4 3 2" xfId="3642"/>
    <cellStyle name="Line titles-Rows 4 4" xfId="3640"/>
    <cellStyle name="Line titles-Rows 5" xfId="995"/>
    <cellStyle name="Line titles-Rows 5 2" xfId="996"/>
    <cellStyle name="Line titles-Rows 5 2 2" xfId="3644"/>
    <cellStyle name="Line titles-Rows 5 3" xfId="997"/>
    <cellStyle name="Line titles-Rows 5 3 2" xfId="3645"/>
    <cellStyle name="Line titles-Rows 5 4" xfId="3643"/>
    <cellStyle name="Line titles-Rows 6" xfId="998"/>
    <cellStyle name="Line titles-Rows 6 2" xfId="3646"/>
    <cellStyle name="Line titles-Rows 7" xfId="999"/>
    <cellStyle name="Line titles-Rows 7 2" xfId="3647"/>
    <cellStyle name="Line titles-Rows 8" xfId="3430"/>
    <cellStyle name="Line titles-Rows 9" xfId="523"/>
    <cellStyle name="Link" xfId="35" builtinId="8"/>
    <cellStyle name="Linked Cell 2" xfId="1000"/>
    <cellStyle name="Migliaia (0)_conti99" xfId="251"/>
    <cellStyle name="Milliers [0]_8GRAD" xfId="1001"/>
    <cellStyle name="Milliers_8GRAD" xfId="1002"/>
    <cellStyle name="Monétaire [0]_8GRAD" xfId="1003"/>
    <cellStyle name="Monétaire_8GRAD" xfId="1004"/>
    <cellStyle name="Neutral" xfId="83" builtinId="28" customBuiltin="1"/>
    <cellStyle name="Neutral 2" xfId="252"/>
    <cellStyle name="Neutral 2 2" xfId="3648"/>
    <cellStyle name="Neutral 2 3" xfId="1005"/>
    <cellStyle name="Normaali 2" xfId="253"/>
    <cellStyle name="Normaali 2 2" xfId="1006"/>
    <cellStyle name="Normaali 2 3" xfId="1007"/>
    <cellStyle name="Normaali 2 4" xfId="1008"/>
    <cellStyle name="Normaali 2 5" xfId="524"/>
    <cellStyle name="Normaali 3" xfId="254"/>
    <cellStyle name="Normaali 3 2" xfId="1009"/>
    <cellStyle name="Normaali 3 3" xfId="1010"/>
    <cellStyle name="Normaali 3 4" xfId="1011"/>
    <cellStyle name="Normaali 3 5" xfId="525"/>
    <cellStyle name="Normal" xfId="5699"/>
    <cellStyle name="Normal - Style1" xfId="1012"/>
    <cellStyle name="Normal - Style1 2" xfId="3649"/>
    <cellStyle name="Normal 10" xfId="1013"/>
    <cellStyle name="Normal 10 2" xfId="1014"/>
    <cellStyle name="Normal 10 2 2" xfId="1015"/>
    <cellStyle name="Normal 10 3" xfId="1016"/>
    <cellStyle name="Normal 11" xfId="1017"/>
    <cellStyle name="Normal 11 2" xfId="255"/>
    <cellStyle name="Normal 11 2 10" xfId="1018"/>
    <cellStyle name="Normal 11 2 10 2" xfId="1019"/>
    <cellStyle name="Normal 11 2 11" xfId="1020"/>
    <cellStyle name="Normal 11 2 11 2" xfId="1021"/>
    <cellStyle name="Normal 11 2 12" xfId="1022"/>
    <cellStyle name="Normal 11 2 13" xfId="1023"/>
    <cellStyle name="Normal 11 2 14" xfId="526"/>
    <cellStyle name="Normal 11 2 2" xfId="1024"/>
    <cellStyle name="Normal 11 2 2 2" xfId="1025"/>
    <cellStyle name="Normal 11 2 2 2 2" xfId="1026"/>
    <cellStyle name="Normal 11 2 2 2 3" xfId="1027"/>
    <cellStyle name="Normal 11 2 2 3" xfId="1028"/>
    <cellStyle name="Normal 11 2 2 3 2" xfId="1029"/>
    <cellStyle name="Normal 11 2 2 4" xfId="1030"/>
    <cellStyle name="Normal 11 2 2 4 2" xfId="1031"/>
    <cellStyle name="Normal 11 2 2 5" xfId="1032"/>
    <cellStyle name="Normal 11 2 2 5 2" xfId="1033"/>
    <cellStyle name="Normal 11 2 2 6" xfId="1034"/>
    <cellStyle name="Normal 11 2 2 7" xfId="1035"/>
    <cellStyle name="Normal 11 2 3" xfId="1036"/>
    <cellStyle name="Normal 11 2 3 2" xfId="1037"/>
    <cellStyle name="Normal 11 2 3 2 2" xfId="1038"/>
    <cellStyle name="Normal 11 2 3 2 2 2" xfId="1039"/>
    <cellStyle name="Normal 11 2 3 2 3" xfId="1040"/>
    <cellStyle name="Normal 11 2 3 3" xfId="1041"/>
    <cellStyle name="Normal 11 2 3 3 2" xfId="1042"/>
    <cellStyle name="Normal 11 2 3 4" xfId="1043"/>
    <cellStyle name="Normal 11 2 3 5" xfId="1044"/>
    <cellStyle name="Normal 11 2 3 6" xfId="1045"/>
    <cellStyle name="Normal 11 2 4" xfId="1046"/>
    <cellStyle name="Normal 11 2 4 2" xfId="1047"/>
    <cellStyle name="Normal 11 2 4 3" xfId="1048"/>
    <cellStyle name="Normal 11 2 4 4" xfId="1049"/>
    <cellStyle name="Normal 11 2 5" xfId="1050"/>
    <cellStyle name="Normal 11 2 5 2" xfId="1051"/>
    <cellStyle name="Normal 11 2 6" xfId="1052"/>
    <cellStyle name="Normal 11 2 6 2" xfId="1053"/>
    <cellStyle name="Normal 11 2 7" xfId="1054"/>
    <cellStyle name="Normal 11 2 7 2" xfId="1055"/>
    <cellStyle name="Normal 11 2 8" xfId="1056"/>
    <cellStyle name="Normal 11 2 8 2" xfId="1057"/>
    <cellStyle name="Normal 11 2 9" xfId="1058"/>
    <cellStyle name="Normal 11 2 9 2" xfId="1059"/>
    <cellStyle name="Normal 11 3" xfId="1060"/>
    <cellStyle name="Normal 11 3 2" xfId="1061"/>
    <cellStyle name="Normal 11 3 2 2" xfId="1062"/>
    <cellStyle name="Normal 11 3 3" xfId="1063"/>
    <cellStyle name="Normal 11 3 4" xfId="1064"/>
    <cellStyle name="Normal 11 4" xfId="1065"/>
    <cellStyle name="Normal 11 4 2" xfId="1066"/>
    <cellStyle name="Normal 11 4 2 2" xfId="1067"/>
    <cellStyle name="Normal 11 4 3" xfId="1068"/>
    <cellStyle name="Normal 11 4 4" xfId="1069"/>
    <cellStyle name="Normal 11 5" xfId="1070"/>
    <cellStyle name="Normal 11 5 2" xfId="1071"/>
    <cellStyle name="Normal 11 5 3" xfId="1072"/>
    <cellStyle name="Normal 11 6" xfId="1073"/>
    <cellStyle name="Normal 11 6 2" xfId="1074"/>
    <cellStyle name="Normal 11 6 2 2" xfId="1075"/>
    <cellStyle name="Normal 11 6 2 3" xfId="1076"/>
    <cellStyle name="Normal 11 6 3" xfId="1077"/>
    <cellStyle name="Normal 11 6 3 2" xfId="1078"/>
    <cellStyle name="Normal 11 6 4" xfId="1079"/>
    <cellStyle name="Normal 11 6 4 2" xfId="1080"/>
    <cellStyle name="Normal 11 6 5" xfId="1081"/>
    <cellStyle name="Normal 11 7" xfId="1082"/>
    <cellStyle name="Normal 11 7 2" xfId="1083"/>
    <cellStyle name="Normal 11 8" xfId="1084"/>
    <cellStyle name="Normal 11 9" xfId="1085"/>
    <cellStyle name="Normal 12" xfId="256"/>
    <cellStyle name="Normal 12 2" xfId="1086"/>
    <cellStyle name="Normal 12 2 2" xfId="1087"/>
    <cellStyle name="Normal 12 3" xfId="1088"/>
    <cellStyle name="Normal 13" xfId="1089"/>
    <cellStyle name="Normal 13 10" xfId="1090"/>
    <cellStyle name="Normal 13 10 2" xfId="1091"/>
    <cellStyle name="Normal 13 11" xfId="1092"/>
    <cellStyle name="Normal 13 12" xfId="1093"/>
    <cellStyle name="Normal 13 13" xfId="1094"/>
    <cellStyle name="Normal 13 2" xfId="1095"/>
    <cellStyle name="Normal 13 2 10" xfId="1096"/>
    <cellStyle name="Normal 13 2 11" xfId="1097"/>
    <cellStyle name="Normal 13 2 2" xfId="1098"/>
    <cellStyle name="Normal 13 2 2 2" xfId="1099"/>
    <cellStyle name="Normal 13 2 2 2 2" xfId="1100"/>
    <cellStyle name="Normal 13 2 2 2 3" xfId="1101"/>
    <cellStyle name="Normal 13 2 2 3" xfId="1102"/>
    <cellStyle name="Normal 13 2 2 3 2" xfId="1103"/>
    <cellStyle name="Normal 13 2 2 4" xfId="1104"/>
    <cellStyle name="Normal 13 2 2 4 2" xfId="1105"/>
    <cellStyle name="Normal 13 2 2 5" xfId="1106"/>
    <cellStyle name="Normal 13 2 2 5 2" xfId="1107"/>
    <cellStyle name="Normal 13 2 2 6" xfId="1108"/>
    <cellStyle name="Normal 13 2 2 7" xfId="1109"/>
    <cellStyle name="Normal 13 2 3" xfId="1110"/>
    <cellStyle name="Normal 13 2 3 2" xfId="1111"/>
    <cellStyle name="Normal 13 2 3 2 2" xfId="1112"/>
    <cellStyle name="Normal 13 2 3 2 3" xfId="1113"/>
    <cellStyle name="Normal 13 2 3 3" xfId="1114"/>
    <cellStyle name="Normal 13 2 3 3 2" xfId="1115"/>
    <cellStyle name="Normal 13 2 3 4" xfId="1116"/>
    <cellStyle name="Normal 13 2 3 5" xfId="1117"/>
    <cellStyle name="Normal 13 2 3 6" xfId="1118"/>
    <cellStyle name="Normal 13 2 4" xfId="1119"/>
    <cellStyle name="Normal 13 2 4 2" xfId="1120"/>
    <cellStyle name="Normal 13 2 4 3" xfId="1121"/>
    <cellStyle name="Normal 13 2 5" xfId="1122"/>
    <cellStyle name="Normal 13 2 5 2" xfId="1123"/>
    <cellStyle name="Normal 13 2 6" xfId="1124"/>
    <cellStyle name="Normal 13 2 6 2" xfId="1125"/>
    <cellStyle name="Normal 13 2 7" xfId="1126"/>
    <cellStyle name="Normal 13 2 7 2" xfId="1127"/>
    <cellStyle name="Normal 13 2 8" xfId="1128"/>
    <cellStyle name="Normal 13 2 8 2" xfId="1129"/>
    <cellStyle name="Normal 13 2 9" xfId="1130"/>
    <cellStyle name="Normal 13 2 9 2" xfId="1131"/>
    <cellStyle name="Normal 13 3" xfId="1132"/>
    <cellStyle name="Normal 13 3 2" xfId="1133"/>
    <cellStyle name="Normal 13 3 2 2" xfId="1134"/>
    <cellStyle name="Normal 13 3 2 3" xfId="1135"/>
    <cellStyle name="Normal 13 3 3" xfId="1136"/>
    <cellStyle name="Normal 13 3 3 2" xfId="1137"/>
    <cellStyle name="Normal 13 3 4" xfId="1138"/>
    <cellStyle name="Normal 13 3 4 2" xfId="1139"/>
    <cellStyle name="Normal 13 3 5" xfId="1140"/>
    <cellStyle name="Normal 13 3 6" xfId="1141"/>
    <cellStyle name="Normal 13 3 7" xfId="1142"/>
    <cellStyle name="Normal 13 4" xfId="1143"/>
    <cellStyle name="Normal 13 4 2" xfId="1144"/>
    <cellStyle name="Normal 13 4 3" xfId="1145"/>
    <cellStyle name="Normal 13 5" xfId="1146"/>
    <cellStyle name="Normal 13 5 2" xfId="1147"/>
    <cellStyle name="Normal 13 5 3" xfId="1148"/>
    <cellStyle name="Normal 13 6" xfId="1149"/>
    <cellStyle name="Normal 13 6 2" xfId="1150"/>
    <cellStyle name="Normal 13 7" xfId="1151"/>
    <cellStyle name="Normal 13 7 2" xfId="1152"/>
    <cellStyle name="Normal 13 8" xfId="1153"/>
    <cellStyle name="Normal 13 8 2" xfId="1154"/>
    <cellStyle name="Normal 13 9" xfId="1155"/>
    <cellStyle name="Normal 13 9 2" xfId="1156"/>
    <cellStyle name="Normal 14" xfId="583"/>
    <cellStyle name="Normal 14 10" xfId="1157"/>
    <cellStyle name="Normal 14 11" xfId="1158"/>
    <cellStyle name="Normal 14 12" xfId="1159"/>
    <cellStyle name="Normal 14 2" xfId="1160"/>
    <cellStyle name="Normal 14 2 2" xfId="1161"/>
    <cellStyle name="Normal 14 2 2 2" xfId="1162"/>
    <cellStyle name="Normal 14 2 2 3" xfId="1163"/>
    <cellStyle name="Normal 14 2 3" xfId="1164"/>
    <cellStyle name="Normal 14 2 3 2" xfId="1165"/>
    <cellStyle name="Normal 14 2 3 3" xfId="1166"/>
    <cellStyle name="Normal 14 2 4" xfId="1167"/>
    <cellStyle name="Normal 14 2 4 2" xfId="1168"/>
    <cellStyle name="Normal 14 2 5" xfId="1169"/>
    <cellStyle name="Normal 14 2 5 2" xfId="1170"/>
    <cellStyle name="Normal 14 2 6" xfId="1171"/>
    <cellStyle name="Normal 14 2 7" xfId="1172"/>
    <cellStyle name="Normal 14 3" xfId="1173"/>
    <cellStyle name="Normal 14 3 2" xfId="1174"/>
    <cellStyle name="Normal 14 3 3" xfId="1175"/>
    <cellStyle name="Normal 14 4" xfId="1176"/>
    <cellStyle name="Normal 14 4 2" xfId="1177"/>
    <cellStyle name="Normal 14 4 3" xfId="1178"/>
    <cellStyle name="Normal 14 5" xfId="1179"/>
    <cellStyle name="Normal 14 5 2" xfId="1180"/>
    <cellStyle name="Normal 14 6" xfId="1181"/>
    <cellStyle name="Normal 14 6 2" xfId="1182"/>
    <cellStyle name="Normal 14 7" xfId="1183"/>
    <cellStyle name="Normal 14 7 2" xfId="1184"/>
    <cellStyle name="Normal 14 8" xfId="1185"/>
    <cellStyle name="Normal 14 8 2" xfId="1186"/>
    <cellStyle name="Normal 14 9" xfId="1187"/>
    <cellStyle name="Normal 15" xfId="1188"/>
    <cellStyle name="Normal 15 10" xfId="1189"/>
    <cellStyle name="Normal 15 11" xfId="1190"/>
    <cellStyle name="Normal 15 2" xfId="1191"/>
    <cellStyle name="Normal 15 2 2" xfId="1192"/>
    <cellStyle name="Normal 15 2 2 2" xfId="1193"/>
    <cellStyle name="Normal 15 2 2 3" xfId="1194"/>
    <cellStyle name="Normal 15 2 3" xfId="1195"/>
    <cellStyle name="Normal 15 2 3 2" xfId="1196"/>
    <cellStyle name="Normal 15 2 4" xfId="1197"/>
    <cellStyle name="Normal 15 2 4 2" xfId="1198"/>
    <cellStyle name="Normal 15 2 5" xfId="1199"/>
    <cellStyle name="Normal 15 2 6" xfId="1200"/>
    <cellStyle name="Normal 15 2 7" xfId="1201"/>
    <cellStyle name="Normal 15 2 8" xfId="1202"/>
    <cellStyle name="Normal 15 3" xfId="1203"/>
    <cellStyle name="Normal 15 3 2" xfId="1204"/>
    <cellStyle name="Normal 15 3 2 2" xfId="1205"/>
    <cellStyle name="Normal 15 3 3" xfId="1206"/>
    <cellStyle name="Normal 15 4" xfId="1207"/>
    <cellStyle name="Normal 15 4 2" xfId="1208"/>
    <cellStyle name="Normal 15 4 3" xfId="1209"/>
    <cellStyle name="Normal 15 5" xfId="1210"/>
    <cellStyle name="Normal 15 5 2" xfId="1211"/>
    <cellStyle name="Normal 15 6" xfId="1212"/>
    <cellStyle name="Normal 15 6 2" xfId="1213"/>
    <cellStyle name="Normal 15 7" xfId="1214"/>
    <cellStyle name="Normal 15 7 2" xfId="1215"/>
    <cellStyle name="Normal 15 8" xfId="1216"/>
    <cellStyle name="Normal 15 8 2" xfId="1217"/>
    <cellStyle name="Normal 15 9" xfId="1218"/>
    <cellStyle name="Normal 15 9 2" xfId="1219"/>
    <cellStyle name="Normal 16" xfId="1220"/>
    <cellStyle name="Normal 16 10" xfId="1221"/>
    <cellStyle name="Normal 16 2" xfId="1222"/>
    <cellStyle name="Normal 16 2 2" xfId="1223"/>
    <cellStyle name="Normal 16 2 2 2" xfId="1224"/>
    <cellStyle name="Normal 16 2 2 3" xfId="1225"/>
    <cellStyle name="Normal 16 2 3" xfId="1226"/>
    <cellStyle name="Normal 16 2 3 2" xfId="1227"/>
    <cellStyle name="Normal 16 2 4" xfId="1228"/>
    <cellStyle name="Normal 16 2 5" xfId="1229"/>
    <cellStyle name="Normal 16 2 6" xfId="1230"/>
    <cellStyle name="Normal 16 2 7" xfId="1231"/>
    <cellStyle name="Normal 16 3" xfId="1232"/>
    <cellStyle name="Normal 16 3 2" xfId="1233"/>
    <cellStyle name="Normal 16 3 3" xfId="1234"/>
    <cellStyle name="Normal 16 4" xfId="1235"/>
    <cellStyle name="Normal 16 4 2" xfId="1236"/>
    <cellStyle name="Normal 16 5" xfId="1237"/>
    <cellStyle name="Normal 16 5 2" xfId="1238"/>
    <cellStyle name="Normal 16 6" xfId="1239"/>
    <cellStyle name="Normal 16 6 2" xfId="1240"/>
    <cellStyle name="Normal 16 7" xfId="1241"/>
    <cellStyle name="Normal 16 7 2" xfId="1242"/>
    <cellStyle name="Normal 16 8" xfId="1243"/>
    <cellStyle name="Normal 16 9" xfId="1244"/>
    <cellStyle name="Normal 17" xfId="1245"/>
    <cellStyle name="Normal 17 2" xfId="1246"/>
    <cellStyle name="Normal 17 2 2" xfId="1247"/>
    <cellStyle name="Normal 17 2 3" xfId="1248"/>
    <cellStyle name="Normal 17 3" xfId="1249"/>
    <cellStyle name="Normal 17 3 2" xfId="1250"/>
    <cellStyle name="Normal 17 4" xfId="1251"/>
    <cellStyle name="Normal 17 5" xfId="1252"/>
    <cellStyle name="Normal 18" xfId="1253"/>
    <cellStyle name="Normal 18 2" xfId="1254"/>
    <cellStyle name="Normal 18 2 2" xfId="1255"/>
    <cellStyle name="Normal 18 3" xfId="1256"/>
    <cellStyle name="Normal 18 4" xfId="1257"/>
    <cellStyle name="Normal 18 5" xfId="1258"/>
    <cellStyle name="Normal 19" xfId="1259"/>
    <cellStyle name="Normal 19 2" xfId="1260"/>
    <cellStyle name="Normal 19 3" xfId="1261"/>
    <cellStyle name="Normal 2" xfId="257"/>
    <cellStyle name="Normal 2 10" xfId="1263"/>
    <cellStyle name="Normal 2 10 2" xfId="1264"/>
    <cellStyle name="Normal 2 11" xfId="1265"/>
    <cellStyle name="Normal 2 12" xfId="1266"/>
    <cellStyle name="Normal 2 13" xfId="1267"/>
    <cellStyle name="Normal 2 14" xfId="1268"/>
    <cellStyle name="Normal 2 15" xfId="1269"/>
    <cellStyle name="Normal 2 15 10" xfId="1270"/>
    <cellStyle name="Normal 2 15 11" xfId="1271"/>
    <cellStyle name="Normal 2 15 2" xfId="1272"/>
    <cellStyle name="Normal 2 15 2 2" xfId="1273"/>
    <cellStyle name="Normal 2 15 2 2 2" xfId="1274"/>
    <cellStyle name="Normal 2 15 2 2 3" xfId="1275"/>
    <cellStyle name="Normal 2 15 2 3" xfId="1276"/>
    <cellStyle name="Normal 2 15 2 3 2" xfId="1277"/>
    <cellStyle name="Normal 2 15 2 4" xfId="1278"/>
    <cellStyle name="Normal 2 15 2 4 2" xfId="1279"/>
    <cellStyle name="Normal 2 15 2 5" xfId="1280"/>
    <cellStyle name="Normal 2 15 2 5 2" xfId="1281"/>
    <cellStyle name="Normal 2 15 2 6" xfId="1282"/>
    <cellStyle name="Normal 2 15 2 7" xfId="1283"/>
    <cellStyle name="Normal 2 15 3" xfId="1284"/>
    <cellStyle name="Normal 2 15 3 2" xfId="1285"/>
    <cellStyle name="Normal 2 15 3 2 2" xfId="1286"/>
    <cellStyle name="Normal 2 15 3 2 3" xfId="1287"/>
    <cellStyle name="Normal 2 15 3 3" xfId="1288"/>
    <cellStyle name="Normal 2 15 3 3 2" xfId="1289"/>
    <cellStyle name="Normal 2 15 3 4" xfId="1290"/>
    <cellStyle name="Normal 2 15 3 5" xfId="1291"/>
    <cellStyle name="Normal 2 15 3 6" xfId="1292"/>
    <cellStyle name="Normal 2 15 4" xfId="1293"/>
    <cellStyle name="Normal 2 15 4 2" xfId="1294"/>
    <cellStyle name="Normal 2 15 4 3" xfId="1295"/>
    <cellStyle name="Normal 2 15 5" xfId="1296"/>
    <cellStyle name="Normal 2 15 5 2" xfId="1297"/>
    <cellStyle name="Normal 2 15 6" xfId="1298"/>
    <cellStyle name="Normal 2 15 6 2" xfId="1299"/>
    <cellStyle name="Normal 2 15 7" xfId="1300"/>
    <cellStyle name="Normal 2 15 7 2" xfId="1301"/>
    <cellStyle name="Normal 2 15 8" xfId="1302"/>
    <cellStyle name="Normal 2 15 8 2" xfId="1303"/>
    <cellStyle name="Normal 2 15 9" xfId="1304"/>
    <cellStyle name="Normal 2 15 9 2" xfId="1305"/>
    <cellStyle name="Normal 2 16" xfId="1306"/>
    <cellStyle name="Normal 2 17" xfId="1307"/>
    <cellStyle name="Normal 2 18" xfId="1262"/>
    <cellStyle name="Normal 2 2" xfId="54"/>
    <cellStyle name="Normal 2 2 10" xfId="1308"/>
    <cellStyle name="Normal 2 2 2" xfId="258"/>
    <cellStyle name="Normal 2 2 2 10" xfId="1310"/>
    <cellStyle name="Normal 2 2 2 10 2" xfId="1311"/>
    <cellStyle name="Normal 2 2 2 11" xfId="1312"/>
    <cellStyle name="Normal 2 2 2 11 2" xfId="1313"/>
    <cellStyle name="Normal 2 2 2 12" xfId="1314"/>
    <cellStyle name="Normal 2 2 2 12 2" xfId="1315"/>
    <cellStyle name="Normal 2 2 2 13" xfId="1316"/>
    <cellStyle name="Normal 2 2 2 13 2" xfId="1317"/>
    <cellStyle name="Normal 2 2 2 14" xfId="1318"/>
    <cellStyle name="Normal 2 2 2 15" xfId="1319"/>
    <cellStyle name="Normal 2 2 2 16" xfId="1309"/>
    <cellStyle name="Normal 2 2 2 17" xfId="527"/>
    <cellStyle name="Normal 2 2 2 2" xfId="259"/>
    <cellStyle name="Normal 2 2 2 2 10" xfId="1320"/>
    <cellStyle name="Normal 2 2 2 2 11" xfId="1321"/>
    <cellStyle name="Normal 2 2 2 2 12" xfId="1322"/>
    <cellStyle name="Normal 2 2 2 2 13" xfId="1323"/>
    <cellStyle name="Normal 2 2 2 2 14" xfId="1324"/>
    <cellStyle name="Normal 2 2 2 2 15" xfId="528"/>
    <cellStyle name="Normal 2 2 2 2 2" xfId="260"/>
    <cellStyle name="Normal 2 2 2 2 2 10" xfId="1326"/>
    <cellStyle name="Normal 2 2 2 2 2 11" xfId="1327"/>
    <cellStyle name="Normal 2 2 2 2 2 12" xfId="1325"/>
    <cellStyle name="Normal 2 2 2 2 2 2" xfId="1328"/>
    <cellStyle name="Normal 2 2 2 2 2 2 2" xfId="1329"/>
    <cellStyle name="Normal 2 2 2 2 2 2 2 2" xfId="1330"/>
    <cellStyle name="Normal 2 2 2 2 2 2 3" xfId="1331"/>
    <cellStyle name="Normal 2 2 2 2 2 3" xfId="1332"/>
    <cellStyle name="Normal 2 2 2 2 2 3 2" xfId="1333"/>
    <cellStyle name="Normal 2 2 2 2 2 4" xfId="1334"/>
    <cellStyle name="Normal 2 2 2 2 2 4 2" xfId="1335"/>
    <cellStyle name="Normal 2 2 2 2 2 5" xfId="1336"/>
    <cellStyle name="Normal 2 2 2 2 2 5 2" xfId="1337"/>
    <cellStyle name="Normal 2 2 2 2 2 6" xfId="1338"/>
    <cellStyle name="Normal 2 2 2 2 2 7" xfId="1339"/>
    <cellStyle name="Normal 2 2 2 2 2 8" xfId="1340"/>
    <cellStyle name="Normal 2 2 2 2 2 9" xfId="1341"/>
    <cellStyle name="Normal 2 2 2 2 3" xfId="261"/>
    <cellStyle name="Normal 2 2 2 2 3 2" xfId="1343"/>
    <cellStyle name="Normal 2 2 2 2 3 3" xfId="1344"/>
    <cellStyle name="Normal 2 2 2 2 3 4" xfId="1345"/>
    <cellStyle name="Normal 2 2 2 2 3 5" xfId="1346"/>
    <cellStyle name="Normal 2 2 2 2 3 6" xfId="1347"/>
    <cellStyle name="Normal 2 2 2 2 3 7" xfId="1342"/>
    <cellStyle name="Normal 2 2 2 2 4" xfId="1348"/>
    <cellStyle name="Normal 2 2 2 2 4 2" xfId="1349"/>
    <cellStyle name="Normal 2 2 2 2 4 3" xfId="1350"/>
    <cellStyle name="Normal 2 2 2 2 5" xfId="1351"/>
    <cellStyle name="Normal 2 2 2 2 5 2" xfId="1352"/>
    <cellStyle name="Normal 2 2 2 2 5 3" xfId="1353"/>
    <cellStyle name="Normal 2 2 2 2 6" xfId="1354"/>
    <cellStyle name="Normal 2 2 2 2 6 2" xfId="1355"/>
    <cellStyle name="Normal 2 2 2 2 7" xfId="1356"/>
    <cellStyle name="Normal 2 2 2 2 7 2" xfId="1357"/>
    <cellStyle name="Normal 2 2 2 2 8" xfId="1358"/>
    <cellStyle name="Normal 2 2 2 2 8 2" xfId="1359"/>
    <cellStyle name="Normal 2 2 2 2 9" xfId="1360"/>
    <cellStyle name="Normal 2 2 2 2 9 2" xfId="1361"/>
    <cellStyle name="Normal 2 2 2 3" xfId="262"/>
    <cellStyle name="Normal 2 2 2 3 10" xfId="1362"/>
    <cellStyle name="Normal 2 2 2 3 11" xfId="1363"/>
    <cellStyle name="Normal 2 2 2 3 12" xfId="1364"/>
    <cellStyle name="Normal 2 2 2 3 13" xfId="1365"/>
    <cellStyle name="Normal 2 2 2 3 14" xfId="1366"/>
    <cellStyle name="Normal 2 2 2 3 15" xfId="1367"/>
    <cellStyle name="Normal 2 2 2 3 2" xfId="1368"/>
    <cellStyle name="Normal 2 2 2 3 2 2" xfId="1369"/>
    <cellStyle name="Normal 2 2 2 3 2 3" xfId="1370"/>
    <cellStyle name="Normal 2 2 2 3 3" xfId="1371"/>
    <cellStyle name="Normal 2 2 2 3 3 2" xfId="1372"/>
    <cellStyle name="Normal 2 2 2 3 3 2 2" xfId="1373"/>
    <cellStyle name="Normal 2 2 2 3 3 3" xfId="1374"/>
    <cellStyle name="Normal 2 2 2 3 3 4" xfId="1375"/>
    <cellStyle name="Normal 2 2 2 3 4" xfId="1376"/>
    <cellStyle name="Normal 2 2 2 3 4 2" xfId="1377"/>
    <cellStyle name="Normal 2 2 2 3 4 3" xfId="1378"/>
    <cellStyle name="Normal 2 2 2 3 5" xfId="1379"/>
    <cellStyle name="Normal 2 2 2 3 6" xfId="1380"/>
    <cellStyle name="Normal 2 2 2 3 7" xfId="1381"/>
    <cellStyle name="Normal 2 2 2 3 8" xfId="1382"/>
    <cellStyle name="Normal 2 2 2 3 9" xfId="1383"/>
    <cellStyle name="Normal 2 2 2 4" xfId="263"/>
    <cellStyle name="Normal 2 2 2 4 2" xfId="1385"/>
    <cellStyle name="Normal 2 2 2 4 3" xfId="1386"/>
    <cellStyle name="Normal 2 2 2 4 4" xfId="1387"/>
    <cellStyle name="Normal 2 2 2 4 5" xfId="1388"/>
    <cellStyle name="Normal 2 2 2 4 6" xfId="1384"/>
    <cellStyle name="Normal 2 2 2 5" xfId="264"/>
    <cellStyle name="Normal 2 2 2 5 2" xfId="1390"/>
    <cellStyle name="Normal 2 2 2 5 3" xfId="1389"/>
    <cellStyle name="Normal 2 2 2 6" xfId="1391"/>
    <cellStyle name="Normal 2 2 2 6 2" xfId="1392"/>
    <cellStyle name="Normal 2 2 2 7" xfId="1393"/>
    <cellStyle name="Normal 2 2 2 7 2" xfId="1394"/>
    <cellStyle name="Normal 2 2 2 8" xfId="1395"/>
    <cellStyle name="Normal 2 2 2 8 2" xfId="1396"/>
    <cellStyle name="Normal 2 2 2 9" xfId="1397"/>
    <cellStyle name="Normal 2 2 2 9 2" xfId="1398"/>
    <cellStyle name="Normal 2 2 3" xfId="265"/>
    <cellStyle name="Normal 2 2 3 2" xfId="266"/>
    <cellStyle name="Normal 2 2 3 2 2" xfId="267"/>
    <cellStyle name="Normal 2 2 3 3" xfId="268"/>
    <cellStyle name="Normal 2 2 3 3 2" xfId="1399"/>
    <cellStyle name="Normal 2 2 4" xfId="269"/>
    <cellStyle name="Normal 2 2 4 2" xfId="270"/>
    <cellStyle name="Normal 2 2 4 2 2" xfId="1401"/>
    <cellStyle name="Normal 2 2 4 2 3" xfId="1400"/>
    <cellStyle name="Normal 2 2 5" xfId="271"/>
    <cellStyle name="Normal 2 2 6" xfId="272"/>
    <cellStyle name="Normal 2 2 7" xfId="1402"/>
    <cellStyle name="Normal 2 2 8" xfId="1403"/>
    <cellStyle name="Normal 2 2 9" xfId="1404"/>
    <cellStyle name="Normal 2 3" xfId="273"/>
    <cellStyle name="Normal 2 3 2" xfId="274"/>
    <cellStyle name="Normal 2 3 3" xfId="275"/>
    <cellStyle name="Normal 2 3 4" xfId="1405"/>
    <cellStyle name="Normal 2 3 5" xfId="1406"/>
    <cellStyle name="Normal 2 3 6" xfId="480"/>
    <cellStyle name="Normal 2 4" xfId="276"/>
    <cellStyle name="Normal 2 4 2" xfId="1408"/>
    <cellStyle name="Normal 2 4 2 2" xfId="1409"/>
    <cellStyle name="Normal 2 4 3" xfId="1410"/>
    <cellStyle name="Normal 2 4 4" xfId="1411"/>
    <cellStyle name="Normal 2 4 5" xfId="1412"/>
    <cellStyle name="Normal 2 4 6" xfId="1407"/>
    <cellStyle name="Normal 2 5" xfId="277"/>
    <cellStyle name="Normal 2 5 2" xfId="1414"/>
    <cellStyle name="Normal 2 5 3" xfId="1415"/>
    <cellStyle name="Normal 2 5 4" xfId="1416"/>
    <cellStyle name="Normal 2 5 5" xfId="1417"/>
    <cellStyle name="Normal 2 5 6" xfId="1418"/>
    <cellStyle name="Normal 2 5 7" xfId="1419"/>
    <cellStyle name="Normal 2 5 8" xfId="1413"/>
    <cellStyle name="Normal 2 6" xfId="278"/>
    <cellStyle name="Normal 2 6 2" xfId="1421"/>
    <cellStyle name="Normal 2 6 3" xfId="1422"/>
    <cellStyle name="Normal 2 6 4" xfId="1420"/>
    <cellStyle name="Normal 2 7" xfId="1423"/>
    <cellStyle name="Normal 2 7 2" xfId="1424"/>
    <cellStyle name="Normal 2 7 2 2" xfId="1425"/>
    <cellStyle name="Normal 2 7 3" xfId="1426"/>
    <cellStyle name="Normal 2 8" xfId="1427"/>
    <cellStyle name="Normal 2 8 2" xfId="1428"/>
    <cellStyle name="Normal 2 8 3" xfId="1429"/>
    <cellStyle name="Normal 2 8 3 2" xfId="1430"/>
    <cellStyle name="Normal 2 8 4" xfId="1431"/>
    <cellStyle name="Normal 2 8 5" xfId="1432"/>
    <cellStyle name="Normal 2 9" xfId="1433"/>
    <cellStyle name="Normal 2 9 10" xfId="1434"/>
    <cellStyle name="Normal 2 9 10 2" xfId="1435"/>
    <cellStyle name="Normal 2 9 11" xfId="1436"/>
    <cellStyle name="Normal 2 9 2" xfId="1437"/>
    <cellStyle name="Normal 2 9 2 2" xfId="1438"/>
    <cellStyle name="Normal 2 9 2 2 2" xfId="1439"/>
    <cellStyle name="Normal 2 9 2 2 3" xfId="1440"/>
    <cellStyle name="Normal 2 9 2 3" xfId="1441"/>
    <cellStyle name="Normal 2 9 2 3 2" xfId="1442"/>
    <cellStyle name="Normal 2 9 2 4" xfId="1443"/>
    <cellStyle name="Normal 2 9 2 4 2" xfId="1444"/>
    <cellStyle name="Normal 2 9 2 5" xfId="1445"/>
    <cellStyle name="Normal 2 9 2 5 2" xfId="1446"/>
    <cellStyle name="Normal 2 9 2 6" xfId="1447"/>
    <cellStyle name="Normal 2 9 2 7" xfId="1448"/>
    <cellStyle name="Normal 2 9 3" xfId="1449"/>
    <cellStyle name="Normal 2 9 3 2" xfId="1450"/>
    <cellStyle name="Normal 2 9 3 2 2" xfId="1451"/>
    <cellStyle name="Normal 2 9 3 2 3" xfId="1452"/>
    <cellStyle name="Normal 2 9 3 3" xfId="1453"/>
    <cellStyle name="Normal 2 9 3 3 2" xfId="1454"/>
    <cellStyle name="Normal 2 9 3 4" xfId="1455"/>
    <cellStyle name="Normal 2 9 3 5" xfId="1456"/>
    <cellStyle name="Normal 2 9 3 6" xfId="1457"/>
    <cellStyle name="Normal 2 9 4" xfId="1458"/>
    <cellStyle name="Normal 2 9 4 2" xfId="1459"/>
    <cellStyle name="Normal 2 9 4 3" xfId="1460"/>
    <cellStyle name="Normal 2 9 5" xfId="1461"/>
    <cellStyle name="Normal 2 9 5 2" xfId="1462"/>
    <cellStyle name="Normal 2 9 6" xfId="1463"/>
    <cellStyle name="Normal 2 9 6 2" xfId="1464"/>
    <cellStyle name="Normal 2 9 7" xfId="1465"/>
    <cellStyle name="Normal 2 9 7 2" xfId="1466"/>
    <cellStyle name="Normal 2 9 8" xfId="1467"/>
    <cellStyle name="Normal 2 9 8 2" xfId="1468"/>
    <cellStyle name="Normal 2 9 9" xfId="1469"/>
    <cellStyle name="Normal 2 9 9 2" xfId="1470"/>
    <cellStyle name="Normal 2_AUG_TabChap2" xfId="481"/>
    <cellStyle name="Normal 20" xfId="1471"/>
    <cellStyle name="Normal 20 2" xfId="1472"/>
    <cellStyle name="Normal 20 3" xfId="1473"/>
    <cellStyle name="Normal 21" xfId="1474"/>
    <cellStyle name="Normal 21 2" xfId="1475"/>
    <cellStyle name="Normal 22" xfId="1476"/>
    <cellStyle name="Normal 23" xfId="279"/>
    <cellStyle name="Normal 23 2" xfId="466"/>
    <cellStyle name="Normal 24" xfId="1477"/>
    <cellStyle name="Normal 25" xfId="1478"/>
    <cellStyle name="Normal 25 2" xfId="1479"/>
    <cellStyle name="Normal 3" xfId="280"/>
    <cellStyle name="Normal 3 10" xfId="1481"/>
    <cellStyle name="Normal 3 10 2" xfId="1482"/>
    <cellStyle name="Normal 3 11" xfId="1483"/>
    <cellStyle name="Normal 3 12" xfId="1484"/>
    <cellStyle name="Normal 3 13" xfId="1480"/>
    <cellStyle name="Normal 3 2" xfId="281"/>
    <cellStyle name="Normal 3 2 10" xfId="1486"/>
    <cellStyle name="Normal 3 2 10 2" xfId="1487"/>
    <cellStyle name="Normal 3 2 11" xfId="1488"/>
    <cellStyle name="Normal 3 2 11 2" xfId="1489"/>
    <cellStyle name="Normal 3 2 12" xfId="1490"/>
    <cellStyle name="Normal 3 2 12 2" xfId="1491"/>
    <cellStyle name="Normal 3 2 13" xfId="1492"/>
    <cellStyle name="Normal 3 2 14" xfId="1493"/>
    <cellStyle name="Normal 3 2 15" xfId="1494"/>
    <cellStyle name="Normal 3 2 16" xfId="1485"/>
    <cellStyle name="Normal 3 2 17" xfId="529"/>
    <cellStyle name="Normal 3 2 2" xfId="1495"/>
    <cellStyle name="Normal 3 2 2 10" xfId="1496"/>
    <cellStyle name="Normal 3 2 2 11" xfId="1497"/>
    <cellStyle name="Normal 3 2 2 2" xfId="1498"/>
    <cellStyle name="Normal 3 2 2 2 2" xfId="1499"/>
    <cellStyle name="Normal 3 2 2 2 3" xfId="1500"/>
    <cellStyle name="Normal 3 2 2 3" xfId="1501"/>
    <cellStyle name="Normal 3 2 2 3 10" xfId="1502"/>
    <cellStyle name="Normal 3 2 2 3 10 2" xfId="1503"/>
    <cellStyle name="Normal 3 2 2 3 11" xfId="1504"/>
    <cellStyle name="Normal 3 2 2 3 11 2" xfId="1505"/>
    <cellStyle name="Normal 3 2 2 3 12" xfId="1506"/>
    <cellStyle name="Normal 3 2 2 3 13" xfId="1507"/>
    <cellStyle name="Normal 3 2 2 3 2" xfId="1508"/>
    <cellStyle name="Normal 3 2 2 3 2 2" xfId="1509"/>
    <cellStyle name="Normal 3 2 2 3 2 2 2" xfId="1510"/>
    <cellStyle name="Normal 3 2 2 3 2 2 3" xfId="1511"/>
    <cellStyle name="Normal 3 2 2 3 2 3" xfId="1512"/>
    <cellStyle name="Normal 3 2 2 3 2 3 2" xfId="1513"/>
    <cellStyle name="Normal 3 2 2 3 2 4" xfId="1514"/>
    <cellStyle name="Normal 3 2 2 3 2 4 2" xfId="1515"/>
    <cellStyle name="Normal 3 2 2 3 2 5" xfId="1516"/>
    <cellStyle name="Normal 3 2 2 3 2 5 2" xfId="1517"/>
    <cellStyle name="Normal 3 2 2 3 2 6" xfId="1518"/>
    <cellStyle name="Normal 3 2 2 3 2 7" xfId="1519"/>
    <cellStyle name="Normal 3 2 2 3 3" xfId="1520"/>
    <cellStyle name="Normal 3 2 2 3 3 2" xfId="1521"/>
    <cellStyle name="Normal 3 2 2 3 3 2 2" xfId="1522"/>
    <cellStyle name="Normal 3 2 2 3 3 2 2 2" xfId="1523"/>
    <cellStyle name="Normal 3 2 2 3 3 2 3" xfId="1524"/>
    <cellStyle name="Normal 3 2 2 3 3 3" xfId="1525"/>
    <cellStyle name="Normal 3 2 2 3 3 3 2" xfId="1526"/>
    <cellStyle name="Normal 3 2 2 3 3 4" xfId="1527"/>
    <cellStyle name="Normal 3 2 2 3 3 5" xfId="1528"/>
    <cellStyle name="Normal 3 2 2 3 3 6" xfId="1529"/>
    <cellStyle name="Normal 3 2 2 3 4" xfId="1530"/>
    <cellStyle name="Normal 3 2 2 3 4 2" xfId="1531"/>
    <cellStyle name="Normal 3 2 2 3 4 3" xfId="1532"/>
    <cellStyle name="Normal 3 2 2 3 5" xfId="1533"/>
    <cellStyle name="Normal 3 2 2 3 5 2" xfId="1534"/>
    <cellStyle name="Normal 3 2 2 3 6" xfId="1535"/>
    <cellStyle name="Normal 3 2 2 3 6 2" xfId="1536"/>
    <cellStyle name="Normal 3 2 2 3 7" xfId="1537"/>
    <cellStyle name="Normal 3 2 2 3 7 2" xfId="1538"/>
    <cellStyle name="Normal 3 2 2 3 8" xfId="1539"/>
    <cellStyle name="Normal 3 2 2 3 8 2" xfId="1540"/>
    <cellStyle name="Normal 3 2 2 3 9" xfId="1541"/>
    <cellStyle name="Normal 3 2 2 3 9 2" xfId="1542"/>
    <cellStyle name="Normal 3 2 2 4" xfId="1543"/>
    <cellStyle name="Normal 3 2 2 4 2" xfId="1544"/>
    <cellStyle name="Normal 3 2 2 4 2 2" xfId="1545"/>
    <cellStyle name="Normal 3 2 2 4 3" xfId="1546"/>
    <cellStyle name="Normal 3 2 2 5" xfId="1547"/>
    <cellStyle name="Normal 3 2 2 5 2" xfId="1548"/>
    <cellStyle name="Normal 3 2 2 5 2 2" xfId="1549"/>
    <cellStyle name="Normal 3 2 2 5 3" xfId="1550"/>
    <cellStyle name="Normal 3 2 2 6" xfId="1551"/>
    <cellStyle name="Normal 3 2 2 6 2" xfId="1552"/>
    <cellStyle name="Normal 3 2 2 6 3" xfId="1553"/>
    <cellStyle name="Normal 3 2 2 7" xfId="1554"/>
    <cellStyle name="Normal 3 2 2 7 2" xfId="1555"/>
    <cellStyle name="Normal 3 2 2 7 2 2" xfId="1556"/>
    <cellStyle name="Normal 3 2 2 7 2 3" xfId="1557"/>
    <cellStyle name="Normal 3 2 2 7 3" xfId="1558"/>
    <cellStyle name="Normal 3 2 2 7 3 2" xfId="1559"/>
    <cellStyle name="Normal 3 2 2 7 4" xfId="1560"/>
    <cellStyle name="Normal 3 2 2 7 4 2" xfId="1561"/>
    <cellStyle name="Normal 3 2 2 7 5" xfId="1562"/>
    <cellStyle name="Normal 3 2 2 8" xfId="1563"/>
    <cellStyle name="Normal 3 2 2 9" xfId="1564"/>
    <cellStyle name="Normal 3 2 3" xfId="585"/>
    <cellStyle name="Normal 3 2 3 2" xfId="1565"/>
    <cellStyle name="Normal 3 2 3 3" xfId="1566"/>
    <cellStyle name="Normal 3 2 3 4" xfId="1567"/>
    <cellStyle name="Normal 3 2 3 5" xfId="1568"/>
    <cellStyle name="Normal 3 2 4" xfId="1569"/>
    <cellStyle name="Normal 3 2 4 10" xfId="1570"/>
    <cellStyle name="Normal 3 2 4 11" xfId="1571"/>
    <cellStyle name="Normal 3 2 4 12" xfId="1572"/>
    <cellStyle name="Normal 3 2 4 2" xfId="1573"/>
    <cellStyle name="Normal 3 2 4 2 2" xfId="1574"/>
    <cellStyle name="Normal 3 2 4 2 3" xfId="1575"/>
    <cellStyle name="Normal 3 2 4 3" xfId="1576"/>
    <cellStyle name="Normal 3 2 4 3 2" xfId="1577"/>
    <cellStyle name="Normal 3 2 4 4" xfId="1578"/>
    <cellStyle name="Normal 3 2 4 4 2" xfId="1579"/>
    <cellStyle name="Normal 3 2 4 5" xfId="1580"/>
    <cellStyle name="Normal 3 2 4 5 2" xfId="1581"/>
    <cellStyle name="Normal 3 2 4 6" xfId="1582"/>
    <cellStyle name="Normal 3 2 4 6 2" xfId="1583"/>
    <cellStyle name="Normal 3 2 4 7" xfId="1584"/>
    <cellStyle name="Normal 3 2 4 8" xfId="1585"/>
    <cellStyle name="Normal 3 2 4 9" xfId="1586"/>
    <cellStyle name="Normal 3 2 5" xfId="1587"/>
    <cellStyle name="Normal 3 2 5 2" xfId="1588"/>
    <cellStyle name="Normal 3 2 5 3" xfId="1589"/>
    <cellStyle name="Normal 3 2 6" xfId="1590"/>
    <cellStyle name="Normal 3 2 6 2" xfId="1591"/>
    <cellStyle name="Normal 3 2 7" xfId="1592"/>
    <cellStyle name="Normal 3 2 7 2" xfId="1593"/>
    <cellStyle name="Normal 3 2 8" xfId="1594"/>
    <cellStyle name="Normal 3 2 8 2" xfId="1595"/>
    <cellStyle name="Normal 3 2 9" xfId="1596"/>
    <cellStyle name="Normal 3 2 9 2" xfId="1597"/>
    <cellStyle name="Normal 3 3" xfId="282"/>
    <cellStyle name="Normal 3 3 10" xfId="1598"/>
    <cellStyle name="Normal 3 3 2" xfId="1599"/>
    <cellStyle name="Normal 3 3 2 2" xfId="1600"/>
    <cellStyle name="Normal 3 3 3" xfId="1601"/>
    <cellStyle name="Normal 3 3 3 2" xfId="1602"/>
    <cellStyle name="Normal 3 3 3 2 2" xfId="1603"/>
    <cellStyle name="Normal 3 3 3 2 3" xfId="1604"/>
    <cellStyle name="Normal 3 3 3 3" xfId="1605"/>
    <cellStyle name="Normal 3 3 3 3 2" xfId="1606"/>
    <cellStyle name="Normal 3 3 3 4" xfId="1607"/>
    <cellStyle name="Normal 3 3 3 4 2" xfId="1608"/>
    <cellStyle name="Normal 3 3 3 5" xfId="1609"/>
    <cellStyle name="Normal 3 3 4" xfId="1610"/>
    <cellStyle name="Normal 3 3 4 2" xfId="1611"/>
    <cellStyle name="Normal 3 3 4 3" xfId="1612"/>
    <cellStyle name="Normal 3 3 5" xfId="1613"/>
    <cellStyle name="Normal 3 3 5 2" xfId="1614"/>
    <cellStyle name="Normal 3 3 5 3" xfId="1615"/>
    <cellStyle name="Normal 3 3 6" xfId="1616"/>
    <cellStyle name="Normal 3 3 7" xfId="1617"/>
    <cellStyle name="Normal 3 3 8" xfId="1618"/>
    <cellStyle name="Normal 3 3 9" xfId="1619"/>
    <cellStyle name="Normal 3 4" xfId="283"/>
    <cellStyle name="Normal 3 4 2" xfId="1620"/>
    <cellStyle name="Normal 3 4 2 2" xfId="1621"/>
    <cellStyle name="Normal 3 4 2 3" xfId="1622"/>
    <cellStyle name="Normal 3 4 2 4" xfId="1623"/>
    <cellStyle name="Normal 3 4 2 5" xfId="1624"/>
    <cellStyle name="Normal 3 4 3" xfId="1625"/>
    <cellStyle name="Normal 3 4 3 2" xfId="1626"/>
    <cellStyle name="Normal 3 4 3 3" xfId="1627"/>
    <cellStyle name="Normal 3 4 3 4" xfId="1628"/>
    <cellStyle name="Normal 3 4 4" xfId="1629"/>
    <cellStyle name="Normal 3 4 4 2" xfId="1630"/>
    <cellStyle name="Normal 3 4 5" xfId="1631"/>
    <cellStyle name="Normal 3 4 6" xfId="1632"/>
    <cellStyle name="Normal 3 4 7" xfId="1633"/>
    <cellStyle name="Normal 3 5" xfId="1634"/>
    <cellStyle name="Normal 3 5 2" xfId="1635"/>
    <cellStyle name="Normal 3 5 2 2" xfId="1636"/>
    <cellStyle name="Normal 3 5 2 3" xfId="1637"/>
    <cellStyle name="Normal 3 5 3" xfId="1638"/>
    <cellStyle name="Normal 3 5 3 2" xfId="1639"/>
    <cellStyle name="Normal 3 5 3 3" xfId="1640"/>
    <cellStyle name="Normal 3 5 3 4" xfId="1641"/>
    <cellStyle name="Normal 3 5 4" xfId="1642"/>
    <cellStyle name="Normal 3 5 4 2" xfId="1643"/>
    <cellStyle name="Normal 3 5 5" xfId="1644"/>
    <cellStyle name="Normal 3 5 6" xfId="1645"/>
    <cellStyle name="Normal 3 6" xfId="1646"/>
    <cellStyle name="Normal 3 6 2" xfId="1647"/>
    <cellStyle name="Normal 3 7" xfId="1648"/>
    <cellStyle name="Normal 3 7 2" xfId="1649"/>
    <cellStyle name="Normal 3 7 2 2" xfId="1650"/>
    <cellStyle name="Normal 3 7 2 2 2" xfId="1651"/>
    <cellStyle name="Normal 3 7 2 3" xfId="1652"/>
    <cellStyle name="Normal 3 7 3" xfId="1653"/>
    <cellStyle name="Normal 3 7 3 2" xfId="1654"/>
    <cellStyle name="Normal 3 7 4" xfId="1655"/>
    <cellStyle name="Normal 3 7 4 2" xfId="1656"/>
    <cellStyle name="Normal 3 7 5" xfId="1657"/>
    <cellStyle name="Normal 3 7 5 2" xfId="1658"/>
    <cellStyle name="Normal 3 7 6" xfId="1659"/>
    <cellStyle name="Normal 3 7 6 2" xfId="1660"/>
    <cellStyle name="Normal 3 7 7" xfId="1661"/>
    <cellStyle name="Normal 3 8" xfId="1662"/>
    <cellStyle name="Normal 3 8 2" xfId="1663"/>
    <cellStyle name="Normal 3 8 2 2" xfId="1664"/>
    <cellStyle name="Normal 3 8 3" xfId="1665"/>
    <cellStyle name="Normal 3 9" xfId="1666"/>
    <cellStyle name="Normal 3 9 2" xfId="1667"/>
    <cellStyle name="Normal 3 9 3" xfId="1668"/>
    <cellStyle name="Normal 4" xfId="284"/>
    <cellStyle name="Normal 4 10" xfId="1670"/>
    <cellStyle name="Normal 4 11" xfId="1669"/>
    <cellStyle name="Normal 4 12" xfId="482"/>
    <cellStyle name="Normal 4 2" xfId="285"/>
    <cellStyle name="Normal 4 2 2" xfId="286"/>
    <cellStyle name="Normal 4 2 3" xfId="287"/>
    <cellStyle name="Normal 4 2 3 2" xfId="1671"/>
    <cellStyle name="Normal 4 2 4" xfId="1672"/>
    <cellStyle name="Normal 4 2 5" xfId="1673"/>
    <cellStyle name="Normal 4 2 6" xfId="1674"/>
    <cellStyle name="Normal 4 2 7" xfId="1675"/>
    <cellStyle name="Normal 4 2 8" xfId="1676"/>
    <cellStyle name="Normal 4 3" xfId="288"/>
    <cellStyle name="Normal 4 3 10" xfId="1677"/>
    <cellStyle name="Normal 4 3 10 2" xfId="1678"/>
    <cellStyle name="Normal 4 3 11" xfId="1679"/>
    <cellStyle name="Normal 4 3 12" xfId="530"/>
    <cellStyle name="Normal 4 3 2" xfId="1680"/>
    <cellStyle name="Normal 4 3 2 2" xfId="1681"/>
    <cellStyle name="Normal 4 3 2 2 2" xfId="1682"/>
    <cellStyle name="Normal 4 3 2 2 3" xfId="1683"/>
    <cellStyle name="Normal 4 3 2 3" xfId="1684"/>
    <cellStyle name="Normal 4 3 2 3 2" xfId="1685"/>
    <cellStyle name="Normal 4 3 2 4" xfId="1686"/>
    <cellStyle name="Normal 4 3 2 4 2" xfId="1687"/>
    <cellStyle name="Normal 4 3 2 5" xfId="1688"/>
    <cellStyle name="Normal 4 3 2 5 2" xfId="1689"/>
    <cellStyle name="Normal 4 3 2 6" xfId="1690"/>
    <cellStyle name="Normal 4 3 2 7" xfId="1691"/>
    <cellStyle name="Normal 4 3 3" xfId="1692"/>
    <cellStyle name="Normal 4 3 3 2" xfId="1693"/>
    <cellStyle name="Normal 4 3 3 2 2" xfId="1694"/>
    <cellStyle name="Normal 4 3 3 2 3" xfId="1695"/>
    <cellStyle name="Normal 4 3 3 3" xfId="1696"/>
    <cellStyle name="Normal 4 3 3 3 2" xfId="1697"/>
    <cellStyle name="Normal 4 3 3 4" xfId="1698"/>
    <cellStyle name="Normal 4 3 3 5" xfId="1699"/>
    <cellStyle name="Normal 4 3 3 6" xfId="1700"/>
    <cellStyle name="Normal 4 3 4" xfId="1701"/>
    <cellStyle name="Normal 4 3 4 2" xfId="1702"/>
    <cellStyle name="Normal 4 3 4 3" xfId="1703"/>
    <cellStyle name="Normal 4 3 5" xfId="1704"/>
    <cellStyle name="Normal 4 3 5 2" xfId="1705"/>
    <cellStyle name="Normal 4 3 6" xfId="1706"/>
    <cellStyle name="Normal 4 3 6 2" xfId="1707"/>
    <cellStyle name="Normal 4 3 7" xfId="1708"/>
    <cellStyle name="Normal 4 3 7 2" xfId="1709"/>
    <cellStyle name="Normal 4 3 8" xfId="1710"/>
    <cellStyle name="Normal 4 3 8 2" xfId="1711"/>
    <cellStyle name="Normal 4 3 9" xfId="1712"/>
    <cellStyle name="Normal 4 3 9 2" xfId="1713"/>
    <cellStyle name="Normal 4 4" xfId="289"/>
    <cellStyle name="Normal 4 4 2" xfId="1714"/>
    <cellStyle name="Normal 4 4 2 2" xfId="1715"/>
    <cellStyle name="Normal 4 4 2 3" xfId="1716"/>
    <cellStyle name="Normal 4 4 3" xfId="1717"/>
    <cellStyle name="Normal 4 4 3 2" xfId="1718"/>
    <cellStyle name="Normal 4 4 4" xfId="1719"/>
    <cellStyle name="Normal 4 4 5" xfId="1720"/>
    <cellStyle name="Normal 4 5" xfId="1721"/>
    <cellStyle name="Normal 4 5 2" xfId="1722"/>
    <cellStyle name="Normal 4 5 3" xfId="1723"/>
    <cellStyle name="Normal 4 5 4" xfId="1724"/>
    <cellStyle name="Normal 4 6" xfId="1725"/>
    <cellStyle name="Normal 4 7" xfId="1726"/>
    <cellStyle name="Normal 4 7 2" xfId="1727"/>
    <cellStyle name="Normal 4 8" xfId="1728"/>
    <cellStyle name="Normal 4 8 2" xfId="1729"/>
    <cellStyle name="Normal 4 9" xfId="1730"/>
    <cellStyle name="Normal 5" xfId="290"/>
    <cellStyle name="Normal 5 10" xfId="486"/>
    <cellStyle name="Normal 5 2" xfId="291"/>
    <cellStyle name="Normal 5 2 10" xfId="1732"/>
    <cellStyle name="Normal 5 2 11" xfId="531"/>
    <cellStyle name="Normal 5 2 2" xfId="1733"/>
    <cellStyle name="Normal 5 2 2 2" xfId="1734"/>
    <cellStyle name="Normal 5 2 2 2 2" xfId="1735"/>
    <cellStyle name="Normal 5 2 2 3" xfId="1736"/>
    <cellStyle name="Normal 5 2 2 4" xfId="1737"/>
    <cellStyle name="Normal 5 2 3" xfId="1738"/>
    <cellStyle name="Normal 5 2 3 2" xfId="1739"/>
    <cellStyle name="Normal 5 2 3 2 2" xfId="1740"/>
    <cellStyle name="Normal 5 2 3 3" xfId="1741"/>
    <cellStyle name="Normal 5 2 3 4" xfId="1742"/>
    <cellStyle name="Normal 5 2 4" xfId="1743"/>
    <cellStyle name="Normal 5 2 4 2" xfId="1744"/>
    <cellStyle name="Normal 5 2 5" xfId="1745"/>
    <cellStyle name="Normal 5 2 5 2" xfId="1746"/>
    <cellStyle name="Normal 5 2 5 2 2" xfId="1747"/>
    <cellStyle name="Normal 5 2 5 2 3" xfId="1748"/>
    <cellStyle name="Normal 5 2 5 3" xfId="1749"/>
    <cellStyle name="Normal 5 2 5 3 2" xfId="1750"/>
    <cellStyle name="Normal 5 2 5 4" xfId="1751"/>
    <cellStyle name="Normal 5 2 5 4 2" xfId="1752"/>
    <cellStyle name="Normal 5 2 5 5" xfId="1753"/>
    <cellStyle name="Normal 5 2 6" xfId="1754"/>
    <cellStyle name="Normal 5 2 6 2" xfId="1755"/>
    <cellStyle name="Normal 5 2 6 3" xfId="1756"/>
    <cellStyle name="Normal 5 2 7" xfId="1757"/>
    <cellStyle name="Normal 5 2 7 2" xfId="1758"/>
    <cellStyle name="Normal 5 2 7 3" xfId="1759"/>
    <cellStyle name="Normal 5 2 8" xfId="1760"/>
    <cellStyle name="Normal 5 2 9" xfId="1761"/>
    <cellStyle name="Normal 5 3" xfId="1762"/>
    <cellStyle name="Normal 5 3 2" xfId="1763"/>
    <cellStyle name="Normal 5 3 2 2" xfId="1764"/>
    <cellStyle name="Normal 5 3 3" xfId="1765"/>
    <cellStyle name="Normal 5 3 4" xfId="1766"/>
    <cellStyle name="Normal 5 4" xfId="1767"/>
    <cellStyle name="Normal 5 4 2" xfId="1768"/>
    <cellStyle name="Normal 5 4 2 2" xfId="1769"/>
    <cellStyle name="Normal 5 4 3" xfId="1770"/>
    <cellStyle name="Normal 5 5" xfId="1771"/>
    <cellStyle name="Normal 5 5 2" xfId="1772"/>
    <cellStyle name="Normal 5 6" xfId="1773"/>
    <cellStyle name="Normal 5 7" xfId="1774"/>
    <cellStyle name="Normal 5 8" xfId="1775"/>
    <cellStyle name="Normal 5 9" xfId="1731"/>
    <cellStyle name="Normal 6" xfId="292"/>
    <cellStyle name="Normal 6 2" xfId="1777"/>
    <cellStyle name="Normal 6 2 2" xfId="1778"/>
    <cellStyle name="Normal 6 3" xfId="1779"/>
    <cellStyle name="Normal 6 3 2" xfId="1780"/>
    <cellStyle name="Normal 6 4" xfId="1781"/>
    <cellStyle name="Normal 6 5" xfId="1782"/>
    <cellStyle name="Normal 6 6" xfId="1776"/>
    <cellStyle name="Normal 6 7" xfId="489"/>
    <cellStyle name="Normal 7" xfId="293"/>
    <cellStyle name="Normal 7 2" xfId="294"/>
    <cellStyle name="Normal 7 2 2" xfId="1783"/>
    <cellStyle name="Normal 7 2 3" xfId="1784"/>
    <cellStyle name="Normal 7 2 4" xfId="1785"/>
    <cellStyle name="Normal 7 2 5" xfId="533"/>
    <cellStyle name="Normal 7 3" xfId="1786"/>
    <cellStyle name="Normal 7 4" xfId="1787"/>
    <cellStyle name="Normal 7 5" xfId="1788"/>
    <cellStyle name="Normal 7 6" xfId="1789"/>
    <cellStyle name="Normal 7 6 2" xfId="3681"/>
    <cellStyle name="Normal 7 7" xfId="1790"/>
    <cellStyle name="Normal 7 8" xfId="3432"/>
    <cellStyle name="Normal 7 9" xfId="532"/>
    <cellStyle name="Normal 8" xfId="295"/>
    <cellStyle name="Normal 8 10" xfId="296"/>
    <cellStyle name="Normal 8 11" xfId="1792"/>
    <cellStyle name="Normal 8 12" xfId="1793"/>
    <cellStyle name="Normal 8 13" xfId="1794"/>
    <cellStyle name="Normal 8 14" xfId="1795"/>
    <cellStyle name="Normal 8 15" xfId="1796"/>
    <cellStyle name="Normal 8 16" xfId="1797"/>
    <cellStyle name="Normal 8 17" xfId="1791"/>
    <cellStyle name="Normal 8 18" xfId="534"/>
    <cellStyle name="Normal 8 2" xfId="297"/>
    <cellStyle name="Normal 8 2 2" xfId="1798"/>
    <cellStyle name="Normal 8 2 3" xfId="535"/>
    <cellStyle name="Normal 8 3" xfId="1799"/>
    <cellStyle name="Normal 8 3 2" xfId="1800"/>
    <cellStyle name="Normal 8 3 3" xfId="1801"/>
    <cellStyle name="Normal 8 3 4" xfId="1802"/>
    <cellStyle name="Normal 8 3 5" xfId="1803"/>
    <cellStyle name="Normal 8 3 6" xfId="1804"/>
    <cellStyle name="Normal 8 4" xfId="1805"/>
    <cellStyle name="Normal 8 4 2" xfId="1806"/>
    <cellStyle name="Normal 8 4 3" xfId="1807"/>
    <cellStyle name="Normal 8 4 4" xfId="1808"/>
    <cellStyle name="Normal 8 4 5" xfId="1809"/>
    <cellStyle name="Normal 8 4 6" xfId="1810"/>
    <cellStyle name="Normal 8 4 7" xfId="1811"/>
    <cellStyle name="Normal 8 5" xfId="1812"/>
    <cellStyle name="Normal 8 5 2" xfId="1813"/>
    <cellStyle name="Normal 8 5 3" xfId="1814"/>
    <cellStyle name="Normal 8 5 4" xfId="1815"/>
    <cellStyle name="Normal 8 5 5" xfId="1816"/>
    <cellStyle name="Normal 8 5 6" xfId="1817"/>
    <cellStyle name="Normal 8 5 7" xfId="1818"/>
    <cellStyle name="Normal 8 6" xfId="1819"/>
    <cellStyle name="Normal 8 7" xfId="1820"/>
    <cellStyle name="Normal 8 8" xfId="1821"/>
    <cellStyle name="Normal 8 9" xfId="1822"/>
    <cellStyle name="Normal 9" xfId="581"/>
    <cellStyle name="Normal 9 2" xfId="1823"/>
    <cellStyle name="Normal 9 2 2" xfId="1824"/>
    <cellStyle name="Normal 9 2 2 2" xfId="1825"/>
    <cellStyle name="Normal 9 2 2 3" xfId="1826"/>
    <cellStyle name="Normal 9 2 3" xfId="1827"/>
    <cellStyle name="Normal 9 3" xfId="1828"/>
    <cellStyle name="Normal 9 3 2" xfId="1829"/>
    <cellStyle name="Normal 9 3 2 2" xfId="1830"/>
    <cellStyle name="Normal 9 3 3" xfId="1831"/>
    <cellStyle name="Normal 9 4" xfId="1832"/>
    <cellStyle name="Normal 9 4 2" xfId="1833"/>
    <cellStyle name="Normal 9 5" xfId="1834"/>
    <cellStyle name="Normal_1997-enrl" xfId="55"/>
    <cellStyle name="Normál_8gradk" xfId="298"/>
    <cellStyle name="Normal_B4" xfId="299"/>
    <cellStyle name="Normal-blank" xfId="1835"/>
    <cellStyle name="Normal-bottom" xfId="1836"/>
    <cellStyle name="Normal-center" xfId="1837"/>
    <cellStyle name="Normal-droit" xfId="1838"/>
    <cellStyle name="normální_SVK ANNHRS-novy" xfId="1839"/>
    <cellStyle name="Normalny 10" xfId="300"/>
    <cellStyle name="Normalny 10 2" xfId="3434"/>
    <cellStyle name="Normalny 10 3" xfId="536"/>
    <cellStyle name="Normalny 2" xfId="301"/>
    <cellStyle name="Normalny 2 2" xfId="302"/>
    <cellStyle name="Normalny 2 2 2" xfId="303"/>
    <cellStyle name="Normalny 2 2 2 2" xfId="304"/>
    <cellStyle name="Normalny 2 2 2 2 2" xfId="3436"/>
    <cellStyle name="Normalny 2 2 2 2 3" xfId="540"/>
    <cellStyle name="Normalny 2 2 2 3" xfId="539"/>
    <cellStyle name="Normalny 2 2 3" xfId="3435"/>
    <cellStyle name="Normalny 2 2 4" xfId="538"/>
    <cellStyle name="Normalny 2 3" xfId="305"/>
    <cellStyle name="Normalny 2 3 2" xfId="306"/>
    <cellStyle name="Normalny 2 3 2 2" xfId="542"/>
    <cellStyle name="Normalny 2 3 3" xfId="541"/>
    <cellStyle name="Normalny 2 4" xfId="307"/>
    <cellStyle name="Normalny 2 4 2" xfId="308"/>
    <cellStyle name="Normalny 2 4 2 2" xfId="544"/>
    <cellStyle name="Normalny 2 4 3" xfId="543"/>
    <cellStyle name="Normalny 2 5" xfId="309"/>
    <cellStyle name="Normalny 2 5 2" xfId="310"/>
    <cellStyle name="Normalny 2 5 2 2" xfId="546"/>
    <cellStyle name="Normalny 2 5 3" xfId="545"/>
    <cellStyle name="Normalny 2 6" xfId="311"/>
    <cellStyle name="Normalny 2 6 2" xfId="312"/>
    <cellStyle name="Normalny 2 6 2 2" xfId="548"/>
    <cellStyle name="Normalny 2 6 3" xfId="547"/>
    <cellStyle name="Normalny 2 7" xfId="313"/>
    <cellStyle name="Normalny 2 7 2" xfId="314"/>
    <cellStyle name="Normalny 2 7 2 2" xfId="550"/>
    <cellStyle name="Normalny 2 7 3" xfId="549"/>
    <cellStyle name="Normalny 2 8" xfId="315"/>
    <cellStyle name="Normalny 2 8 2" xfId="316"/>
    <cellStyle name="Normalny 2 8 2 2" xfId="552"/>
    <cellStyle name="Normalny 2 8 3" xfId="551"/>
    <cellStyle name="Normalny 2 9" xfId="537"/>
    <cellStyle name="Normalny 3" xfId="317"/>
    <cellStyle name="Normalny 3 2" xfId="318"/>
    <cellStyle name="Normalny 3 2 2" xfId="554"/>
    <cellStyle name="Normalny 3 3" xfId="553"/>
    <cellStyle name="Normalny 4" xfId="319"/>
    <cellStyle name="Normalny 4 2" xfId="320"/>
    <cellStyle name="Normalny 4 2 2" xfId="556"/>
    <cellStyle name="Normalny 4 3" xfId="555"/>
    <cellStyle name="Normalny 5" xfId="321"/>
    <cellStyle name="Normalny 5 2" xfId="322"/>
    <cellStyle name="Normalny 5 2 2" xfId="3437"/>
    <cellStyle name="Normalny 5 2 3" xfId="558"/>
    <cellStyle name="Normalny 5 3" xfId="323"/>
    <cellStyle name="Normalny 5 3 2" xfId="324"/>
    <cellStyle name="Normalny 5 3 2 2" xfId="560"/>
    <cellStyle name="Normalny 5 3 3" xfId="559"/>
    <cellStyle name="Normalny 5 4" xfId="325"/>
    <cellStyle name="Normalny 5 4 2" xfId="561"/>
    <cellStyle name="Normalny 5 5" xfId="557"/>
    <cellStyle name="Normalny 6" xfId="326"/>
    <cellStyle name="Normalny 6 2" xfId="3438"/>
    <cellStyle name="Normalny 6 3" xfId="562"/>
    <cellStyle name="Normalny 7" xfId="327"/>
    <cellStyle name="Normalny 7 2" xfId="3439"/>
    <cellStyle name="Normalny 7 3" xfId="563"/>
    <cellStyle name="Normalny 8" xfId="328"/>
    <cellStyle name="Normalny 8 2" xfId="3440"/>
    <cellStyle name="Normalny 8 3" xfId="564"/>
    <cellStyle name="Normalny 9" xfId="329"/>
    <cellStyle name="Normalny 9 2" xfId="565"/>
    <cellStyle name="Normal-top" xfId="1840"/>
    <cellStyle name="Normal-top 2" xfId="3682"/>
    <cellStyle name="Note 10 2" xfId="1841"/>
    <cellStyle name="Note 10 2 2" xfId="1842"/>
    <cellStyle name="Note 10 2 2 2" xfId="1843"/>
    <cellStyle name="Note 10 2 2 2 2" xfId="1844"/>
    <cellStyle name="Note 10 2 2 2 2 2" xfId="1845"/>
    <cellStyle name="Note 10 2 2 2 2 2 2" xfId="3687"/>
    <cellStyle name="Note 10 2 2 2 2 3" xfId="3686"/>
    <cellStyle name="Note 10 2 2 2 3" xfId="1846"/>
    <cellStyle name="Note 10 2 2 2 3 2" xfId="3688"/>
    <cellStyle name="Note 10 2 2 2 4" xfId="3685"/>
    <cellStyle name="Note 10 2 2 3" xfId="1847"/>
    <cellStyle name="Note 10 2 2 3 2" xfId="1848"/>
    <cellStyle name="Note 10 2 2 3 2 2" xfId="3690"/>
    <cellStyle name="Note 10 2 2 3 3" xfId="3689"/>
    <cellStyle name="Note 10 2 2 4" xfId="1849"/>
    <cellStyle name="Note 10 2 2 4 2" xfId="3691"/>
    <cellStyle name="Note 10 2 2 5" xfId="1850"/>
    <cellStyle name="Note 10 2 2 5 2" xfId="3692"/>
    <cellStyle name="Note 10 2 2 6" xfId="3684"/>
    <cellStyle name="Note 10 2 3" xfId="1851"/>
    <cellStyle name="Note 10 2 3 2" xfId="1852"/>
    <cellStyle name="Note 10 2 3 2 2" xfId="1853"/>
    <cellStyle name="Note 10 2 3 2 2 2" xfId="3695"/>
    <cellStyle name="Note 10 2 3 2 3" xfId="3694"/>
    <cellStyle name="Note 10 2 3 3" xfId="1854"/>
    <cellStyle name="Note 10 2 3 3 2" xfId="3696"/>
    <cellStyle name="Note 10 2 3 4" xfId="3693"/>
    <cellStyle name="Note 10 2 4" xfId="1855"/>
    <cellStyle name="Note 10 2 4 2" xfId="1856"/>
    <cellStyle name="Note 10 2 4 2 2" xfId="3698"/>
    <cellStyle name="Note 10 2 4 3" xfId="3697"/>
    <cellStyle name="Note 10 2 5" xfId="1857"/>
    <cellStyle name="Note 10 2 5 2" xfId="3699"/>
    <cellStyle name="Note 10 2 6" xfId="3683"/>
    <cellStyle name="Note 10 3" xfId="1858"/>
    <cellStyle name="Note 10 3 2" xfId="1859"/>
    <cellStyle name="Note 10 3 2 2" xfId="1860"/>
    <cellStyle name="Note 10 3 2 2 2" xfId="1861"/>
    <cellStyle name="Note 10 3 2 2 2 2" xfId="1862"/>
    <cellStyle name="Note 10 3 2 2 2 2 2" xfId="3704"/>
    <cellStyle name="Note 10 3 2 2 2 3" xfId="3703"/>
    <cellStyle name="Note 10 3 2 2 3" xfId="1863"/>
    <cellStyle name="Note 10 3 2 2 3 2" xfId="3705"/>
    <cellStyle name="Note 10 3 2 2 4" xfId="3702"/>
    <cellStyle name="Note 10 3 2 3" xfId="1864"/>
    <cellStyle name="Note 10 3 2 3 2" xfId="1865"/>
    <cellStyle name="Note 10 3 2 3 2 2" xfId="3707"/>
    <cellStyle name="Note 10 3 2 3 3" xfId="3706"/>
    <cellStyle name="Note 10 3 2 4" xfId="1866"/>
    <cellStyle name="Note 10 3 2 4 2" xfId="3708"/>
    <cellStyle name="Note 10 3 2 5" xfId="1867"/>
    <cellStyle name="Note 10 3 2 5 2" xfId="3709"/>
    <cellStyle name="Note 10 3 2 6" xfId="3701"/>
    <cellStyle name="Note 10 3 3" xfId="1868"/>
    <cellStyle name="Note 10 3 3 2" xfId="1869"/>
    <cellStyle name="Note 10 3 3 2 2" xfId="1870"/>
    <cellStyle name="Note 10 3 3 2 2 2" xfId="3712"/>
    <cellStyle name="Note 10 3 3 2 3" xfId="3711"/>
    <cellStyle name="Note 10 3 3 3" xfId="1871"/>
    <cellStyle name="Note 10 3 3 3 2" xfId="3713"/>
    <cellStyle name="Note 10 3 3 4" xfId="3710"/>
    <cellStyle name="Note 10 3 4" xfId="1872"/>
    <cellStyle name="Note 10 3 4 2" xfId="1873"/>
    <cellStyle name="Note 10 3 4 2 2" xfId="3715"/>
    <cellStyle name="Note 10 3 4 3" xfId="3714"/>
    <cellStyle name="Note 10 3 5" xfId="1874"/>
    <cellStyle name="Note 10 3 5 2" xfId="3716"/>
    <cellStyle name="Note 10 3 6" xfId="3700"/>
    <cellStyle name="Note 10 4" xfId="1875"/>
    <cellStyle name="Note 10 4 2" xfId="1876"/>
    <cellStyle name="Note 10 4 2 2" xfId="1877"/>
    <cellStyle name="Note 10 4 2 2 2" xfId="1878"/>
    <cellStyle name="Note 10 4 2 2 2 2" xfId="1879"/>
    <cellStyle name="Note 10 4 2 2 2 2 2" xfId="3721"/>
    <cellStyle name="Note 10 4 2 2 2 3" xfId="3720"/>
    <cellStyle name="Note 10 4 2 2 3" xfId="1880"/>
    <cellStyle name="Note 10 4 2 2 3 2" xfId="3722"/>
    <cellStyle name="Note 10 4 2 2 4" xfId="3719"/>
    <cellStyle name="Note 10 4 2 3" xfId="1881"/>
    <cellStyle name="Note 10 4 2 3 2" xfId="1882"/>
    <cellStyle name="Note 10 4 2 3 2 2" xfId="3724"/>
    <cellStyle name="Note 10 4 2 3 3" xfId="3723"/>
    <cellStyle name="Note 10 4 2 4" xfId="1883"/>
    <cellStyle name="Note 10 4 2 4 2" xfId="3725"/>
    <cellStyle name="Note 10 4 2 5" xfId="1884"/>
    <cellStyle name="Note 10 4 2 5 2" xfId="3726"/>
    <cellStyle name="Note 10 4 2 6" xfId="3718"/>
    <cellStyle name="Note 10 4 3" xfId="1885"/>
    <cellStyle name="Note 10 4 3 2" xfId="1886"/>
    <cellStyle name="Note 10 4 3 2 2" xfId="1887"/>
    <cellStyle name="Note 10 4 3 2 2 2" xfId="3729"/>
    <cellStyle name="Note 10 4 3 2 3" xfId="3728"/>
    <cellStyle name="Note 10 4 3 3" xfId="1888"/>
    <cellStyle name="Note 10 4 3 3 2" xfId="3730"/>
    <cellStyle name="Note 10 4 3 4" xfId="3727"/>
    <cellStyle name="Note 10 4 4" xfId="1889"/>
    <cellStyle name="Note 10 4 4 2" xfId="1890"/>
    <cellStyle name="Note 10 4 4 2 2" xfId="3732"/>
    <cellStyle name="Note 10 4 4 3" xfId="3731"/>
    <cellStyle name="Note 10 4 5" xfId="1891"/>
    <cellStyle name="Note 10 4 5 2" xfId="3733"/>
    <cellStyle name="Note 10 4 6" xfId="3717"/>
    <cellStyle name="Note 10 5" xfId="1892"/>
    <cellStyle name="Note 10 5 2" xfId="1893"/>
    <cellStyle name="Note 10 5 2 2" xfId="1894"/>
    <cellStyle name="Note 10 5 2 2 2" xfId="1895"/>
    <cellStyle name="Note 10 5 2 2 2 2" xfId="1896"/>
    <cellStyle name="Note 10 5 2 2 2 2 2" xfId="3738"/>
    <cellStyle name="Note 10 5 2 2 2 3" xfId="3737"/>
    <cellStyle name="Note 10 5 2 2 3" xfId="1897"/>
    <cellStyle name="Note 10 5 2 2 3 2" xfId="3739"/>
    <cellStyle name="Note 10 5 2 2 4" xfId="3736"/>
    <cellStyle name="Note 10 5 2 3" xfId="1898"/>
    <cellStyle name="Note 10 5 2 3 2" xfId="1899"/>
    <cellStyle name="Note 10 5 2 3 2 2" xfId="3741"/>
    <cellStyle name="Note 10 5 2 3 3" xfId="3740"/>
    <cellStyle name="Note 10 5 2 4" xfId="1900"/>
    <cellStyle name="Note 10 5 2 4 2" xfId="3742"/>
    <cellStyle name="Note 10 5 2 5" xfId="1901"/>
    <cellStyle name="Note 10 5 2 5 2" xfId="3743"/>
    <cellStyle name="Note 10 5 2 6" xfId="3735"/>
    <cellStyle name="Note 10 5 3" xfId="1902"/>
    <cellStyle name="Note 10 5 3 2" xfId="1903"/>
    <cellStyle name="Note 10 5 3 2 2" xfId="1904"/>
    <cellStyle name="Note 10 5 3 2 2 2" xfId="3746"/>
    <cellStyle name="Note 10 5 3 2 3" xfId="3745"/>
    <cellStyle name="Note 10 5 3 3" xfId="1905"/>
    <cellStyle name="Note 10 5 3 3 2" xfId="3747"/>
    <cellStyle name="Note 10 5 3 4" xfId="3744"/>
    <cellStyle name="Note 10 5 4" xfId="1906"/>
    <cellStyle name="Note 10 5 4 2" xfId="1907"/>
    <cellStyle name="Note 10 5 4 2 2" xfId="3749"/>
    <cellStyle name="Note 10 5 4 3" xfId="3748"/>
    <cellStyle name="Note 10 5 5" xfId="1908"/>
    <cellStyle name="Note 10 5 5 2" xfId="3750"/>
    <cellStyle name="Note 10 5 6" xfId="3734"/>
    <cellStyle name="Note 10 6" xfId="1909"/>
    <cellStyle name="Note 10 6 2" xfId="1910"/>
    <cellStyle name="Note 10 6 2 2" xfId="1911"/>
    <cellStyle name="Note 10 6 2 2 2" xfId="1912"/>
    <cellStyle name="Note 10 6 2 2 2 2" xfId="1913"/>
    <cellStyle name="Note 10 6 2 2 2 2 2" xfId="3755"/>
    <cellStyle name="Note 10 6 2 2 2 3" xfId="3754"/>
    <cellStyle name="Note 10 6 2 2 3" xfId="1914"/>
    <cellStyle name="Note 10 6 2 2 3 2" xfId="3756"/>
    <cellStyle name="Note 10 6 2 2 4" xfId="3753"/>
    <cellStyle name="Note 10 6 2 3" xfId="1915"/>
    <cellStyle name="Note 10 6 2 3 2" xfId="1916"/>
    <cellStyle name="Note 10 6 2 3 2 2" xfId="3758"/>
    <cellStyle name="Note 10 6 2 3 3" xfId="3757"/>
    <cellStyle name="Note 10 6 2 4" xfId="1917"/>
    <cellStyle name="Note 10 6 2 4 2" xfId="3759"/>
    <cellStyle name="Note 10 6 2 5" xfId="1918"/>
    <cellStyle name="Note 10 6 2 5 2" xfId="3760"/>
    <cellStyle name="Note 10 6 2 6" xfId="3752"/>
    <cellStyle name="Note 10 6 3" xfId="1919"/>
    <cellStyle name="Note 10 6 3 2" xfId="1920"/>
    <cellStyle name="Note 10 6 3 2 2" xfId="1921"/>
    <cellStyle name="Note 10 6 3 2 2 2" xfId="3763"/>
    <cellStyle name="Note 10 6 3 2 3" xfId="3762"/>
    <cellStyle name="Note 10 6 3 3" xfId="1922"/>
    <cellStyle name="Note 10 6 3 3 2" xfId="3764"/>
    <cellStyle name="Note 10 6 3 4" xfId="3761"/>
    <cellStyle name="Note 10 6 4" xfId="1923"/>
    <cellStyle name="Note 10 6 4 2" xfId="1924"/>
    <cellStyle name="Note 10 6 4 2 2" xfId="3766"/>
    <cellStyle name="Note 10 6 4 3" xfId="3765"/>
    <cellStyle name="Note 10 6 5" xfId="1925"/>
    <cellStyle name="Note 10 6 5 2" xfId="3767"/>
    <cellStyle name="Note 10 6 6" xfId="3751"/>
    <cellStyle name="Note 10 7" xfId="1926"/>
    <cellStyle name="Note 10 7 2" xfId="1927"/>
    <cellStyle name="Note 10 7 2 2" xfId="1928"/>
    <cellStyle name="Note 10 7 2 2 2" xfId="1929"/>
    <cellStyle name="Note 10 7 2 2 2 2" xfId="1930"/>
    <cellStyle name="Note 10 7 2 2 2 2 2" xfId="3772"/>
    <cellStyle name="Note 10 7 2 2 2 3" xfId="3771"/>
    <cellStyle name="Note 10 7 2 2 3" xfId="1931"/>
    <cellStyle name="Note 10 7 2 2 3 2" xfId="3773"/>
    <cellStyle name="Note 10 7 2 2 4" xfId="3770"/>
    <cellStyle name="Note 10 7 2 3" xfId="1932"/>
    <cellStyle name="Note 10 7 2 3 2" xfId="1933"/>
    <cellStyle name="Note 10 7 2 3 2 2" xfId="3775"/>
    <cellStyle name="Note 10 7 2 3 3" xfId="3774"/>
    <cellStyle name="Note 10 7 2 4" xfId="1934"/>
    <cellStyle name="Note 10 7 2 4 2" xfId="3776"/>
    <cellStyle name="Note 10 7 2 5" xfId="1935"/>
    <cellStyle name="Note 10 7 2 5 2" xfId="3777"/>
    <cellStyle name="Note 10 7 2 6" xfId="3769"/>
    <cellStyle name="Note 10 7 3" xfId="1936"/>
    <cellStyle name="Note 10 7 3 2" xfId="1937"/>
    <cellStyle name="Note 10 7 3 2 2" xfId="1938"/>
    <cellStyle name="Note 10 7 3 2 2 2" xfId="3780"/>
    <cellStyle name="Note 10 7 3 2 3" xfId="3779"/>
    <cellStyle name="Note 10 7 3 3" xfId="1939"/>
    <cellStyle name="Note 10 7 3 3 2" xfId="3781"/>
    <cellStyle name="Note 10 7 3 4" xfId="3778"/>
    <cellStyle name="Note 10 7 4" xfId="1940"/>
    <cellStyle name="Note 10 7 4 2" xfId="1941"/>
    <cellStyle name="Note 10 7 4 2 2" xfId="3783"/>
    <cellStyle name="Note 10 7 4 3" xfId="3782"/>
    <cellStyle name="Note 10 7 5" xfId="1942"/>
    <cellStyle name="Note 10 7 5 2" xfId="3784"/>
    <cellStyle name="Note 10 7 6" xfId="3768"/>
    <cellStyle name="Note 11 2" xfId="1943"/>
    <cellStyle name="Note 11 2 2" xfId="1944"/>
    <cellStyle name="Note 11 2 2 2" xfId="1945"/>
    <cellStyle name="Note 11 2 2 2 2" xfId="1946"/>
    <cellStyle name="Note 11 2 2 2 2 2" xfId="1947"/>
    <cellStyle name="Note 11 2 2 2 2 2 2" xfId="3789"/>
    <cellStyle name="Note 11 2 2 2 2 3" xfId="3788"/>
    <cellStyle name="Note 11 2 2 2 3" xfId="1948"/>
    <cellStyle name="Note 11 2 2 2 3 2" xfId="3790"/>
    <cellStyle name="Note 11 2 2 2 4" xfId="3787"/>
    <cellStyle name="Note 11 2 2 3" xfId="1949"/>
    <cellStyle name="Note 11 2 2 3 2" xfId="1950"/>
    <cellStyle name="Note 11 2 2 3 2 2" xfId="3792"/>
    <cellStyle name="Note 11 2 2 3 3" xfId="3791"/>
    <cellStyle name="Note 11 2 2 4" xfId="1951"/>
    <cellStyle name="Note 11 2 2 4 2" xfId="3793"/>
    <cellStyle name="Note 11 2 2 5" xfId="1952"/>
    <cellStyle name="Note 11 2 2 5 2" xfId="3794"/>
    <cellStyle name="Note 11 2 2 6" xfId="3786"/>
    <cellStyle name="Note 11 2 3" xfId="1953"/>
    <cellStyle name="Note 11 2 3 2" xfId="1954"/>
    <cellStyle name="Note 11 2 3 2 2" xfId="1955"/>
    <cellStyle name="Note 11 2 3 2 2 2" xfId="3797"/>
    <cellStyle name="Note 11 2 3 2 3" xfId="3796"/>
    <cellStyle name="Note 11 2 3 3" xfId="1956"/>
    <cellStyle name="Note 11 2 3 3 2" xfId="3798"/>
    <cellStyle name="Note 11 2 3 4" xfId="3795"/>
    <cellStyle name="Note 11 2 4" xfId="1957"/>
    <cellStyle name="Note 11 2 4 2" xfId="1958"/>
    <cellStyle name="Note 11 2 4 2 2" xfId="3800"/>
    <cellStyle name="Note 11 2 4 3" xfId="3799"/>
    <cellStyle name="Note 11 2 5" xfId="1959"/>
    <cellStyle name="Note 11 2 5 2" xfId="3801"/>
    <cellStyle name="Note 11 2 6" xfId="3785"/>
    <cellStyle name="Note 11 3" xfId="1960"/>
    <cellStyle name="Note 11 3 2" xfId="1961"/>
    <cellStyle name="Note 11 3 2 2" xfId="1962"/>
    <cellStyle name="Note 11 3 2 2 2" xfId="1963"/>
    <cellStyle name="Note 11 3 2 2 2 2" xfId="1964"/>
    <cellStyle name="Note 11 3 2 2 2 2 2" xfId="3806"/>
    <cellStyle name="Note 11 3 2 2 2 3" xfId="3805"/>
    <cellStyle name="Note 11 3 2 2 3" xfId="1965"/>
    <cellStyle name="Note 11 3 2 2 3 2" xfId="3807"/>
    <cellStyle name="Note 11 3 2 2 4" xfId="3804"/>
    <cellStyle name="Note 11 3 2 3" xfId="1966"/>
    <cellStyle name="Note 11 3 2 3 2" xfId="1967"/>
    <cellStyle name="Note 11 3 2 3 2 2" xfId="3809"/>
    <cellStyle name="Note 11 3 2 3 3" xfId="3808"/>
    <cellStyle name="Note 11 3 2 4" xfId="1968"/>
    <cellStyle name="Note 11 3 2 4 2" xfId="3810"/>
    <cellStyle name="Note 11 3 2 5" xfId="1969"/>
    <cellStyle name="Note 11 3 2 5 2" xfId="3811"/>
    <cellStyle name="Note 11 3 2 6" xfId="3803"/>
    <cellStyle name="Note 11 3 3" xfId="1970"/>
    <cellStyle name="Note 11 3 3 2" xfId="1971"/>
    <cellStyle name="Note 11 3 3 2 2" xfId="1972"/>
    <cellStyle name="Note 11 3 3 2 2 2" xfId="3814"/>
    <cellStyle name="Note 11 3 3 2 3" xfId="3813"/>
    <cellStyle name="Note 11 3 3 3" xfId="1973"/>
    <cellStyle name="Note 11 3 3 3 2" xfId="3815"/>
    <cellStyle name="Note 11 3 3 4" xfId="3812"/>
    <cellStyle name="Note 11 3 4" xfId="1974"/>
    <cellStyle name="Note 11 3 4 2" xfId="1975"/>
    <cellStyle name="Note 11 3 4 2 2" xfId="3817"/>
    <cellStyle name="Note 11 3 4 3" xfId="3816"/>
    <cellStyle name="Note 11 3 5" xfId="1976"/>
    <cellStyle name="Note 11 3 5 2" xfId="3818"/>
    <cellStyle name="Note 11 3 6" xfId="3802"/>
    <cellStyle name="Note 11 4" xfId="1977"/>
    <cellStyle name="Note 11 4 2" xfId="1978"/>
    <cellStyle name="Note 11 4 2 2" xfId="1979"/>
    <cellStyle name="Note 11 4 2 2 2" xfId="1980"/>
    <cellStyle name="Note 11 4 2 2 2 2" xfId="1981"/>
    <cellStyle name="Note 11 4 2 2 2 2 2" xfId="3823"/>
    <cellStyle name="Note 11 4 2 2 2 3" xfId="3822"/>
    <cellStyle name="Note 11 4 2 2 3" xfId="1982"/>
    <cellStyle name="Note 11 4 2 2 3 2" xfId="3824"/>
    <cellStyle name="Note 11 4 2 2 4" xfId="3821"/>
    <cellStyle name="Note 11 4 2 3" xfId="1983"/>
    <cellStyle name="Note 11 4 2 3 2" xfId="1984"/>
    <cellStyle name="Note 11 4 2 3 2 2" xfId="3826"/>
    <cellStyle name="Note 11 4 2 3 3" xfId="3825"/>
    <cellStyle name="Note 11 4 2 4" xfId="1985"/>
    <cellStyle name="Note 11 4 2 4 2" xfId="3827"/>
    <cellStyle name="Note 11 4 2 5" xfId="1986"/>
    <cellStyle name="Note 11 4 2 5 2" xfId="3828"/>
    <cellStyle name="Note 11 4 2 6" xfId="3820"/>
    <cellStyle name="Note 11 4 3" xfId="1987"/>
    <cellStyle name="Note 11 4 3 2" xfId="1988"/>
    <cellStyle name="Note 11 4 3 2 2" xfId="1989"/>
    <cellStyle name="Note 11 4 3 2 2 2" xfId="3831"/>
    <cellStyle name="Note 11 4 3 2 3" xfId="3830"/>
    <cellStyle name="Note 11 4 3 3" xfId="1990"/>
    <cellStyle name="Note 11 4 3 3 2" xfId="3832"/>
    <cellStyle name="Note 11 4 3 4" xfId="3829"/>
    <cellStyle name="Note 11 4 4" xfId="1991"/>
    <cellStyle name="Note 11 4 4 2" xfId="1992"/>
    <cellStyle name="Note 11 4 4 2 2" xfId="3834"/>
    <cellStyle name="Note 11 4 4 3" xfId="3833"/>
    <cellStyle name="Note 11 4 5" xfId="1993"/>
    <cellStyle name="Note 11 4 5 2" xfId="3835"/>
    <cellStyle name="Note 11 4 6" xfId="3819"/>
    <cellStyle name="Note 11 5" xfId="1994"/>
    <cellStyle name="Note 11 5 2" xfId="1995"/>
    <cellStyle name="Note 11 5 2 2" xfId="1996"/>
    <cellStyle name="Note 11 5 2 2 2" xfId="1997"/>
    <cellStyle name="Note 11 5 2 2 2 2" xfId="1998"/>
    <cellStyle name="Note 11 5 2 2 2 2 2" xfId="3840"/>
    <cellStyle name="Note 11 5 2 2 2 3" xfId="3839"/>
    <cellStyle name="Note 11 5 2 2 3" xfId="1999"/>
    <cellStyle name="Note 11 5 2 2 3 2" xfId="3841"/>
    <cellStyle name="Note 11 5 2 2 4" xfId="3838"/>
    <cellStyle name="Note 11 5 2 3" xfId="2000"/>
    <cellStyle name="Note 11 5 2 3 2" xfId="2001"/>
    <cellStyle name="Note 11 5 2 3 2 2" xfId="3843"/>
    <cellStyle name="Note 11 5 2 3 3" xfId="3842"/>
    <cellStyle name="Note 11 5 2 4" xfId="2002"/>
    <cellStyle name="Note 11 5 2 4 2" xfId="3844"/>
    <cellStyle name="Note 11 5 2 5" xfId="2003"/>
    <cellStyle name="Note 11 5 2 5 2" xfId="3845"/>
    <cellStyle name="Note 11 5 2 6" xfId="3837"/>
    <cellStyle name="Note 11 5 3" xfId="2004"/>
    <cellStyle name="Note 11 5 3 2" xfId="2005"/>
    <cellStyle name="Note 11 5 3 2 2" xfId="2006"/>
    <cellStyle name="Note 11 5 3 2 2 2" xfId="3848"/>
    <cellStyle name="Note 11 5 3 2 3" xfId="3847"/>
    <cellStyle name="Note 11 5 3 3" xfId="2007"/>
    <cellStyle name="Note 11 5 3 3 2" xfId="3849"/>
    <cellStyle name="Note 11 5 3 4" xfId="3846"/>
    <cellStyle name="Note 11 5 4" xfId="2008"/>
    <cellStyle name="Note 11 5 4 2" xfId="2009"/>
    <cellStyle name="Note 11 5 4 2 2" xfId="3851"/>
    <cellStyle name="Note 11 5 4 3" xfId="3850"/>
    <cellStyle name="Note 11 5 5" xfId="2010"/>
    <cellStyle name="Note 11 5 5 2" xfId="3852"/>
    <cellStyle name="Note 11 5 6" xfId="3836"/>
    <cellStyle name="Note 11 6" xfId="2011"/>
    <cellStyle name="Note 11 6 2" xfId="2012"/>
    <cellStyle name="Note 11 6 2 2" xfId="2013"/>
    <cellStyle name="Note 11 6 2 2 2" xfId="2014"/>
    <cellStyle name="Note 11 6 2 2 2 2" xfId="2015"/>
    <cellStyle name="Note 11 6 2 2 2 2 2" xfId="3857"/>
    <cellStyle name="Note 11 6 2 2 2 3" xfId="3856"/>
    <cellStyle name="Note 11 6 2 2 3" xfId="2016"/>
    <cellStyle name="Note 11 6 2 2 3 2" xfId="3858"/>
    <cellStyle name="Note 11 6 2 2 4" xfId="3855"/>
    <cellStyle name="Note 11 6 2 3" xfId="2017"/>
    <cellStyle name="Note 11 6 2 3 2" xfId="2018"/>
    <cellStyle name="Note 11 6 2 3 2 2" xfId="3860"/>
    <cellStyle name="Note 11 6 2 3 3" xfId="3859"/>
    <cellStyle name="Note 11 6 2 4" xfId="2019"/>
    <cellStyle name="Note 11 6 2 4 2" xfId="3861"/>
    <cellStyle name="Note 11 6 2 5" xfId="2020"/>
    <cellStyle name="Note 11 6 2 5 2" xfId="3862"/>
    <cellStyle name="Note 11 6 2 6" xfId="3854"/>
    <cellStyle name="Note 11 6 3" xfId="2021"/>
    <cellStyle name="Note 11 6 3 2" xfId="2022"/>
    <cellStyle name="Note 11 6 3 2 2" xfId="2023"/>
    <cellStyle name="Note 11 6 3 2 2 2" xfId="3865"/>
    <cellStyle name="Note 11 6 3 2 3" xfId="3864"/>
    <cellStyle name="Note 11 6 3 3" xfId="2024"/>
    <cellStyle name="Note 11 6 3 3 2" xfId="3866"/>
    <cellStyle name="Note 11 6 3 4" xfId="3863"/>
    <cellStyle name="Note 11 6 4" xfId="2025"/>
    <cellStyle name="Note 11 6 4 2" xfId="2026"/>
    <cellStyle name="Note 11 6 4 2 2" xfId="3868"/>
    <cellStyle name="Note 11 6 4 3" xfId="3867"/>
    <cellStyle name="Note 11 6 5" xfId="2027"/>
    <cellStyle name="Note 11 6 5 2" xfId="3869"/>
    <cellStyle name="Note 11 6 6" xfId="3853"/>
    <cellStyle name="Note 12 2" xfId="2028"/>
    <cellStyle name="Note 12 2 2" xfId="2029"/>
    <cellStyle name="Note 12 2 2 2" xfId="2030"/>
    <cellStyle name="Note 12 2 2 2 2" xfId="2031"/>
    <cellStyle name="Note 12 2 2 2 2 2" xfId="2032"/>
    <cellStyle name="Note 12 2 2 2 2 2 2" xfId="3874"/>
    <cellStyle name="Note 12 2 2 2 2 3" xfId="3873"/>
    <cellStyle name="Note 12 2 2 2 3" xfId="2033"/>
    <cellStyle name="Note 12 2 2 2 3 2" xfId="3875"/>
    <cellStyle name="Note 12 2 2 2 4" xfId="3872"/>
    <cellStyle name="Note 12 2 2 3" xfId="2034"/>
    <cellStyle name="Note 12 2 2 3 2" xfId="2035"/>
    <cellStyle name="Note 12 2 2 3 2 2" xfId="3877"/>
    <cellStyle name="Note 12 2 2 3 3" xfId="3876"/>
    <cellStyle name="Note 12 2 2 4" xfId="2036"/>
    <cellStyle name="Note 12 2 2 4 2" xfId="3878"/>
    <cellStyle name="Note 12 2 2 5" xfId="2037"/>
    <cellStyle name="Note 12 2 2 5 2" xfId="3879"/>
    <cellStyle name="Note 12 2 2 6" xfId="3871"/>
    <cellStyle name="Note 12 2 3" xfId="2038"/>
    <cellStyle name="Note 12 2 3 2" xfId="2039"/>
    <cellStyle name="Note 12 2 3 2 2" xfId="2040"/>
    <cellStyle name="Note 12 2 3 2 2 2" xfId="3882"/>
    <cellStyle name="Note 12 2 3 2 3" xfId="3881"/>
    <cellStyle name="Note 12 2 3 3" xfId="2041"/>
    <cellStyle name="Note 12 2 3 3 2" xfId="3883"/>
    <cellStyle name="Note 12 2 3 4" xfId="3880"/>
    <cellStyle name="Note 12 2 4" xfId="2042"/>
    <cellStyle name="Note 12 2 4 2" xfId="2043"/>
    <cellStyle name="Note 12 2 4 2 2" xfId="3885"/>
    <cellStyle name="Note 12 2 4 3" xfId="3884"/>
    <cellStyle name="Note 12 2 5" xfId="2044"/>
    <cellStyle name="Note 12 2 5 2" xfId="3886"/>
    <cellStyle name="Note 12 2 6" xfId="3870"/>
    <cellStyle name="Note 12 3" xfId="2045"/>
    <cellStyle name="Note 12 3 2" xfId="2046"/>
    <cellStyle name="Note 12 3 2 2" xfId="2047"/>
    <cellStyle name="Note 12 3 2 2 2" xfId="2048"/>
    <cellStyle name="Note 12 3 2 2 2 2" xfId="2049"/>
    <cellStyle name="Note 12 3 2 2 2 2 2" xfId="3891"/>
    <cellStyle name="Note 12 3 2 2 2 3" xfId="3890"/>
    <cellStyle name="Note 12 3 2 2 3" xfId="2050"/>
    <cellStyle name="Note 12 3 2 2 3 2" xfId="3892"/>
    <cellStyle name="Note 12 3 2 2 4" xfId="3889"/>
    <cellStyle name="Note 12 3 2 3" xfId="2051"/>
    <cellStyle name="Note 12 3 2 3 2" xfId="2052"/>
    <cellStyle name="Note 12 3 2 3 2 2" xfId="3894"/>
    <cellStyle name="Note 12 3 2 3 3" xfId="3893"/>
    <cellStyle name="Note 12 3 2 4" xfId="2053"/>
    <cellStyle name="Note 12 3 2 4 2" xfId="3895"/>
    <cellStyle name="Note 12 3 2 5" xfId="2054"/>
    <cellStyle name="Note 12 3 2 5 2" xfId="3896"/>
    <cellStyle name="Note 12 3 2 6" xfId="3888"/>
    <cellStyle name="Note 12 3 3" xfId="2055"/>
    <cellStyle name="Note 12 3 3 2" xfId="2056"/>
    <cellStyle name="Note 12 3 3 2 2" xfId="2057"/>
    <cellStyle name="Note 12 3 3 2 2 2" xfId="3899"/>
    <cellStyle name="Note 12 3 3 2 3" xfId="3898"/>
    <cellStyle name="Note 12 3 3 3" xfId="2058"/>
    <cellStyle name="Note 12 3 3 3 2" xfId="3900"/>
    <cellStyle name="Note 12 3 3 4" xfId="3897"/>
    <cellStyle name="Note 12 3 4" xfId="2059"/>
    <cellStyle name="Note 12 3 4 2" xfId="2060"/>
    <cellStyle name="Note 12 3 4 2 2" xfId="3902"/>
    <cellStyle name="Note 12 3 4 3" xfId="3901"/>
    <cellStyle name="Note 12 3 5" xfId="2061"/>
    <cellStyle name="Note 12 3 5 2" xfId="3903"/>
    <cellStyle name="Note 12 3 6" xfId="3887"/>
    <cellStyle name="Note 12 4" xfId="2062"/>
    <cellStyle name="Note 12 4 2" xfId="2063"/>
    <cellStyle name="Note 12 4 2 2" xfId="2064"/>
    <cellStyle name="Note 12 4 2 2 2" xfId="2065"/>
    <cellStyle name="Note 12 4 2 2 2 2" xfId="2066"/>
    <cellStyle name="Note 12 4 2 2 2 2 2" xfId="3908"/>
    <cellStyle name="Note 12 4 2 2 2 3" xfId="3907"/>
    <cellStyle name="Note 12 4 2 2 3" xfId="2067"/>
    <cellStyle name="Note 12 4 2 2 3 2" xfId="3909"/>
    <cellStyle name="Note 12 4 2 2 4" xfId="3906"/>
    <cellStyle name="Note 12 4 2 3" xfId="2068"/>
    <cellStyle name="Note 12 4 2 3 2" xfId="2069"/>
    <cellStyle name="Note 12 4 2 3 2 2" xfId="3911"/>
    <cellStyle name="Note 12 4 2 3 3" xfId="3910"/>
    <cellStyle name="Note 12 4 2 4" xfId="2070"/>
    <cellStyle name="Note 12 4 2 4 2" xfId="3912"/>
    <cellStyle name="Note 12 4 2 5" xfId="2071"/>
    <cellStyle name="Note 12 4 2 5 2" xfId="3913"/>
    <cellStyle name="Note 12 4 2 6" xfId="3905"/>
    <cellStyle name="Note 12 4 3" xfId="2072"/>
    <cellStyle name="Note 12 4 3 2" xfId="2073"/>
    <cellStyle name="Note 12 4 3 2 2" xfId="2074"/>
    <cellStyle name="Note 12 4 3 2 2 2" xfId="3916"/>
    <cellStyle name="Note 12 4 3 2 3" xfId="3915"/>
    <cellStyle name="Note 12 4 3 3" xfId="2075"/>
    <cellStyle name="Note 12 4 3 3 2" xfId="3917"/>
    <cellStyle name="Note 12 4 3 4" xfId="3914"/>
    <cellStyle name="Note 12 4 4" xfId="2076"/>
    <cellStyle name="Note 12 4 4 2" xfId="2077"/>
    <cellStyle name="Note 12 4 4 2 2" xfId="3919"/>
    <cellStyle name="Note 12 4 4 3" xfId="3918"/>
    <cellStyle name="Note 12 4 5" xfId="2078"/>
    <cellStyle name="Note 12 4 5 2" xfId="3920"/>
    <cellStyle name="Note 12 4 6" xfId="3904"/>
    <cellStyle name="Note 12 5" xfId="2079"/>
    <cellStyle name="Note 12 5 2" xfId="2080"/>
    <cellStyle name="Note 12 5 2 2" xfId="2081"/>
    <cellStyle name="Note 12 5 2 2 2" xfId="2082"/>
    <cellStyle name="Note 12 5 2 2 2 2" xfId="2083"/>
    <cellStyle name="Note 12 5 2 2 2 2 2" xfId="3925"/>
    <cellStyle name="Note 12 5 2 2 2 3" xfId="3924"/>
    <cellStyle name="Note 12 5 2 2 3" xfId="2084"/>
    <cellStyle name="Note 12 5 2 2 3 2" xfId="3926"/>
    <cellStyle name="Note 12 5 2 2 4" xfId="3923"/>
    <cellStyle name="Note 12 5 2 3" xfId="2085"/>
    <cellStyle name="Note 12 5 2 3 2" xfId="2086"/>
    <cellStyle name="Note 12 5 2 3 2 2" xfId="3928"/>
    <cellStyle name="Note 12 5 2 3 3" xfId="3927"/>
    <cellStyle name="Note 12 5 2 4" xfId="2087"/>
    <cellStyle name="Note 12 5 2 4 2" xfId="3929"/>
    <cellStyle name="Note 12 5 2 5" xfId="2088"/>
    <cellStyle name="Note 12 5 2 5 2" xfId="3930"/>
    <cellStyle name="Note 12 5 2 6" xfId="3922"/>
    <cellStyle name="Note 12 5 3" xfId="2089"/>
    <cellStyle name="Note 12 5 3 2" xfId="2090"/>
    <cellStyle name="Note 12 5 3 2 2" xfId="2091"/>
    <cellStyle name="Note 12 5 3 2 2 2" xfId="3933"/>
    <cellStyle name="Note 12 5 3 2 3" xfId="3932"/>
    <cellStyle name="Note 12 5 3 3" xfId="2092"/>
    <cellStyle name="Note 12 5 3 3 2" xfId="3934"/>
    <cellStyle name="Note 12 5 3 4" xfId="3931"/>
    <cellStyle name="Note 12 5 4" xfId="2093"/>
    <cellStyle name="Note 12 5 4 2" xfId="2094"/>
    <cellStyle name="Note 12 5 4 2 2" xfId="3936"/>
    <cellStyle name="Note 12 5 4 3" xfId="3935"/>
    <cellStyle name="Note 12 5 5" xfId="2095"/>
    <cellStyle name="Note 12 5 5 2" xfId="3937"/>
    <cellStyle name="Note 12 5 6" xfId="3921"/>
    <cellStyle name="Note 13 2" xfId="2096"/>
    <cellStyle name="Note 13 2 2" xfId="2097"/>
    <cellStyle name="Note 13 2 2 2" xfId="2098"/>
    <cellStyle name="Note 13 2 2 2 2" xfId="2099"/>
    <cellStyle name="Note 13 2 2 2 2 2" xfId="2100"/>
    <cellStyle name="Note 13 2 2 2 2 2 2" xfId="3942"/>
    <cellStyle name="Note 13 2 2 2 2 3" xfId="3941"/>
    <cellStyle name="Note 13 2 2 2 3" xfId="2101"/>
    <cellStyle name="Note 13 2 2 2 3 2" xfId="3943"/>
    <cellStyle name="Note 13 2 2 2 4" xfId="3940"/>
    <cellStyle name="Note 13 2 2 3" xfId="2102"/>
    <cellStyle name="Note 13 2 2 3 2" xfId="2103"/>
    <cellStyle name="Note 13 2 2 3 2 2" xfId="3945"/>
    <cellStyle name="Note 13 2 2 3 3" xfId="3944"/>
    <cellStyle name="Note 13 2 2 4" xfId="2104"/>
    <cellStyle name="Note 13 2 2 4 2" xfId="3946"/>
    <cellStyle name="Note 13 2 2 5" xfId="2105"/>
    <cellStyle name="Note 13 2 2 5 2" xfId="3947"/>
    <cellStyle name="Note 13 2 2 6" xfId="3939"/>
    <cellStyle name="Note 13 2 3" xfId="2106"/>
    <cellStyle name="Note 13 2 3 2" xfId="2107"/>
    <cellStyle name="Note 13 2 3 2 2" xfId="2108"/>
    <cellStyle name="Note 13 2 3 2 2 2" xfId="3950"/>
    <cellStyle name="Note 13 2 3 2 3" xfId="3949"/>
    <cellStyle name="Note 13 2 3 3" xfId="2109"/>
    <cellStyle name="Note 13 2 3 3 2" xfId="3951"/>
    <cellStyle name="Note 13 2 3 4" xfId="3948"/>
    <cellStyle name="Note 13 2 4" xfId="2110"/>
    <cellStyle name="Note 13 2 4 2" xfId="2111"/>
    <cellStyle name="Note 13 2 4 2 2" xfId="3953"/>
    <cellStyle name="Note 13 2 4 3" xfId="3952"/>
    <cellStyle name="Note 13 2 5" xfId="2112"/>
    <cellStyle name="Note 13 2 5 2" xfId="3954"/>
    <cellStyle name="Note 13 2 6" xfId="3938"/>
    <cellStyle name="Note 14 2" xfId="2113"/>
    <cellStyle name="Note 14 2 2" xfId="2114"/>
    <cellStyle name="Note 14 2 2 2" xfId="2115"/>
    <cellStyle name="Note 14 2 2 2 2" xfId="2116"/>
    <cellStyle name="Note 14 2 2 2 2 2" xfId="2117"/>
    <cellStyle name="Note 14 2 2 2 2 2 2" xfId="3959"/>
    <cellStyle name="Note 14 2 2 2 2 3" xfId="3958"/>
    <cellStyle name="Note 14 2 2 2 3" xfId="2118"/>
    <cellStyle name="Note 14 2 2 2 3 2" xfId="3960"/>
    <cellStyle name="Note 14 2 2 2 4" xfId="3957"/>
    <cellStyle name="Note 14 2 2 3" xfId="2119"/>
    <cellStyle name="Note 14 2 2 3 2" xfId="2120"/>
    <cellStyle name="Note 14 2 2 3 2 2" xfId="3962"/>
    <cellStyle name="Note 14 2 2 3 3" xfId="3961"/>
    <cellStyle name="Note 14 2 2 4" xfId="2121"/>
    <cellStyle name="Note 14 2 2 4 2" xfId="3963"/>
    <cellStyle name="Note 14 2 2 5" xfId="2122"/>
    <cellStyle name="Note 14 2 2 5 2" xfId="3964"/>
    <cellStyle name="Note 14 2 2 6" xfId="3956"/>
    <cellStyle name="Note 14 2 3" xfId="2123"/>
    <cellStyle name="Note 14 2 3 2" xfId="2124"/>
    <cellStyle name="Note 14 2 3 2 2" xfId="2125"/>
    <cellStyle name="Note 14 2 3 2 2 2" xfId="3967"/>
    <cellStyle name="Note 14 2 3 2 3" xfId="3966"/>
    <cellStyle name="Note 14 2 3 3" xfId="2126"/>
    <cellStyle name="Note 14 2 3 3 2" xfId="3968"/>
    <cellStyle name="Note 14 2 3 4" xfId="3965"/>
    <cellStyle name="Note 14 2 4" xfId="2127"/>
    <cellStyle name="Note 14 2 4 2" xfId="2128"/>
    <cellStyle name="Note 14 2 4 2 2" xfId="3970"/>
    <cellStyle name="Note 14 2 4 3" xfId="3969"/>
    <cellStyle name="Note 14 2 5" xfId="2129"/>
    <cellStyle name="Note 14 2 5 2" xfId="3971"/>
    <cellStyle name="Note 14 2 6" xfId="3955"/>
    <cellStyle name="Note 15 2" xfId="2130"/>
    <cellStyle name="Note 15 2 2" xfId="2131"/>
    <cellStyle name="Note 15 2 2 2" xfId="2132"/>
    <cellStyle name="Note 15 2 2 2 2" xfId="2133"/>
    <cellStyle name="Note 15 2 2 2 2 2" xfId="2134"/>
    <cellStyle name="Note 15 2 2 2 2 2 2" xfId="3976"/>
    <cellStyle name="Note 15 2 2 2 2 3" xfId="3975"/>
    <cellStyle name="Note 15 2 2 2 3" xfId="2135"/>
    <cellStyle name="Note 15 2 2 2 3 2" xfId="3977"/>
    <cellStyle name="Note 15 2 2 2 4" xfId="3974"/>
    <cellStyle name="Note 15 2 2 3" xfId="2136"/>
    <cellStyle name="Note 15 2 2 3 2" xfId="2137"/>
    <cellStyle name="Note 15 2 2 3 2 2" xfId="3979"/>
    <cellStyle name="Note 15 2 2 3 3" xfId="3978"/>
    <cellStyle name="Note 15 2 2 4" xfId="2138"/>
    <cellStyle name="Note 15 2 2 4 2" xfId="3980"/>
    <cellStyle name="Note 15 2 2 5" xfId="2139"/>
    <cellStyle name="Note 15 2 2 5 2" xfId="3981"/>
    <cellStyle name="Note 15 2 2 6" xfId="3973"/>
    <cellStyle name="Note 15 2 3" xfId="2140"/>
    <cellStyle name="Note 15 2 3 2" xfId="2141"/>
    <cellStyle name="Note 15 2 3 2 2" xfId="2142"/>
    <cellStyle name="Note 15 2 3 2 2 2" xfId="3984"/>
    <cellStyle name="Note 15 2 3 2 3" xfId="3983"/>
    <cellStyle name="Note 15 2 3 3" xfId="2143"/>
    <cellStyle name="Note 15 2 3 3 2" xfId="3985"/>
    <cellStyle name="Note 15 2 3 4" xfId="3982"/>
    <cellStyle name="Note 15 2 4" xfId="2144"/>
    <cellStyle name="Note 15 2 4 2" xfId="2145"/>
    <cellStyle name="Note 15 2 4 2 2" xfId="3987"/>
    <cellStyle name="Note 15 2 4 3" xfId="3986"/>
    <cellStyle name="Note 15 2 5" xfId="2146"/>
    <cellStyle name="Note 15 2 5 2" xfId="3988"/>
    <cellStyle name="Note 15 2 6" xfId="3972"/>
    <cellStyle name="Note 2" xfId="2147"/>
    <cellStyle name="Note 2 2" xfId="2148"/>
    <cellStyle name="Note 2 2 2" xfId="2149"/>
    <cellStyle name="Note 2 2 2 2" xfId="2150"/>
    <cellStyle name="Note 2 2 2 2 2" xfId="2151"/>
    <cellStyle name="Note 2 2 2 2 2 2" xfId="2152"/>
    <cellStyle name="Note 2 2 2 2 2 2 2" xfId="3994"/>
    <cellStyle name="Note 2 2 2 2 2 3" xfId="3993"/>
    <cellStyle name="Note 2 2 2 2 3" xfId="2153"/>
    <cellStyle name="Note 2 2 2 2 3 2" xfId="3995"/>
    <cellStyle name="Note 2 2 2 2 4" xfId="3992"/>
    <cellStyle name="Note 2 2 2 3" xfId="2154"/>
    <cellStyle name="Note 2 2 2 3 2" xfId="2155"/>
    <cellStyle name="Note 2 2 2 3 2 2" xfId="3997"/>
    <cellStyle name="Note 2 2 2 3 3" xfId="3996"/>
    <cellStyle name="Note 2 2 2 4" xfId="2156"/>
    <cellStyle name="Note 2 2 2 4 2" xfId="3998"/>
    <cellStyle name="Note 2 2 2 5" xfId="2157"/>
    <cellStyle name="Note 2 2 2 5 2" xfId="3999"/>
    <cellStyle name="Note 2 2 2 6" xfId="3991"/>
    <cellStyle name="Note 2 2 3" xfId="2158"/>
    <cellStyle name="Note 2 2 3 2" xfId="2159"/>
    <cellStyle name="Note 2 2 3 2 2" xfId="2160"/>
    <cellStyle name="Note 2 2 3 2 2 2" xfId="4002"/>
    <cellStyle name="Note 2 2 3 2 3" xfId="4001"/>
    <cellStyle name="Note 2 2 3 3" xfId="2161"/>
    <cellStyle name="Note 2 2 3 3 2" xfId="4003"/>
    <cellStyle name="Note 2 2 3 4" xfId="4000"/>
    <cellStyle name="Note 2 2 4" xfId="2162"/>
    <cellStyle name="Note 2 2 4 2" xfId="2163"/>
    <cellStyle name="Note 2 2 4 2 2" xfId="4005"/>
    <cellStyle name="Note 2 2 4 3" xfId="4004"/>
    <cellStyle name="Note 2 2 5" xfId="2164"/>
    <cellStyle name="Note 2 2 5 2" xfId="4006"/>
    <cellStyle name="Note 2 2 6" xfId="3990"/>
    <cellStyle name="Note 2 3" xfId="2165"/>
    <cellStyle name="Note 2 3 2" xfId="2166"/>
    <cellStyle name="Note 2 3 2 2" xfId="2167"/>
    <cellStyle name="Note 2 3 2 2 2" xfId="2168"/>
    <cellStyle name="Note 2 3 2 2 2 2" xfId="2169"/>
    <cellStyle name="Note 2 3 2 2 2 2 2" xfId="4011"/>
    <cellStyle name="Note 2 3 2 2 2 3" xfId="4010"/>
    <cellStyle name="Note 2 3 2 2 3" xfId="2170"/>
    <cellStyle name="Note 2 3 2 2 3 2" xfId="4012"/>
    <cellStyle name="Note 2 3 2 2 4" xfId="4009"/>
    <cellStyle name="Note 2 3 2 3" xfId="2171"/>
    <cellStyle name="Note 2 3 2 3 2" xfId="2172"/>
    <cellStyle name="Note 2 3 2 3 2 2" xfId="4014"/>
    <cellStyle name="Note 2 3 2 3 3" xfId="4013"/>
    <cellStyle name="Note 2 3 2 4" xfId="2173"/>
    <cellStyle name="Note 2 3 2 4 2" xfId="4015"/>
    <cellStyle name="Note 2 3 2 5" xfId="2174"/>
    <cellStyle name="Note 2 3 2 5 2" xfId="4016"/>
    <cellStyle name="Note 2 3 2 6" xfId="4008"/>
    <cellStyle name="Note 2 3 3" xfId="2175"/>
    <cellStyle name="Note 2 3 3 2" xfId="2176"/>
    <cellStyle name="Note 2 3 3 2 2" xfId="2177"/>
    <cellStyle name="Note 2 3 3 2 2 2" xfId="4019"/>
    <cellStyle name="Note 2 3 3 2 3" xfId="4018"/>
    <cellStyle name="Note 2 3 3 3" xfId="2178"/>
    <cellStyle name="Note 2 3 3 3 2" xfId="4020"/>
    <cellStyle name="Note 2 3 3 4" xfId="4017"/>
    <cellStyle name="Note 2 3 4" xfId="2179"/>
    <cellStyle name="Note 2 3 4 2" xfId="2180"/>
    <cellStyle name="Note 2 3 4 2 2" xfId="4022"/>
    <cellStyle name="Note 2 3 4 3" xfId="4021"/>
    <cellStyle name="Note 2 3 5" xfId="2181"/>
    <cellStyle name="Note 2 3 5 2" xfId="4023"/>
    <cellStyle name="Note 2 3 6" xfId="4007"/>
    <cellStyle name="Note 2 4" xfId="2182"/>
    <cellStyle name="Note 2 4 2" xfId="2183"/>
    <cellStyle name="Note 2 4 2 2" xfId="2184"/>
    <cellStyle name="Note 2 4 2 2 2" xfId="2185"/>
    <cellStyle name="Note 2 4 2 2 2 2" xfId="2186"/>
    <cellStyle name="Note 2 4 2 2 2 2 2" xfId="4028"/>
    <cellStyle name="Note 2 4 2 2 2 3" xfId="4027"/>
    <cellStyle name="Note 2 4 2 2 3" xfId="2187"/>
    <cellStyle name="Note 2 4 2 2 3 2" xfId="4029"/>
    <cellStyle name="Note 2 4 2 2 4" xfId="4026"/>
    <cellStyle name="Note 2 4 2 3" xfId="2188"/>
    <cellStyle name="Note 2 4 2 3 2" xfId="2189"/>
    <cellStyle name="Note 2 4 2 3 2 2" xfId="4031"/>
    <cellStyle name="Note 2 4 2 3 3" xfId="4030"/>
    <cellStyle name="Note 2 4 2 4" xfId="2190"/>
    <cellStyle name="Note 2 4 2 4 2" xfId="4032"/>
    <cellStyle name="Note 2 4 2 5" xfId="2191"/>
    <cellStyle name="Note 2 4 2 5 2" xfId="4033"/>
    <cellStyle name="Note 2 4 2 6" xfId="4025"/>
    <cellStyle name="Note 2 4 3" xfId="2192"/>
    <cellStyle name="Note 2 4 3 2" xfId="2193"/>
    <cellStyle name="Note 2 4 3 2 2" xfId="2194"/>
    <cellStyle name="Note 2 4 3 2 2 2" xfId="4036"/>
    <cellStyle name="Note 2 4 3 2 3" xfId="4035"/>
    <cellStyle name="Note 2 4 3 3" xfId="2195"/>
    <cellStyle name="Note 2 4 3 3 2" xfId="4037"/>
    <cellStyle name="Note 2 4 3 4" xfId="4034"/>
    <cellStyle name="Note 2 4 4" xfId="2196"/>
    <cellStyle name="Note 2 4 4 2" xfId="2197"/>
    <cellStyle name="Note 2 4 4 2 2" xfId="4039"/>
    <cellStyle name="Note 2 4 4 3" xfId="4038"/>
    <cellStyle name="Note 2 4 5" xfId="2198"/>
    <cellStyle name="Note 2 4 5 2" xfId="4040"/>
    <cellStyle name="Note 2 4 6" xfId="4024"/>
    <cellStyle name="Note 2 5" xfId="2199"/>
    <cellStyle name="Note 2 5 2" xfId="2200"/>
    <cellStyle name="Note 2 5 2 2" xfId="2201"/>
    <cellStyle name="Note 2 5 2 2 2" xfId="2202"/>
    <cellStyle name="Note 2 5 2 2 2 2" xfId="2203"/>
    <cellStyle name="Note 2 5 2 2 2 2 2" xfId="4045"/>
    <cellStyle name="Note 2 5 2 2 2 3" xfId="4044"/>
    <cellStyle name="Note 2 5 2 2 3" xfId="2204"/>
    <cellStyle name="Note 2 5 2 2 3 2" xfId="4046"/>
    <cellStyle name="Note 2 5 2 2 4" xfId="4043"/>
    <cellStyle name="Note 2 5 2 3" xfId="2205"/>
    <cellStyle name="Note 2 5 2 3 2" xfId="2206"/>
    <cellStyle name="Note 2 5 2 3 2 2" xfId="4048"/>
    <cellStyle name="Note 2 5 2 3 3" xfId="4047"/>
    <cellStyle name="Note 2 5 2 4" xfId="2207"/>
    <cellStyle name="Note 2 5 2 4 2" xfId="4049"/>
    <cellStyle name="Note 2 5 2 5" xfId="2208"/>
    <cellStyle name="Note 2 5 2 5 2" xfId="4050"/>
    <cellStyle name="Note 2 5 2 6" xfId="4042"/>
    <cellStyle name="Note 2 5 3" xfId="2209"/>
    <cellStyle name="Note 2 5 3 2" xfId="2210"/>
    <cellStyle name="Note 2 5 3 2 2" xfId="2211"/>
    <cellStyle name="Note 2 5 3 2 2 2" xfId="4053"/>
    <cellStyle name="Note 2 5 3 2 3" xfId="4052"/>
    <cellStyle name="Note 2 5 3 3" xfId="2212"/>
    <cellStyle name="Note 2 5 3 3 2" xfId="4054"/>
    <cellStyle name="Note 2 5 3 4" xfId="4051"/>
    <cellStyle name="Note 2 5 4" xfId="2213"/>
    <cellStyle name="Note 2 5 4 2" xfId="2214"/>
    <cellStyle name="Note 2 5 4 2 2" xfId="4056"/>
    <cellStyle name="Note 2 5 4 3" xfId="4055"/>
    <cellStyle name="Note 2 5 5" xfId="2215"/>
    <cellStyle name="Note 2 5 5 2" xfId="4057"/>
    <cellStyle name="Note 2 5 6" xfId="4041"/>
    <cellStyle name="Note 2 6" xfId="2216"/>
    <cellStyle name="Note 2 6 2" xfId="2217"/>
    <cellStyle name="Note 2 6 2 2" xfId="2218"/>
    <cellStyle name="Note 2 6 2 2 2" xfId="2219"/>
    <cellStyle name="Note 2 6 2 2 2 2" xfId="2220"/>
    <cellStyle name="Note 2 6 2 2 2 2 2" xfId="4062"/>
    <cellStyle name="Note 2 6 2 2 2 3" xfId="4061"/>
    <cellStyle name="Note 2 6 2 2 3" xfId="2221"/>
    <cellStyle name="Note 2 6 2 2 3 2" xfId="4063"/>
    <cellStyle name="Note 2 6 2 2 4" xfId="4060"/>
    <cellStyle name="Note 2 6 2 3" xfId="2222"/>
    <cellStyle name="Note 2 6 2 3 2" xfId="2223"/>
    <cellStyle name="Note 2 6 2 3 2 2" xfId="4065"/>
    <cellStyle name="Note 2 6 2 3 3" xfId="4064"/>
    <cellStyle name="Note 2 6 2 4" xfId="2224"/>
    <cellStyle name="Note 2 6 2 4 2" xfId="4066"/>
    <cellStyle name="Note 2 6 2 5" xfId="2225"/>
    <cellStyle name="Note 2 6 2 5 2" xfId="4067"/>
    <cellStyle name="Note 2 6 2 6" xfId="4059"/>
    <cellStyle name="Note 2 6 3" xfId="2226"/>
    <cellStyle name="Note 2 6 3 2" xfId="2227"/>
    <cellStyle name="Note 2 6 3 2 2" xfId="2228"/>
    <cellStyle name="Note 2 6 3 2 2 2" xfId="4070"/>
    <cellStyle name="Note 2 6 3 2 3" xfId="4069"/>
    <cellStyle name="Note 2 6 3 3" xfId="2229"/>
    <cellStyle name="Note 2 6 3 3 2" xfId="4071"/>
    <cellStyle name="Note 2 6 3 4" xfId="4068"/>
    <cellStyle name="Note 2 6 4" xfId="2230"/>
    <cellStyle name="Note 2 6 4 2" xfId="2231"/>
    <cellStyle name="Note 2 6 4 2 2" xfId="4073"/>
    <cellStyle name="Note 2 6 4 3" xfId="4072"/>
    <cellStyle name="Note 2 6 5" xfId="2232"/>
    <cellStyle name="Note 2 6 5 2" xfId="4074"/>
    <cellStyle name="Note 2 6 6" xfId="4058"/>
    <cellStyle name="Note 2 7" xfId="2233"/>
    <cellStyle name="Note 2 7 2" xfId="2234"/>
    <cellStyle name="Note 2 7 2 2" xfId="2235"/>
    <cellStyle name="Note 2 7 2 2 2" xfId="2236"/>
    <cellStyle name="Note 2 7 2 2 2 2" xfId="2237"/>
    <cellStyle name="Note 2 7 2 2 2 2 2" xfId="4079"/>
    <cellStyle name="Note 2 7 2 2 2 3" xfId="4078"/>
    <cellStyle name="Note 2 7 2 2 3" xfId="2238"/>
    <cellStyle name="Note 2 7 2 2 3 2" xfId="4080"/>
    <cellStyle name="Note 2 7 2 2 4" xfId="4077"/>
    <cellStyle name="Note 2 7 2 3" xfId="2239"/>
    <cellStyle name="Note 2 7 2 3 2" xfId="2240"/>
    <cellStyle name="Note 2 7 2 3 2 2" xfId="4082"/>
    <cellStyle name="Note 2 7 2 3 3" xfId="4081"/>
    <cellStyle name="Note 2 7 2 4" xfId="2241"/>
    <cellStyle name="Note 2 7 2 4 2" xfId="4083"/>
    <cellStyle name="Note 2 7 2 5" xfId="2242"/>
    <cellStyle name="Note 2 7 2 5 2" xfId="4084"/>
    <cellStyle name="Note 2 7 2 6" xfId="4076"/>
    <cellStyle name="Note 2 7 3" xfId="2243"/>
    <cellStyle name="Note 2 7 3 2" xfId="2244"/>
    <cellStyle name="Note 2 7 3 2 2" xfId="2245"/>
    <cellStyle name="Note 2 7 3 2 2 2" xfId="4087"/>
    <cellStyle name="Note 2 7 3 2 3" xfId="4086"/>
    <cellStyle name="Note 2 7 3 3" xfId="2246"/>
    <cellStyle name="Note 2 7 3 3 2" xfId="4088"/>
    <cellStyle name="Note 2 7 3 4" xfId="4085"/>
    <cellStyle name="Note 2 7 4" xfId="2247"/>
    <cellStyle name="Note 2 7 4 2" xfId="2248"/>
    <cellStyle name="Note 2 7 4 2 2" xfId="4090"/>
    <cellStyle name="Note 2 7 4 3" xfId="4089"/>
    <cellStyle name="Note 2 7 5" xfId="2249"/>
    <cellStyle name="Note 2 7 5 2" xfId="4091"/>
    <cellStyle name="Note 2 7 6" xfId="4075"/>
    <cellStyle name="Note 2 8" xfId="2250"/>
    <cellStyle name="Note 2 8 2" xfId="2251"/>
    <cellStyle name="Note 2 8 2 2" xfId="2252"/>
    <cellStyle name="Note 2 8 2 2 2" xfId="2253"/>
    <cellStyle name="Note 2 8 2 2 2 2" xfId="2254"/>
    <cellStyle name="Note 2 8 2 2 2 2 2" xfId="4096"/>
    <cellStyle name="Note 2 8 2 2 2 3" xfId="4095"/>
    <cellStyle name="Note 2 8 2 2 3" xfId="2255"/>
    <cellStyle name="Note 2 8 2 2 3 2" xfId="4097"/>
    <cellStyle name="Note 2 8 2 2 4" xfId="4094"/>
    <cellStyle name="Note 2 8 2 3" xfId="2256"/>
    <cellStyle name="Note 2 8 2 3 2" xfId="2257"/>
    <cellStyle name="Note 2 8 2 3 2 2" xfId="4099"/>
    <cellStyle name="Note 2 8 2 3 3" xfId="4098"/>
    <cellStyle name="Note 2 8 2 4" xfId="2258"/>
    <cellStyle name="Note 2 8 2 4 2" xfId="4100"/>
    <cellStyle name="Note 2 8 2 5" xfId="2259"/>
    <cellStyle name="Note 2 8 2 5 2" xfId="4101"/>
    <cellStyle name="Note 2 8 2 6" xfId="4093"/>
    <cellStyle name="Note 2 8 3" xfId="2260"/>
    <cellStyle name="Note 2 8 3 2" xfId="2261"/>
    <cellStyle name="Note 2 8 3 2 2" xfId="2262"/>
    <cellStyle name="Note 2 8 3 2 2 2" xfId="4104"/>
    <cellStyle name="Note 2 8 3 2 3" xfId="4103"/>
    <cellStyle name="Note 2 8 3 3" xfId="2263"/>
    <cellStyle name="Note 2 8 3 3 2" xfId="4105"/>
    <cellStyle name="Note 2 8 3 4" xfId="4102"/>
    <cellStyle name="Note 2 8 4" xfId="2264"/>
    <cellStyle name="Note 2 8 4 2" xfId="2265"/>
    <cellStyle name="Note 2 8 4 2 2" xfId="4107"/>
    <cellStyle name="Note 2 8 4 3" xfId="4106"/>
    <cellStyle name="Note 2 8 5" xfId="2266"/>
    <cellStyle name="Note 2 8 5 2" xfId="4108"/>
    <cellStyle name="Note 2 8 6" xfId="4092"/>
    <cellStyle name="Note 2 9" xfId="3989"/>
    <cellStyle name="Note 3 2" xfId="2267"/>
    <cellStyle name="Note 3 2 2" xfId="2268"/>
    <cellStyle name="Note 3 2 2 2" xfId="2269"/>
    <cellStyle name="Note 3 2 2 2 2" xfId="2270"/>
    <cellStyle name="Note 3 2 2 2 2 2" xfId="2271"/>
    <cellStyle name="Note 3 2 2 2 2 2 2" xfId="4113"/>
    <cellStyle name="Note 3 2 2 2 2 3" xfId="4112"/>
    <cellStyle name="Note 3 2 2 2 3" xfId="2272"/>
    <cellStyle name="Note 3 2 2 2 3 2" xfId="4114"/>
    <cellStyle name="Note 3 2 2 2 4" xfId="4111"/>
    <cellStyle name="Note 3 2 2 3" xfId="2273"/>
    <cellStyle name="Note 3 2 2 3 2" xfId="2274"/>
    <cellStyle name="Note 3 2 2 3 2 2" xfId="4116"/>
    <cellStyle name="Note 3 2 2 3 3" xfId="4115"/>
    <cellStyle name="Note 3 2 2 4" xfId="2275"/>
    <cellStyle name="Note 3 2 2 4 2" xfId="4117"/>
    <cellStyle name="Note 3 2 2 5" xfId="2276"/>
    <cellStyle name="Note 3 2 2 5 2" xfId="4118"/>
    <cellStyle name="Note 3 2 2 6" xfId="4110"/>
    <cellStyle name="Note 3 2 3" xfId="2277"/>
    <cellStyle name="Note 3 2 3 2" xfId="2278"/>
    <cellStyle name="Note 3 2 3 2 2" xfId="2279"/>
    <cellStyle name="Note 3 2 3 2 2 2" xfId="4121"/>
    <cellStyle name="Note 3 2 3 2 3" xfId="4120"/>
    <cellStyle name="Note 3 2 3 3" xfId="2280"/>
    <cellStyle name="Note 3 2 3 3 2" xfId="4122"/>
    <cellStyle name="Note 3 2 3 4" xfId="4119"/>
    <cellStyle name="Note 3 2 4" xfId="2281"/>
    <cellStyle name="Note 3 2 4 2" xfId="2282"/>
    <cellStyle name="Note 3 2 4 2 2" xfId="4124"/>
    <cellStyle name="Note 3 2 4 3" xfId="4123"/>
    <cellStyle name="Note 3 2 5" xfId="2283"/>
    <cellStyle name="Note 3 2 5 2" xfId="4125"/>
    <cellStyle name="Note 3 2 6" xfId="4109"/>
    <cellStyle name="Note 3 3" xfId="2284"/>
    <cellStyle name="Note 3 3 2" xfId="2285"/>
    <cellStyle name="Note 3 3 2 2" xfId="2286"/>
    <cellStyle name="Note 3 3 2 2 2" xfId="2287"/>
    <cellStyle name="Note 3 3 2 2 2 2" xfId="2288"/>
    <cellStyle name="Note 3 3 2 2 2 2 2" xfId="4130"/>
    <cellStyle name="Note 3 3 2 2 2 3" xfId="4129"/>
    <cellStyle name="Note 3 3 2 2 3" xfId="2289"/>
    <cellStyle name="Note 3 3 2 2 3 2" xfId="4131"/>
    <cellStyle name="Note 3 3 2 2 4" xfId="4128"/>
    <cellStyle name="Note 3 3 2 3" xfId="2290"/>
    <cellStyle name="Note 3 3 2 3 2" xfId="2291"/>
    <cellStyle name="Note 3 3 2 3 2 2" xfId="4133"/>
    <cellStyle name="Note 3 3 2 3 3" xfId="4132"/>
    <cellStyle name="Note 3 3 2 4" xfId="2292"/>
    <cellStyle name="Note 3 3 2 4 2" xfId="4134"/>
    <cellStyle name="Note 3 3 2 5" xfId="2293"/>
    <cellStyle name="Note 3 3 2 5 2" xfId="4135"/>
    <cellStyle name="Note 3 3 2 6" xfId="4127"/>
    <cellStyle name="Note 3 3 3" xfId="2294"/>
    <cellStyle name="Note 3 3 3 2" xfId="2295"/>
    <cellStyle name="Note 3 3 3 2 2" xfId="2296"/>
    <cellStyle name="Note 3 3 3 2 2 2" xfId="4138"/>
    <cellStyle name="Note 3 3 3 2 3" xfId="4137"/>
    <cellStyle name="Note 3 3 3 3" xfId="2297"/>
    <cellStyle name="Note 3 3 3 3 2" xfId="4139"/>
    <cellStyle name="Note 3 3 3 4" xfId="4136"/>
    <cellStyle name="Note 3 3 4" xfId="2298"/>
    <cellStyle name="Note 3 3 4 2" xfId="2299"/>
    <cellStyle name="Note 3 3 4 2 2" xfId="4141"/>
    <cellStyle name="Note 3 3 4 3" xfId="4140"/>
    <cellStyle name="Note 3 3 5" xfId="2300"/>
    <cellStyle name="Note 3 3 5 2" xfId="4142"/>
    <cellStyle name="Note 3 3 6" xfId="4126"/>
    <cellStyle name="Note 3 4" xfId="2301"/>
    <cellStyle name="Note 3 4 2" xfId="2302"/>
    <cellStyle name="Note 3 4 2 2" xfId="2303"/>
    <cellStyle name="Note 3 4 2 2 2" xfId="2304"/>
    <cellStyle name="Note 3 4 2 2 2 2" xfId="2305"/>
    <cellStyle name="Note 3 4 2 2 2 2 2" xfId="4147"/>
    <cellStyle name="Note 3 4 2 2 2 3" xfId="4146"/>
    <cellStyle name="Note 3 4 2 2 3" xfId="2306"/>
    <cellStyle name="Note 3 4 2 2 3 2" xfId="4148"/>
    <cellStyle name="Note 3 4 2 2 4" xfId="4145"/>
    <cellStyle name="Note 3 4 2 3" xfId="2307"/>
    <cellStyle name="Note 3 4 2 3 2" xfId="2308"/>
    <cellStyle name="Note 3 4 2 3 2 2" xfId="4150"/>
    <cellStyle name="Note 3 4 2 3 3" xfId="4149"/>
    <cellStyle name="Note 3 4 2 4" xfId="2309"/>
    <cellStyle name="Note 3 4 2 4 2" xfId="4151"/>
    <cellStyle name="Note 3 4 2 5" xfId="2310"/>
    <cellStyle name="Note 3 4 2 5 2" xfId="4152"/>
    <cellStyle name="Note 3 4 2 6" xfId="4144"/>
    <cellStyle name="Note 3 4 3" xfId="2311"/>
    <cellStyle name="Note 3 4 3 2" xfId="2312"/>
    <cellStyle name="Note 3 4 3 2 2" xfId="2313"/>
    <cellStyle name="Note 3 4 3 2 2 2" xfId="4155"/>
    <cellStyle name="Note 3 4 3 2 3" xfId="4154"/>
    <cellStyle name="Note 3 4 3 3" xfId="2314"/>
    <cellStyle name="Note 3 4 3 3 2" xfId="4156"/>
    <cellStyle name="Note 3 4 3 4" xfId="4153"/>
    <cellStyle name="Note 3 4 4" xfId="2315"/>
    <cellStyle name="Note 3 4 4 2" xfId="2316"/>
    <cellStyle name="Note 3 4 4 2 2" xfId="4158"/>
    <cellStyle name="Note 3 4 4 3" xfId="4157"/>
    <cellStyle name="Note 3 4 5" xfId="2317"/>
    <cellStyle name="Note 3 4 5 2" xfId="4159"/>
    <cellStyle name="Note 3 4 6" xfId="4143"/>
    <cellStyle name="Note 3 5" xfId="2318"/>
    <cellStyle name="Note 3 5 2" xfId="2319"/>
    <cellStyle name="Note 3 5 2 2" xfId="2320"/>
    <cellStyle name="Note 3 5 2 2 2" xfId="2321"/>
    <cellStyle name="Note 3 5 2 2 2 2" xfId="2322"/>
    <cellStyle name="Note 3 5 2 2 2 2 2" xfId="4164"/>
    <cellStyle name="Note 3 5 2 2 2 3" xfId="4163"/>
    <cellStyle name="Note 3 5 2 2 3" xfId="2323"/>
    <cellStyle name="Note 3 5 2 2 3 2" xfId="4165"/>
    <cellStyle name="Note 3 5 2 2 4" xfId="4162"/>
    <cellStyle name="Note 3 5 2 3" xfId="2324"/>
    <cellStyle name="Note 3 5 2 3 2" xfId="2325"/>
    <cellStyle name="Note 3 5 2 3 2 2" xfId="4167"/>
    <cellStyle name="Note 3 5 2 3 3" xfId="4166"/>
    <cellStyle name="Note 3 5 2 4" xfId="2326"/>
    <cellStyle name="Note 3 5 2 4 2" xfId="4168"/>
    <cellStyle name="Note 3 5 2 5" xfId="2327"/>
    <cellStyle name="Note 3 5 2 5 2" xfId="4169"/>
    <cellStyle name="Note 3 5 2 6" xfId="4161"/>
    <cellStyle name="Note 3 5 3" xfId="2328"/>
    <cellStyle name="Note 3 5 3 2" xfId="2329"/>
    <cellStyle name="Note 3 5 3 2 2" xfId="2330"/>
    <cellStyle name="Note 3 5 3 2 2 2" xfId="4172"/>
    <cellStyle name="Note 3 5 3 2 3" xfId="4171"/>
    <cellStyle name="Note 3 5 3 3" xfId="2331"/>
    <cellStyle name="Note 3 5 3 3 2" xfId="4173"/>
    <cellStyle name="Note 3 5 3 4" xfId="4170"/>
    <cellStyle name="Note 3 5 4" xfId="2332"/>
    <cellStyle name="Note 3 5 4 2" xfId="2333"/>
    <cellStyle name="Note 3 5 4 2 2" xfId="4175"/>
    <cellStyle name="Note 3 5 4 3" xfId="4174"/>
    <cellStyle name="Note 3 5 5" xfId="2334"/>
    <cellStyle name="Note 3 5 5 2" xfId="4176"/>
    <cellStyle name="Note 3 5 6" xfId="4160"/>
    <cellStyle name="Note 3 6" xfId="2335"/>
    <cellStyle name="Note 3 6 2" xfId="2336"/>
    <cellStyle name="Note 3 6 2 2" xfId="2337"/>
    <cellStyle name="Note 3 6 2 2 2" xfId="2338"/>
    <cellStyle name="Note 3 6 2 2 2 2" xfId="2339"/>
    <cellStyle name="Note 3 6 2 2 2 2 2" xfId="4181"/>
    <cellStyle name="Note 3 6 2 2 2 3" xfId="4180"/>
    <cellStyle name="Note 3 6 2 2 3" xfId="2340"/>
    <cellStyle name="Note 3 6 2 2 3 2" xfId="4182"/>
    <cellStyle name="Note 3 6 2 2 4" xfId="4179"/>
    <cellStyle name="Note 3 6 2 3" xfId="2341"/>
    <cellStyle name="Note 3 6 2 3 2" xfId="2342"/>
    <cellStyle name="Note 3 6 2 3 2 2" xfId="4184"/>
    <cellStyle name="Note 3 6 2 3 3" xfId="4183"/>
    <cellStyle name="Note 3 6 2 4" xfId="2343"/>
    <cellStyle name="Note 3 6 2 4 2" xfId="4185"/>
    <cellStyle name="Note 3 6 2 5" xfId="2344"/>
    <cellStyle name="Note 3 6 2 5 2" xfId="4186"/>
    <cellStyle name="Note 3 6 2 6" xfId="4178"/>
    <cellStyle name="Note 3 6 3" xfId="2345"/>
    <cellStyle name="Note 3 6 3 2" xfId="2346"/>
    <cellStyle name="Note 3 6 3 2 2" xfId="2347"/>
    <cellStyle name="Note 3 6 3 2 2 2" xfId="4189"/>
    <cellStyle name="Note 3 6 3 2 3" xfId="4188"/>
    <cellStyle name="Note 3 6 3 3" xfId="2348"/>
    <cellStyle name="Note 3 6 3 3 2" xfId="4190"/>
    <cellStyle name="Note 3 6 3 4" xfId="4187"/>
    <cellStyle name="Note 3 6 4" xfId="2349"/>
    <cellStyle name="Note 3 6 4 2" xfId="2350"/>
    <cellStyle name="Note 3 6 4 2 2" xfId="4192"/>
    <cellStyle name="Note 3 6 4 3" xfId="4191"/>
    <cellStyle name="Note 3 6 5" xfId="2351"/>
    <cellStyle name="Note 3 6 5 2" xfId="4193"/>
    <cellStyle name="Note 3 6 6" xfId="4177"/>
    <cellStyle name="Note 3 7" xfId="2352"/>
    <cellStyle name="Note 3 7 2" xfId="2353"/>
    <cellStyle name="Note 3 7 2 2" xfId="2354"/>
    <cellStyle name="Note 3 7 2 2 2" xfId="2355"/>
    <cellStyle name="Note 3 7 2 2 2 2" xfId="2356"/>
    <cellStyle name="Note 3 7 2 2 2 2 2" xfId="4198"/>
    <cellStyle name="Note 3 7 2 2 2 3" xfId="4197"/>
    <cellStyle name="Note 3 7 2 2 3" xfId="2357"/>
    <cellStyle name="Note 3 7 2 2 3 2" xfId="4199"/>
    <cellStyle name="Note 3 7 2 2 4" xfId="4196"/>
    <cellStyle name="Note 3 7 2 3" xfId="2358"/>
    <cellStyle name="Note 3 7 2 3 2" xfId="2359"/>
    <cellStyle name="Note 3 7 2 3 2 2" xfId="4201"/>
    <cellStyle name="Note 3 7 2 3 3" xfId="4200"/>
    <cellStyle name="Note 3 7 2 4" xfId="2360"/>
    <cellStyle name="Note 3 7 2 4 2" xfId="4202"/>
    <cellStyle name="Note 3 7 2 5" xfId="2361"/>
    <cellStyle name="Note 3 7 2 5 2" xfId="4203"/>
    <cellStyle name="Note 3 7 2 6" xfId="4195"/>
    <cellStyle name="Note 3 7 3" xfId="2362"/>
    <cellStyle name="Note 3 7 3 2" xfId="2363"/>
    <cellStyle name="Note 3 7 3 2 2" xfId="2364"/>
    <cellStyle name="Note 3 7 3 2 2 2" xfId="4206"/>
    <cellStyle name="Note 3 7 3 2 3" xfId="4205"/>
    <cellStyle name="Note 3 7 3 3" xfId="2365"/>
    <cellStyle name="Note 3 7 3 3 2" xfId="4207"/>
    <cellStyle name="Note 3 7 3 4" xfId="4204"/>
    <cellStyle name="Note 3 7 4" xfId="2366"/>
    <cellStyle name="Note 3 7 4 2" xfId="2367"/>
    <cellStyle name="Note 3 7 4 2 2" xfId="4209"/>
    <cellStyle name="Note 3 7 4 3" xfId="4208"/>
    <cellStyle name="Note 3 7 5" xfId="2368"/>
    <cellStyle name="Note 3 7 5 2" xfId="4210"/>
    <cellStyle name="Note 3 7 6" xfId="4194"/>
    <cellStyle name="Note 3 8" xfId="2369"/>
    <cellStyle name="Note 3 8 2" xfId="2370"/>
    <cellStyle name="Note 3 8 2 2" xfId="2371"/>
    <cellStyle name="Note 3 8 2 2 2" xfId="2372"/>
    <cellStyle name="Note 3 8 2 2 2 2" xfId="2373"/>
    <cellStyle name="Note 3 8 2 2 2 2 2" xfId="4215"/>
    <cellStyle name="Note 3 8 2 2 2 3" xfId="4214"/>
    <cellStyle name="Note 3 8 2 2 3" xfId="2374"/>
    <cellStyle name="Note 3 8 2 2 3 2" xfId="4216"/>
    <cellStyle name="Note 3 8 2 2 4" xfId="4213"/>
    <cellStyle name="Note 3 8 2 3" xfId="2375"/>
    <cellStyle name="Note 3 8 2 3 2" xfId="2376"/>
    <cellStyle name="Note 3 8 2 3 2 2" xfId="4218"/>
    <cellStyle name="Note 3 8 2 3 3" xfId="4217"/>
    <cellStyle name="Note 3 8 2 4" xfId="2377"/>
    <cellStyle name="Note 3 8 2 4 2" xfId="4219"/>
    <cellStyle name="Note 3 8 2 5" xfId="2378"/>
    <cellStyle name="Note 3 8 2 5 2" xfId="4220"/>
    <cellStyle name="Note 3 8 2 6" xfId="4212"/>
    <cellStyle name="Note 3 8 3" xfId="2379"/>
    <cellStyle name="Note 3 8 3 2" xfId="2380"/>
    <cellStyle name="Note 3 8 3 2 2" xfId="2381"/>
    <cellStyle name="Note 3 8 3 2 2 2" xfId="4223"/>
    <cellStyle name="Note 3 8 3 2 3" xfId="4222"/>
    <cellStyle name="Note 3 8 3 3" xfId="2382"/>
    <cellStyle name="Note 3 8 3 3 2" xfId="4224"/>
    <cellStyle name="Note 3 8 3 4" xfId="4221"/>
    <cellStyle name="Note 3 8 4" xfId="2383"/>
    <cellStyle name="Note 3 8 4 2" xfId="2384"/>
    <cellStyle name="Note 3 8 4 2 2" xfId="4226"/>
    <cellStyle name="Note 3 8 4 3" xfId="4225"/>
    <cellStyle name="Note 3 8 5" xfId="2385"/>
    <cellStyle name="Note 3 8 5 2" xfId="4227"/>
    <cellStyle name="Note 3 8 6" xfId="4211"/>
    <cellStyle name="Note 4 2" xfId="2386"/>
    <cellStyle name="Note 4 2 2" xfId="2387"/>
    <cellStyle name="Note 4 2 2 2" xfId="2388"/>
    <cellStyle name="Note 4 2 2 2 2" xfId="2389"/>
    <cellStyle name="Note 4 2 2 2 2 2" xfId="2390"/>
    <cellStyle name="Note 4 2 2 2 2 2 2" xfId="4232"/>
    <cellStyle name="Note 4 2 2 2 2 3" xfId="4231"/>
    <cellStyle name="Note 4 2 2 2 3" xfId="2391"/>
    <cellStyle name="Note 4 2 2 2 3 2" xfId="4233"/>
    <cellStyle name="Note 4 2 2 2 4" xfId="4230"/>
    <cellStyle name="Note 4 2 2 3" xfId="2392"/>
    <cellStyle name="Note 4 2 2 3 2" xfId="2393"/>
    <cellStyle name="Note 4 2 2 3 2 2" xfId="4235"/>
    <cellStyle name="Note 4 2 2 3 3" xfId="4234"/>
    <cellStyle name="Note 4 2 2 4" xfId="2394"/>
    <cellStyle name="Note 4 2 2 4 2" xfId="4236"/>
    <cellStyle name="Note 4 2 2 5" xfId="2395"/>
    <cellStyle name="Note 4 2 2 5 2" xfId="4237"/>
    <cellStyle name="Note 4 2 2 6" xfId="4229"/>
    <cellStyle name="Note 4 2 3" xfId="2396"/>
    <cellStyle name="Note 4 2 3 2" xfId="2397"/>
    <cellStyle name="Note 4 2 3 2 2" xfId="2398"/>
    <cellStyle name="Note 4 2 3 2 2 2" xfId="4240"/>
    <cellStyle name="Note 4 2 3 2 3" xfId="4239"/>
    <cellStyle name="Note 4 2 3 3" xfId="2399"/>
    <cellStyle name="Note 4 2 3 3 2" xfId="4241"/>
    <cellStyle name="Note 4 2 3 4" xfId="4238"/>
    <cellStyle name="Note 4 2 4" xfId="2400"/>
    <cellStyle name="Note 4 2 4 2" xfId="2401"/>
    <cellStyle name="Note 4 2 4 2 2" xfId="4243"/>
    <cellStyle name="Note 4 2 4 3" xfId="4242"/>
    <cellStyle name="Note 4 2 5" xfId="2402"/>
    <cellStyle name="Note 4 2 5 2" xfId="4244"/>
    <cellStyle name="Note 4 2 6" xfId="4228"/>
    <cellStyle name="Note 4 3" xfId="2403"/>
    <cellStyle name="Note 4 3 2" xfId="2404"/>
    <cellStyle name="Note 4 3 2 2" xfId="2405"/>
    <cellStyle name="Note 4 3 2 2 2" xfId="2406"/>
    <cellStyle name="Note 4 3 2 2 2 2" xfId="2407"/>
    <cellStyle name="Note 4 3 2 2 2 2 2" xfId="4249"/>
    <cellStyle name="Note 4 3 2 2 2 3" xfId="4248"/>
    <cellStyle name="Note 4 3 2 2 3" xfId="2408"/>
    <cellStyle name="Note 4 3 2 2 3 2" xfId="4250"/>
    <cellStyle name="Note 4 3 2 2 4" xfId="4247"/>
    <cellStyle name="Note 4 3 2 3" xfId="2409"/>
    <cellStyle name="Note 4 3 2 3 2" xfId="2410"/>
    <cellStyle name="Note 4 3 2 3 2 2" xfId="4252"/>
    <cellStyle name="Note 4 3 2 3 3" xfId="4251"/>
    <cellStyle name="Note 4 3 2 4" xfId="2411"/>
    <cellStyle name="Note 4 3 2 4 2" xfId="4253"/>
    <cellStyle name="Note 4 3 2 5" xfId="2412"/>
    <cellStyle name="Note 4 3 2 5 2" xfId="4254"/>
    <cellStyle name="Note 4 3 2 6" xfId="4246"/>
    <cellStyle name="Note 4 3 3" xfId="2413"/>
    <cellStyle name="Note 4 3 3 2" xfId="2414"/>
    <cellStyle name="Note 4 3 3 2 2" xfId="2415"/>
    <cellStyle name="Note 4 3 3 2 2 2" xfId="4257"/>
    <cellStyle name="Note 4 3 3 2 3" xfId="4256"/>
    <cellStyle name="Note 4 3 3 3" xfId="2416"/>
    <cellStyle name="Note 4 3 3 3 2" xfId="4258"/>
    <cellStyle name="Note 4 3 3 4" xfId="4255"/>
    <cellStyle name="Note 4 3 4" xfId="2417"/>
    <cellStyle name="Note 4 3 4 2" xfId="2418"/>
    <cellStyle name="Note 4 3 4 2 2" xfId="4260"/>
    <cellStyle name="Note 4 3 4 3" xfId="4259"/>
    <cellStyle name="Note 4 3 5" xfId="2419"/>
    <cellStyle name="Note 4 3 5 2" xfId="4261"/>
    <cellStyle name="Note 4 3 6" xfId="4245"/>
    <cellStyle name="Note 4 4" xfId="2420"/>
    <cellStyle name="Note 4 4 2" xfId="2421"/>
    <cellStyle name="Note 4 4 2 2" xfId="2422"/>
    <cellStyle name="Note 4 4 2 2 2" xfId="2423"/>
    <cellStyle name="Note 4 4 2 2 2 2" xfId="2424"/>
    <cellStyle name="Note 4 4 2 2 2 2 2" xfId="4266"/>
    <cellStyle name="Note 4 4 2 2 2 3" xfId="4265"/>
    <cellStyle name="Note 4 4 2 2 3" xfId="2425"/>
    <cellStyle name="Note 4 4 2 2 3 2" xfId="4267"/>
    <cellStyle name="Note 4 4 2 2 4" xfId="4264"/>
    <cellStyle name="Note 4 4 2 3" xfId="2426"/>
    <cellStyle name="Note 4 4 2 3 2" xfId="2427"/>
    <cellStyle name="Note 4 4 2 3 2 2" xfId="4269"/>
    <cellStyle name="Note 4 4 2 3 3" xfId="4268"/>
    <cellStyle name="Note 4 4 2 4" xfId="2428"/>
    <cellStyle name="Note 4 4 2 4 2" xfId="4270"/>
    <cellStyle name="Note 4 4 2 5" xfId="2429"/>
    <cellStyle name="Note 4 4 2 5 2" xfId="4271"/>
    <cellStyle name="Note 4 4 2 6" xfId="4263"/>
    <cellStyle name="Note 4 4 3" xfId="2430"/>
    <cellStyle name="Note 4 4 3 2" xfId="2431"/>
    <cellStyle name="Note 4 4 3 2 2" xfId="2432"/>
    <cellStyle name="Note 4 4 3 2 2 2" xfId="4274"/>
    <cellStyle name="Note 4 4 3 2 3" xfId="4273"/>
    <cellStyle name="Note 4 4 3 3" xfId="2433"/>
    <cellStyle name="Note 4 4 3 3 2" xfId="4275"/>
    <cellStyle name="Note 4 4 3 4" xfId="4272"/>
    <cellStyle name="Note 4 4 4" xfId="2434"/>
    <cellStyle name="Note 4 4 4 2" xfId="2435"/>
    <cellStyle name="Note 4 4 4 2 2" xfId="4277"/>
    <cellStyle name="Note 4 4 4 3" xfId="4276"/>
    <cellStyle name="Note 4 4 5" xfId="2436"/>
    <cellStyle name="Note 4 4 5 2" xfId="4278"/>
    <cellStyle name="Note 4 4 6" xfId="4262"/>
    <cellStyle name="Note 4 5" xfId="2437"/>
    <cellStyle name="Note 4 5 2" xfId="2438"/>
    <cellStyle name="Note 4 5 2 2" xfId="2439"/>
    <cellStyle name="Note 4 5 2 2 2" xfId="2440"/>
    <cellStyle name="Note 4 5 2 2 2 2" xfId="2441"/>
    <cellStyle name="Note 4 5 2 2 2 2 2" xfId="4283"/>
    <cellStyle name="Note 4 5 2 2 2 3" xfId="4282"/>
    <cellStyle name="Note 4 5 2 2 3" xfId="2442"/>
    <cellStyle name="Note 4 5 2 2 3 2" xfId="4284"/>
    <cellStyle name="Note 4 5 2 2 4" xfId="4281"/>
    <cellStyle name="Note 4 5 2 3" xfId="2443"/>
    <cellStyle name="Note 4 5 2 3 2" xfId="2444"/>
    <cellStyle name="Note 4 5 2 3 2 2" xfId="4286"/>
    <cellStyle name="Note 4 5 2 3 3" xfId="4285"/>
    <cellStyle name="Note 4 5 2 4" xfId="2445"/>
    <cellStyle name="Note 4 5 2 4 2" xfId="4287"/>
    <cellStyle name="Note 4 5 2 5" xfId="2446"/>
    <cellStyle name="Note 4 5 2 5 2" xfId="4288"/>
    <cellStyle name="Note 4 5 2 6" xfId="4280"/>
    <cellStyle name="Note 4 5 3" xfId="2447"/>
    <cellStyle name="Note 4 5 3 2" xfId="2448"/>
    <cellStyle name="Note 4 5 3 2 2" xfId="2449"/>
    <cellStyle name="Note 4 5 3 2 2 2" xfId="4291"/>
    <cellStyle name="Note 4 5 3 2 3" xfId="4290"/>
    <cellStyle name="Note 4 5 3 3" xfId="2450"/>
    <cellStyle name="Note 4 5 3 3 2" xfId="4292"/>
    <cellStyle name="Note 4 5 3 4" xfId="4289"/>
    <cellStyle name="Note 4 5 4" xfId="2451"/>
    <cellStyle name="Note 4 5 4 2" xfId="2452"/>
    <cellStyle name="Note 4 5 4 2 2" xfId="4294"/>
    <cellStyle name="Note 4 5 4 3" xfId="4293"/>
    <cellStyle name="Note 4 5 5" xfId="2453"/>
    <cellStyle name="Note 4 5 5 2" xfId="4295"/>
    <cellStyle name="Note 4 5 6" xfId="4279"/>
    <cellStyle name="Note 4 6" xfId="2454"/>
    <cellStyle name="Note 4 6 2" xfId="2455"/>
    <cellStyle name="Note 4 6 2 2" xfId="2456"/>
    <cellStyle name="Note 4 6 2 2 2" xfId="2457"/>
    <cellStyle name="Note 4 6 2 2 2 2" xfId="2458"/>
    <cellStyle name="Note 4 6 2 2 2 2 2" xfId="4300"/>
    <cellStyle name="Note 4 6 2 2 2 3" xfId="4299"/>
    <cellStyle name="Note 4 6 2 2 3" xfId="2459"/>
    <cellStyle name="Note 4 6 2 2 3 2" xfId="4301"/>
    <cellStyle name="Note 4 6 2 2 4" xfId="4298"/>
    <cellStyle name="Note 4 6 2 3" xfId="2460"/>
    <cellStyle name="Note 4 6 2 3 2" xfId="2461"/>
    <cellStyle name="Note 4 6 2 3 2 2" xfId="4303"/>
    <cellStyle name="Note 4 6 2 3 3" xfId="4302"/>
    <cellStyle name="Note 4 6 2 4" xfId="2462"/>
    <cellStyle name="Note 4 6 2 4 2" xfId="4304"/>
    <cellStyle name="Note 4 6 2 5" xfId="2463"/>
    <cellStyle name="Note 4 6 2 5 2" xfId="4305"/>
    <cellStyle name="Note 4 6 2 6" xfId="4297"/>
    <cellStyle name="Note 4 6 3" xfId="2464"/>
    <cellStyle name="Note 4 6 3 2" xfId="2465"/>
    <cellStyle name="Note 4 6 3 2 2" xfId="2466"/>
    <cellStyle name="Note 4 6 3 2 2 2" xfId="4308"/>
    <cellStyle name="Note 4 6 3 2 3" xfId="4307"/>
    <cellStyle name="Note 4 6 3 3" xfId="2467"/>
    <cellStyle name="Note 4 6 3 3 2" xfId="4309"/>
    <cellStyle name="Note 4 6 3 4" xfId="4306"/>
    <cellStyle name="Note 4 6 4" xfId="2468"/>
    <cellStyle name="Note 4 6 4 2" xfId="2469"/>
    <cellStyle name="Note 4 6 4 2 2" xfId="4311"/>
    <cellStyle name="Note 4 6 4 3" xfId="4310"/>
    <cellStyle name="Note 4 6 5" xfId="2470"/>
    <cellStyle name="Note 4 6 5 2" xfId="4312"/>
    <cellStyle name="Note 4 6 6" xfId="4296"/>
    <cellStyle name="Note 4 7" xfId="2471"/>
    <cellStyle name="Note 4 7 2" xfId="2472"/>
    <cellStyle name="Note 4 7 2 2" xfId="2473"/>
    <cellStyle name="Note 4 7 2 2 2" xfId="2474"/>
    <cellStyle name="Note 4 7 2 2 2 2" xfId="2475"/>
    <cellStyle name="Note 4 7 2 2 2 2 2" xfId="4317"/>
    <cellStyle name="Note 4 7 2 2 2 3" xfId="4316"/>
    <cellStyle name="Note 4 7 2 2 3" xfId="2476"/>
    <cellStyle name="Note 4 7 2 2 3 2" xfId="4318"/>
    <cellStyle name="Note 4 7 2 2 4" xfId="4315"/>
    <cellStyle name="Note 4 7 2 3" xfId="2477"/>
    <cellStyle name="Note 4 7 2 3 2" xfId="2478"/>
    <cellStyle name="Note 4 7 2 3 2 2" xfId="4320"/>
    <cellStyle name="Note 4 7 2 3 3" xfId="4319"/>
    <cellStyle name="Note 4 7 2 4" xfId="2479"/>
    <cellStyle name="Note 4 7 2 4 2" xfId="4321"/>
    <cellStyle name="Note 4 7 2 5" xfId="2480"/>
    <cellStyle name="Note 4 7 2 5 2" xfId="4322"/>
    <cellStyle name="Note 4 7 2 6" xfId="4314"/>
    <cellStyle name="Note 4 7 3" xfId="2481"/>
    <cellStyle name="Note 4 7 3 2" xfId="2482"/>
    <cellStyle name="Note 4 7 3 2 2" xfId="2483"/>
    <cellStyle name="Note 4 7 3 2 2 2" xfId="4325"/>
    <cellStyle name="Note 4 7 3 2 3" xfId="4324"/>
    <cellStyle name="Note 4 7 3 3" xfId="2484"/>
    <cellStyle name="Note 4 7 3 3 2" xfId="4326"/>
    <cellStyle name="Note 4 7 3 4" xfId="4323"/>
    <cellStyle name="Note 4 7 4" xfId="2485"/>
    <cellStyle name="Note 4 7 4 2" xfId="2486"/>
    <cellStyle name="Note 4 7 4 2 2" xfId="4328"/>
    <cellStyle name="Note 4 7 4 3" xfId="4327"/>
    <cellStyle name="Note 4 7 5" xfId="2487"/>
    <cellStyle name="Note 4 7 5 2" xfId="4329"/>
    <cellStyle name="Note 4 7 6" xfId="4313"/>
    <cellStyle name="Note 4 8" xfId="2488"/>
    <cellStyle name="Note 4 8 2" xfId="2489"/>
    <cellStyle name="Note 4 8 2 2" xfId="2490"/>
    <cellStyle name="Note 4 8 2 2 2" xfId="2491"/>
    <cellStyle name="Note 4 8 2 2 2 2" xfId="2492"/>
    <cellStyle name="Note 4 8 2 2 2 2 2" xfId="4334"/>
    <cellStyle name="Note 4 8 2 2 2 3" xfId="4333"/>
    <cellStyle name="Note 4 8 2 2 3" xfId="2493"/>
    <cellStyle name="Note 4 8 2 2 3 2" xfId="4335"/>
    <cellStyle name="Note 4 8 2 2 4" xfId="4332"/>
    <cellStyle name="Note 4 8 2 3" xfId="2494"/>
    <cellStyle name="Note 4 8 2 3 2" xfId="2495"/>
    <cellStyle name="Note 4 8 2 3 2 2" xfId="4337"/>
    <cellStyle name="Note 4 8 2 3 3" xfId="4336"/>
    <cellStyle name="Note 4 8 2 4" xfId="2496"/>
    <cellStyle name="Note 4 8 2 4 2" xfId="4338"/>
    <cellStyle name="Note 4 8 2 5" xfId="2497"/>
    <cellStyle name="Note 4 8 2 5 2" xfId="4339"/>
    <cellStyle name="Note 4 8 2 6" xfId="4331"/>
    <cellStyle name="Note 4 8 3" xfId="2498"/>
    <cellStyle name="Note 4 8 3 2" xfId="2499"/>
    <cellStyle name="Note 4 8 3 2 2" xfId="2500"/>
    <cellStyle name="Note 4 8 3 2 2 2" xfId="4342"/>
    <cellStyle name="Note 4 8 3 2 3" xfId="4341"/>
    <cellStyle name="Note 4 8 3 3" xfId="2501"/>
    <cellStyle name="Note 4 8 3 3 2" xfId="4343"/>
    <cellStyle name="Note 4 8 3 4" xfId="4340"/>
    <cellStyle name="Note 4 8 4" xfId="2502"/>
    <cellStyle name="Note 4 8 4 2" xfId="2503"/>
    <cellStyle name="Note 4 8 4 2 2" xfId="4345"/>
    <cellStyle name="Note 4 8 4 3" xfId="4344"/>
    <cellStyle name="Note 4 8 5" xfId="2504"/>
    <cellStyle name="Note 4 8 5 2" xfId="4346"/>
    <cellStyle name="Note 4 8 6" xfId="4330"/>
    <cellStyle name="Note 5 2" xfId="2505"/>
    <cellStyle name="Note 5 2 2" xfId="2506"/>
    <cellStyle name="Note 5 2 2 2" xfId="2507"/>
    <cellStyle name="Note 5 2 2 2 2" xfId="2508"/>
    <cellStyle name="Note 5 2 2 2 2 2" xfId="2509"/>
    <cellStyle name="Note 5 2 2 2 2 2 2" xfId="4351"/>
    <cellStyle name="Note 5 2 2 2 2 3" xfId="4350"/>
    <cellStyle name="Note 5 2 2 2 3" xfId="2510"/>
    <cellStyle name="Note 5 2 2 2 3 2" xfId="4352"/>
    <cellStyle name="Note 5 2 2 2 4" xfId="4349"/>
    <cellStyle name="Note 5 2 2 3" xfId="2511"/>
    <cellStyle name="Note 5 2 2 3 2" xfId="2512"/>
    <cellStyle name="Note 5 2 2 3 2 2" xfId="4354"/>
    <cellStyle name="Note 5 2 2 3 3" xfId="4353"/>
    <cellStyle name="Note 5 2 2 4" xfId="2513"/>
    <cellStyle name="Note 5 2 2 4 2" xfId="4355"/>
    <cellStyle name="Note 5 2 2 5" xfId="2514"/>
    <cellStyle name="Note 5 2 2 5 2" xfId="4356"/>
    <cellStyle name="Note 5 2 2 6" xfId="4348"/>
    <cellStyle name="Note 5 2 3" xfId="2515"/>
    <cellStyle name="Note 5 2 3 2" xfId="2516"/>
    <cellStyle name="Note 5 2 3 2 2" xfId="2517"/>
    <cellStyle name="Note 5 2 3 2 2 2" xfId="4359"/>
    <cellStyle name="Note 5 2 3 2 3" xfId="4358"/>
    <cellStyle name="Note 5 2 3 3" xfId="2518"/>
    <cellStyle name="Note 5 2 3 3 2" xfId="4360"/>
    <cellStyle name="Note 5 2 3 4" xfId="4357"/>
    <cellStyle name="Note 5 2 4" xfId="2519"/>
    <cellStyle name="Note 5 2 4 2" xfId="2520"/>
    <cellStyle name="Note 5 2 4 2 2" xfId="4362"/>
    <cellStyle name="Note 5 2 4 3" xfId="4361"/>
    <cellStyle name="Note 5 2 5" xfId="2521"/>
    <cellStyle name="Note 5 2 5 2" xfId="4363"/>
    <cellStyle name="Note 5 2 6" xfId="4347"/>
    <cellStyle name="Note 5 3" xfId="2522"/>
    <cellStyle name="Note 5 3 2" xfId="2523"/>
    <cellStyle name="Note 5 3 2 2" xfId="2524"/>
    <cellStyle name="Note 5 3 2 2 2" xfId="2525"/>
    <cellStyle name="Note 5 3 2 2 2 2" xfId="2526"/>
    <cellStyle name="Note 5 3 2 2 2 2 2" xfId="4368"/>
    <cellStyle name="Note 5 3 2 2 2 3" xfId="4367"/>
    <cellStyle name="Note 5 3 2 2 3" xfId="2527"/>
    <cellStyle name="Note 5 3 2 2 3 2" xfId="4369"/>
    <cellStyle name="Note 5 3 2 2 4" xfId="4366"/>
    <cellStyle name="Note 5 3 2 3" xfId="2528"/>
    <cellStyle name="Note 5 3 2 3 2" xfId="2529"/>
    <cellStyle name="Note 5 3 2 3 2 2" xfId="4371"/>
    <cellStyle name="Note 5 3 2 3 3" xfId="4370"/>
    <cellStyle name="Note 5 3 2 4" xfId="2530"/>
    <cellStyle name="Note 5 3 2 4 2" xfId="4372"/>
    <cellStyle name="Note 5 3 2 5" xfId="2531"/>
    <cellStyle name="Note 5 3 2 5 2" xfId="4373"/>
    <cellStyle name="Note 5 3 2 6" xfId="4365"/>
    <cellStyle name="Note 5 3 3" xfId="2532"/>
    <cellStyle name="Note 5 3 3 2" xfId="2533"/>
    <cellStyle name="Note 5 3 3 2 2" xfId="2534"/>
    <cellStyle name="Note 5 3 3 2 2 2" xfId="4376"/>
    <cellStyle name="Note 5 3 3 2 3" xfId="4375"/>
    <cellStyle name="Note 5 3 3 3" xfId="2535"/>
    <cellStyle name="Note 5 3 3 3 2" xfId="4377"/>
    <cellStyle name="Note 5 3 3 4" xfId="4374"/>
    <cellStyle name="Note 5 3 4" xfId="2536"/>
    <cellStyle name="Note 5 3 4 2" xfId="2537"/>
    <cellStyle name="Note 5 3 4 2 2" xfId="4379"/>
    <cellStyle name="Note 5 3 4 3" xfId="4378"/>
    <cellStyle name="Note 5 3 5" xfId="2538"/>
    <cellStyle name="Note 5 3 5 2" xfId="4380"/>
    <cellStyle name="Note 5 3 6" xfId="4364"/>
    <cellStyle name="Note 5 4" xfId="2539"/>
    <cellStyle name="Note 5 4 2" xfId="2540"/>
    <cellStyle name="Note 5 4 2 2" xfId="2541"/>
    <cellStyle name="Note 5 4 2 2 2" xfId="2542"/>
    <cellStyle name="Note 5 4 2 2 2 2" xfId="2543"/>
    <cellStyle name="Note 5 4 2 2 2 2 2" xfId="4385"/>
    <cellStyle name="Note 5 4 2 2 2 3" xfId="4384"/>
    <cellStyle name="Note 5 4 2 2 3" xfId="2544"/>
    <cellStyle name="Note 5 4 2 2 3 2" xfId="4386"/>
    <cellStyle name="Note 5 4 2 2 4" xfId="4383"/>
    <cellStyle name="Note 5 4 2 3" xfId="2545"/>
    <cellStyle name="Note 5 4 2 3 2" xfId="2546"/>
    <cellStyle name="Note 5 4 2 3 2 2" xfId="4388"/>
    <cellStyle name="Note 5 4 2 3 3" xfId="4387"/>
    <cellStyle name="Note 5 4 2 4" xfId="2547"/>
    <cellStyle name="Note 5 4 2 4 2" xfId="4389"/>
    <cellStyle name="Note 5 4 2 5" xfId="2548"/>
    <cellStyle name="Note 5 4 2 5 2" xfId="4390"/>
    <cellStyle name="Note 5 4 2 6" xfId="4382"/>
    <cellStyle name="Note 5 4 3" xfId="2549"/>
    <cellStyle name="Note 5 4 3 2" xfId="2550"/>
    <cellStyle name="Note 5 4 3 2 2" xfId="2551"/>
    <cellStyle name="Note 5 4 3 2 2 2" xfId="4393"/>
    <cellStyle name="Note 5 4 3 2 3" xfId="4392"/>
    <cellStyle name="Note 5 4 3 3" xfId="2552"/>
    <cellStyle name="Note 5 4 3 3 2" xfId="4394"/>
    <cellStyle name="Note 5 4 3 4" xfId="4391"/>
    <cellStyle name="Note 5 4 4" xfId="2553"/>
    <cellStyle name="Note 5 4 4 2" xfId="2554"/>
    <cellStyle name="Note 5 4 4 2 2" xfId="4396"/>
    <cellStyle name="Note 5 4 4 3" xfId="4395"/>
    <cellStyle name="Note 5 4 5" xfId="2555"/>
    <cellStyle name="Note 5 4 5 2" xfId="4397"/>
    <cellStyle name="Note 5 4 6" xfId="4381"/>
    <cellStyle name="Note 5 5" xfId="2556"/>
    <cellStyle name="Note 5 5 2" xfId="2557"/>
    <cellStyle name="Note 5 5 2 2" xfId="2558"/>
    <cellStyle name="Note 5 5 2 2 2" xfId="2559"/>
    <cellStyle name="Note 5 5 2 2 2 2" xfId="2560"/>
    <cellStyle name="Note 5 5 2 2 2 2 2" xfId="4402"/>
    <cellStyle name="Note 5 5 2 2 2 3" xfId="4401"/>
    <cellStyle name="Note 5 5 2 2 3" xfId="2561"/>
    <cellStyle name="Note 5 5 2 2 3 2" xfId="4403"/>
    <cellStyle name="Note 5 5 2 2 4" xfId="4400"/>
    <cellStyle name="Note 5 5 2 3" xfId="2562"/>
    <cellStyle name="Note 5 5 2 3 2" xfId="2563"/>
    <cellStyle name="Note 5 5 2 3 2 2" xfId="4405"/>
    <cellStyle name="Note 5 5 2 3 3" xfId="4404"/>
    <cellStyle name="Note 5 5 2 4" xfId="2564"/>
    <cellStyle name="Note 5 5 2 4 2" xfId="4406"/>
    <cellStyle name="Note 5 5 2 5" xfId="2565"/>
    <cellStyle name="Note 5 5 2 5 2" xfId="4407"/>
    <cellStyle name="Note 5 5 2 6" xfId="4399"/>
    <cellStyle name="Note 5 5 3" xfId="2566"/>
    <cellStyle name="Note 5 5 3 2" xfId="2567"/>
    <cellStyle name="Note 5 5 3 2 2" xfId="2568"/>
    <cellStyle name="Note 5 5 3 2 2 2" xfId="4410"/>
    <cellStyle name="Note 5 5 3 2 3" xfId="4409"/>
    <cellStyle name="Note 5 5 3 3" xfId="2569"/>
    <cellStyle name="Note 5 5 3 3 2" xfId="4411"/>
    <cellStyle name="Note 5 5 3 4" xfId="4408"/>
    <cellStyle name="Note 5 5 4" xfId="2570"/>
    <cellStyle name="Note 5 5 4 2" xfId="2571"/>
    <cellStyle name="Note 5 5 4 2 2" xfId="4413"/>
    <cellStyle name="Note 5 5 4 3" xfId="4412"/>
    <cellStyle name="Note 5 5 5" xfId="2572"/>
    <cellStyle name="Note 5 5 5 2" xfId="4414"/>
    <cellStyle name="Note 5 5 6" xfId="4398"/>
    <cellStyle name="Note 5 6" xfId="2573"/>
    <cellStyle name="Note 5 6 2" xfId="2574"/>
    <cellStyle name="Note 5 6 2 2" xfId="2575"/>
    <cellStyle name="Note 5 6 2 2 2" xfId="2576"/>
    <cellStyle name="Note 5 6 2 2 2 2" xfId="2577"/>
    <cellStyle name="Note 5 6 2 2 2 2 2" xfId="4419"/>
    <cellStyle name="Note 5 6 2 2 2 3" xfId="4418"/>
    <cellStyle name="Note 5 6 2 2 3" xfId="2578"/>
    <cellStyle name="Note 5 6 2 2 3 2" xfId="4420"/>
    <cellStyle name="Note 5 6 2 2 4" xfId="4417"/>
    <cellStyle name="Note 5 6 2 3" xfId="2579"/>
    <cellStyle name="Note 5 6 2 3 2" xfId="2580"/>
    <cellStyle name="Note 5 6 2 3 2 2" xfId="4422"/>
    <cellStyle name="Note 5 6 2 3 3" xfId="4421"/>
    <cellStyle name="Note 5 6 2 4" xfId="2581"/>
    <cellStyle name="Note 5 6 2 4 2" xfId="4423"/>
    <cellStyle name="Note 5 6 2 5" xfId="2582"/>
    <cellStyle name="Note 5 6 2 5 2" xfId="4424"/>
    <cellStyle name="Note 5 6 2 6" xfId="4416"/>
    <cellStyle name="Note 5 6 3" xfId="2583"/>
    <cellStyle name="Note 5 6 3 2" xfId="2584"/>
    <cellStyle name="Note 5 6 3 2 2" xfId="2585"/>
    <cellStyle name="Note 5 6 3 2 2 2" xfId="4427"/>
    <cellStyle name="Note 5 6 3 2 3" xfId="4426"/>
    <cellStyle name="Note 5 6 3 3" xfId="2586"/>
    <cellStyle name="Note 5 6 3 3 2" xfId="4428"/>
    <cellStyle name="Note 5 6 3 4" xfId="4425"/>
    <cellStyle name="Note 5 6 4" xfId="2587"/>
    <cellStyle name="Note 5 6 4 2" xfId="2588"/>
    <cellStyle name="Note 5 6 4 2 2" xfId="4430"/>
    <cellStyle name="Note 5 6 4 3" xfId="4429"/>
    <cellStyle name="Note 5 6 5" xfId="2589"/>
    <cellStyle name="Note 5 6 5 2" xfId="4431"/>
    <cellStyle name="Note 5 6 6" xfId="4415"/>
    <cellStyle name="Note 5 7" xfId="2590"/>
    <cellStyle name="Note 5 7 2" xfId="2591"/>
    <cellStyle name="Note 5 7 2 2" xfId="2592"/>
    <cellStyle name="Note 5 7 2 2 2" xfId="2593"/>
    <cellStyle name="Note 5 7 2 2 2 2" xfId="2594"/>
    <cellStyle name="Note 5 7 2 2 2 2 2" xfId="4436"/>
    <cellStyle name="Note 5 7 2 2 2 3" xfId="4435"/>
    <cellStyle name="Note 5 7 2 2 3" xfId="2595"/>
    <cellStyle name="Note 5 7 2 2 3 2" xfId="4437"/>
    <cellStyle name="Note 5 7 2 2 4" xfId="4434"/>
    <cellStyle name="Note 5 7 2 3" xfId="2596"/>
    <cellStyle name="Note 5 7 2 3 2" xfId="2597"/>
    <cellStyle name="Note 5 7 2 3 2 2" xfId="4439"/>
    <cellStyle name="Note 5 7 2 3 3" xfId="4438"/>
    <cellStyle name="Note 5 7 2 4" xfId="2598"/>
    <cellStyle name="Note 5 7 2 4 2" xfId="4440"/>
    <cellStyle name="Note 5 7 2 5" xfId="2599"/>
    <cellStyle name="Note 5 7 2 5 2" xfId="4441"/>
    <cellStyle name="Note 5 7 2 6" xfId="4433"/>
    <cellStyle name="Note 5 7 3" xfId="2600"/>
    <cellStyle name="Note 5 7 3 2" xfId="2601"/>
    <cellStyle name="Note 5 7 3 2 2" xfId="2602"/>
    <cellStyle name="Note 5 7 3 2 2 2" xfId="4444"/>
    <cellStyle name="Note 5 7 3 2 3" xfId="4443"/>
    <cellStyle name="Note 5 7 3 3" xfId="2603"/>
    <cellStyle name="Note 5 7 3 3 2" xfId="4445"/>
    <cellStyle name="Note 5 7 3 4" xfId="4442"/>
    <cellStyle name="Note 5 7 4" xfId="2604"/>
    <cellStyle name="Note 5 7 4 2" xfId="2605"/>
    <cellStyle name="Note 5 7 4 2 2" xfId="4447"/>
    <cellStyle name="Note 5 7 4 3" xfId="4446"/>
    <cellStyle name="Note 5 7 5" xfId="2606"/>
    <cellStyle name="Note 5 7 5 2" xfId="4448"/>
    <cellStyle name="Note 5 7 6" xfId="4432"/>
    <cellStyle name="Note 5 8" xfId="2607"/>
    <cellStyle name="Note 5 8 2" xfId="2608"/>
    <cellStyle name="Note 5 8 2 2" xfId="2609"/>
    <cellStyle name="Note 5 8 2 2 2" xfId="2610"/>
    <cellStyle name="Note 5 8 2 2 2 2" xfId="2611"/>
    <cellStyle name="Note 5 8 2 2 2 2 2" xfId="4453"/>
    <cellStyle name="Note 5 8 2 2 2 3" xfId="4452"/>
    <cellStyle name="Note 5 8 2 2 3" xfId="2612"/>
    <cellStyle name="Note 5 8 2 2 3 2" xfId="4454"/>
    <cellStyle name="Note 5 8 2 2 4" xfId="4451"/>
    <cellStyle name="Note 5 8 2 3" xfId="2613"/>
    <cellStyle name="Note 5 8 2 3 2" xfId="2614"/>
    <cellStyle name="Note 5 8 2 3 2 2" xfId="4456"/>
    <cellStyle name="Note 5 8 2 3 3" xfId="4455"/>
    <cellStyle name="Note 5 8 2 4" xfId="2615"/>
    <cellStyle name="Note 5 8 2 4 2" xfId="4457"/>
    <cellStyle name="Note 5 8 2 5" xfId="2616"/>
    <cellStyle name="Note 5 8 2 5 2" xfId="4458"/>
    <cellStyle name="Note 5 8 2 6" xfId="4450"/>
    <cellStyle name="Note 5 8 3" xfId="2617"/>
    <cellStyle name="Note 5 8 3 2" xfId="2618"/>
    <cellStyle name="Note 5 8 3 2 2" xfId="2619"/>
    <cellStyle name="Note 5 8 3 2 2 2" xfId="4461"/>
    <cellStyle name="Note 5 8 3 2 3" xfId="4460"/>
    <cellStyle name="Note 5 8 3 3" xfId="2620"/>
    <cellStyle name="Note 5 8 3 3 2" xfId="4462"/>
    <cellStyle name="Note 5 8 3 4" xfId="4459"/>
    <cellStyle name="Note 5 8 4" xfId="2621"/>
    <cellStyle name="Note 5 8 4 2" xfId="2622"/>
    <cellStyle name="Note 5 8 4 2 2" xfId="4464"/>
    <cellStyle name="Note 5 8 4 3" xfId="4463"/>
    <cellStyle name="Note 5 8 5" xfId="2623"/>
    <cellStyle name="Note 5 8 5 2" xfId="4465"/>
    <cellStyle name="Note 5 8 6" xfId="4449"/>
    <cellStyle name="Note 6 2" xfId="2624"/>
    <cellStyle name="Note 6 2 2" xfId="2625"/>
    <cellStyle name="Note 6 2 2 2" xfId="2626"/>
    <cellStyle name="Note 6 2 2 2 2" xfId="2627"/>
    <cellStyle name="Note 6 2 2 2 2 2" xfId="2628"/>
    <cellStyle name="Note 6 2 2 2 2 2 2" xfId="4470"/>
    <cellStyle name="Note 6 2 2 2 2 3" xfId="4469"/>
    <cellStyle name="Note 6 2 2 2 3" xfId="2629"/>
    <cellStyle name="Note 6 2 2 2 3 2" xfId="4471"/>
    <cellStyle name="Note 6 2 2 2 4" xfId="4468"/>
    <cellStyle name="Note 6 2 2 3" xfId="2630"/>
    <cellStyle name="Note 6 2 2 3 2" xfId="2631"/>
    <cellStyle name="Note 6 2 2 3 2 2" xfId="4473"/>
    <cellStyle name="Note 6 2 2 3 3" xfId="4472"/>
    <cellStyle name="Note 6 2 2 4" xfId="2632"/>
    <cellStyle name="Note 6 2 2 4 2" xfId="4474"/>
    <cellStyle name="Note 6 2 2 5" xfId="2633"/>
    <cellStyle name="Note 6 2 2 5 2" xfId="4475"/>
    <cellStyle name="Note 6 2 2 6" xfId="4467"/>
    <cellStyle name="Note 6 2 3" xfId="2634"/>
    <cellStyle name="Note 6 2 3 2" xfId="2635"/>
    <cellStyle name="Note 6 2 3 2 2" xfId="2636"/>
    <cellStyle name="Note 6 2 3 2 2 2" xfId="4478"/>
    <cellStyle name="Note 6 2 3 2 3" xfId="4477"/>
    <cellStyle name="Note 6 2 3 3" xfId="2637"/>
    <cellStyle name="Note 6 2 3 3 2" xfId="4479"/>
    <cellStyle name="Note 6 2 3 4" xfId="4476"/>
    <cellStyle name="Note 6 2 4" xfId="2638"/>
    <cellStyle name="Note 6 2 4 2" xfId="2639"/>
    <cellStyle name="Note 6 2 4 2 2" xfId="4481"/>
    <cellStyle name="Note 6 2 4 3" xfId="4480"/>
    <cellStyle name="Note 6 2 5" xfId="2640"/>
    <cellStyle name="Note 6 2 5 2" xfId="4482"/>
    <cellStyle name="Note 6 2 6" xfId="4466"/>
    <cellStyle name="Note 6 3" xfId="2641"/>
    <cellStyle name="Note 6 3 2" xfId="2642"/>
    <cellStyle name="Note 6 3 2 2" xfId="2643"/>
    <cellStyle name="Note 6 3 2 2 2" xfId="2644"/>
    <cellStyle name="Note 6 3 2 2 2 2" xfId="2645"/>
    <cellStyle name="Note 6 3 2 2 2 2 2" xfId="4487"/>
    <cellStyle name="Note 6 3 2 2 2 3" xfId="4486"/>
    <cellStyle name="Note 6 3 2 2 3" xfId="2646"/>
    <cellStyle name="Note 6 3 2 2 3 2" xfId="4488"/>
    <cellStyle name="Note 6 3 2 2 4" xfId="4485"/>
    <cellStyle name="Note 6 3 2 3" xfId="2647"/>
    <cellStyle name="Note 6 3 2 3 2" xfId="2648"/>
    <cellStyle name="Note 6 3 2 3 2 2" xfId="4490"/>
    <cellStyle name="Note 6 3 2 3 3" xfId="4489"/>
    <cellStyle name="Note 6 3 2 4" xfId="2649"/>
    <cellStyle name="Note 6 3 2 4 2" xfId="4491"/>
    <cellStyle name="Note 6 3 2 5" xfId="2650"/>
    <cellStyle name="Note 6 3 2 5 2" xfId="4492"/>
    <cellStyle name="Note 6 3 2 6" xfId="4484"/>
    <cellStyle name="Note 6 3 3" xfId="2651"/>
    <cellStyle name="Note 6 3 3 2" xfId="2652"/>
    <cellStyle name="Note 6 3 3 2 2" xfId="2653"/>
    <cellStyle name="Note 6 3 3 2 2 2" xfId="4495"/>
    <cellStyle name="Note 6 3 3 2 3" xfId="4494"/>
    <cellStyle name="Note 6 3 3 3" xfId="2654"/>
    <cellStyle name="Note 6 3 3 3 2" xfId="4496"/>
    <cellStyle name="Note 6 3 3 4" xfId="4493"/>
    <cellStyle name="Note 6 3 4" xfId="2655"/>
    <cellStyle name="Note 6 3 4 2" xfId="2656"/>
    <cellStyle name="Note 6 3 4 2 2" xfId="4498"/>
    <cellStyle name="Note 6 3 4 3" xfId="4497"/>
    <cellStyle name="Note 6 3 5" xfId="2657"/>
    <cellStyle name="Note 6 3 5 2" xfId="4499"/>
    <cellStyle name="Note 6 3 6" xfId="4483"/>
    <cellStyle name="Note 6 4" xfId="2658"/>
    <cellStyle name="Note 6 4 2" xfId="2659"/>
    <cellStyle name="Note 6 4 2 2" xfId="2660"/>
    <cellStyle name="Note 6 4 2 2 2" xfId="2661"/>
    <cellStyle name="Note 6 4 2 2 2 2" xfId="2662"/>
    <cellStyle name="Note 6 4 2 2 2 2 2" xfId="4504"/>
    <cellStyle name="Note 6 4 2 2 2 3" xfId="4503"/>
    <cellStyle name="Note 6 4 2 2 3" xfId="2663"/>
    <cellStyle name="Note 6 4 2 2 3 2" xfId="4505"/>
    <cellStyle name="Note 6 4 2 2 4" xfId="4502"/>
    <cellStyle name="Note 6 4 2 3" xfId="2664"/>
    <cellStyle name="Note 6 4 2 3 2" xfId="2665"/>
    <cellStyle name="Note 6 4 2 3 2 2" xfId="4507"/>
    <cellStyle name="Note 6 4 2 3 3" xfId="4506"/>
    <cellStyle name="Note 6 4 2 4" xfId="2666"/>
    <cellStyle name="Note 6 4 2 4 2" xfId="4508"/>
    <cellStyle name="Note 6 4 2 5" xfId="2667"/>
    <cellStyle name="Note 6 4 2 5 2" xfId="4509"/>
    <cellStyle name="Note 6 4 2 6" xfId="4501"/>
    <cellStyle name="Note 6 4 3" xfId="2668"/>
    <cellStyle name="Note 6 4 3 2" xfId="2669"/>
    <cellStyle name="Note 6 4 3 2 2" xfId="2670"/>
    <cellStyle name="Note 6 4 3 2 2 2" xfId="4512"/>
    <cellStyle name="Note 6 4 3 2 3" xfId="4511"/>
    <cellStyle name="Note 6 4 3 3" xfId="2671"/>
    <cellStyle name="Note 6 4 3 3 2" xfId="4513"/>
    <cellStyle name="Note 6 4 3 4" xfId="4510"/>
    <cellStyle name="Note 6 4 4" xfId="2672"/>
    <cellStyle name="Note 6 4 4 2" xfId="2673"/>
    <cellStyle name="Note 6 4 4 2 2" xfId="4515"/>
    <cellStyle name="Note 6 4 4 3" xfId="4514"/>
    <cellStyle name="Note 6 4 5" xfId="2674"/>
    <cellStyle name="Note 6 4 5 2" xfId="4516"/>
    <cellStyle name="Note 6 4 6" xfId="4500"/>
    <cellStyle name="Note 6 5" xfId="2675"/>
    <cellStyle name="Note 6 5 2" xfId="2676"/>
    <cellStyle name="Note 6 5 2 2" xfId="2677"/>
    <cellStyle name="Note 6 5 2 2 2" xfId="2678"/>
    <cellStyle name="Note 6 5 2 2 2 2" xfId="2679"/>
    <cellStyle name="Note 6 5 2 2 2 2 2" xfId="4521"/>
    <cellStyle name="Note 6 5 2 2 2 3" xfId="4520"/>
    <cellStyle name="Note 6 5 2 2 3" xfId="2680"/>
    <cellStyle name="Note 6 5 2 2 3 2" xfId="4522"/>
    <cellStyle name="Note 6 5 2 2 4" xfId="4519"/>
    <cellStyle name="Note 6 5 2 3" xfId="2681"/>
    <cellStyle name="Note 6 5 2 3 2" xfId="2682"/>
    <cellStyle name="Note 6 5 2 3 2 2" xfId="4524"/>
    <cellStyle name="Note 6 5 2 3 3" xfId="4523"/>
    <cellStyle name="Note 6 5 2 4" xfId="2683"/>
    <cellStyle name="Note 6 5 2 4 2" xfId="4525"/>
    <cellStyle name="Note 6 5 2 5" xfId="2684"/>
    <cellStyle name="Note 6 5 2 5 2" xfId="4526"/>
    <cellStyle name="Note 6 5 2 6" xfId="4518"/>
    <cellStyle name="Note 6 5 3" xfId="2685"/>
    <cellStyle name="Note 6 5 3 2" xfId="2686"/>
    <cellStyle name="Note 6 5 3 2 2" xfId="2687"/>
    <cellStyle name="Note 6 5 3 2 2 2" xfId="4529"/>
    <cellStyle name="Note 6 5 3 2 3" xfId="4528"/>
    <cellStyle name="Note 6 5 3 3" xfId="2688"/>
    <cellStyle name="Note 6 5 3 3 2" xfId="4530"/>
    <cellStyle name="Note 6 5 3 4" xfId="4527"/>
    <cellStyle name="Note 6 5 4" xfId="2689"/>
    <cellStyle name="Note 6 5 4 2" xfId="2690"/>
    <cellStyle name="Note 6 5 4 2 2" xfId="4532"/>
    <cellStyle name="Note 6 5 4 3" xfId="4531"/>
    <cellStyle name="Note 6 5 5" xfId="2691"/>
    <cellStyle name="Note 6 5 5 2" xfId="4533"/>
    <cellStyle name="Note 6 5 6" xfId="4517"/>
    <cellStyle name="Note 6 6" xfId="2692"/>
    <cellStyle name="Note 6 6 2" xfId="2693"/>
    <cellStyle name="Note 6 6 2 2" xfId="2694"/>
    <cellStyle name="Note 6 6 2 2 2" xfId="2695"/>
    <cellStyle name="Note 6 6 2 2 2 2" xfId="2696"/>
    <cellStyle name="Note 6 6 2 2 2 2 2" xfId="4538"/>
    <cellStyle name="Note 6 6 2 2 2 3" xfId="4537"/>
    <cellStyle name="Note 6 6 2 2 3" xfId="2697"/>
    <cellStyle name="Note 6 6 2 2 3 2" xfId="4539"/>
    <cellStyle name="Note 6 6 2 2 4" xfId="4536"/>
    <cellStyle name="Note 6 6 2 3" xfId="2698"/>
    <cellStyle name="Note 6 6 2 3 2" xfId="2699"/>
    <cellStyle name="Note 6 6 2 3 2 2" xfId="4541"/>
    <cellStyle name="Note 6 6 2 3 3" xfId="4540"/>
    <cellStyle name="Note 6 6 2 4" xfId="2700"/>
    <cellStyle name="Note 6 6 2 4 2" xfId="4542"/>
    <cellStyle name="Note 6 6 2 5" xfId="2701"/>
    <cellStyle name="Note 6 6 2 5 2" xfId="4543"/>
    <cellStyle name="Note 6 6 2 6" xfId="4535"/>
    <cellStyle name="Note 6 6 3" xfId="2702"/>
    <cellStyle name="Note 6 6 3 2" xfId="2703"/>
    <cellStyle name="Note 6 6 3 2 2" xfId="2704"/>
    <cellStyle name="Note 6 6 3 2 2 2" xfId="4546"/>
    <cellStyle name="Note 6 6 3 2 3" xfId="4545"/>
    <cellStyle name="Note 6 6 3 3" xfId="2705"/>
    <cellStyle name="Note 6 6 3 3 2" xfId="4547"/>
    <cellStyle name="Note 6 6 3 4" xfId="4544"/>
    <cellStyle name="Note 6 6 4" xfId="2706"/>
    <cellStyle name="Note 6 6 4 2" xfId="2707"/>
    <cellStyle name="Note 6 6 4 2 2" xfId="4549"/>
    <cellStyle name="Note 6 6 4 3" xfId="4548"/>
    <cellStyle name="Note 6 6 5" xfId="2708"/>
    <cellStyle name="Note 6 6 5 2" xfId="4550"/>
    <cellStyle name="Note 6 6 6" xfId="4534"/>
    <cellStyle name="Note 6 7" xfId="2709"/>
    <cellStyle name="Note 6 7 2" xfId="2710"/>
    <cellStyle name="Note 6 7 2 2" xfId="2711"/>
    <cellStyle name="Note 6 7 2 2 2" xfId="2712"/>
    <cellStyle name="Note 6 7 2 2 2 2" xfId="2713"/>
    <cellStyle name="Note 6 7 2 2 2 2 2" xfId="4555"/>
    <cellStyle name="Note 6 7 2 2 2 3" xfId="4554"/>
    <cellStyle name="Note 6 7 2 2 3" xfId="2714"/>
    <cellStyle name="Note 6 7 2 2 3 2" xfId="4556"/>
    <cellStyle name="Note 6 7 2 2 4" xfId="4553"/>
    <cellStyle name="Note 6 7 2 3" xfId="2715"/>
    <cellStyle name="Note 6 7 2 3 2" xfId="2716"/>
    <cellStyle name="Note 6 7 2 3 2 2" xfId="4558"/>
    <cellStyle name="Note 6 7 2 3 3" xfId="4557"/>
    <cellStyle name="Note 6 7 2 4" xfId="2717"/>
    <cellStyle name="Note 6 7 2 4 2" xfId="4559"/>
    <cellStyle name="Note 6 7 2 5" xfId="2718"/>
    <cellStyle name="Note 6 7 2 5 2" xfId="4560"/>
    <cellStyle name="Note 6 7 2 6" xfId="4552"/>
    <cellStyle name="Note 6 7 3" xfId="2719"/>
    <cellStyle name="Note 6 7 3 2" xfId="2720"/>
    <cellStyle name="Note 6 7 3 2 2" xfId="2721"/>
    <cellStyle name="Note 6 7 3 2 2 2" xfId="4563"/>
    <cellStyle name="Note 6 7 3 2 3" xfId="4562"/>
    <cellStyle name="Note 6 7 3 3" xfId="2722"/>
    <cellStyle name="Note 6 7 3 3 2" xfId="4564"/>
    <cellStyle name="Note 6 7 3 4" xfId="4561"/>
    <cellStyle name="Note 6 7 4" xfId="2723"/>
    <cellStyle name="Note 6 7 4 2" xfId="2724"/>
    <cellStyle name="Note 6 7 4 2 2" xfId="4566"/>
    <cellStyle name="Note 6 7 4 3" xfId="4565"/>
    <cellStyle name="Note 6 7 5" xfId="2725"/>
    <cellStyle name="Note 6 7 5 2" xfId="4567"/>
    <cellStyle name="Note 6 7 6" xfId="4551"/>
    <cellStyle name="Note 6 8" xfId="2726"/>
    <cellStyle name="Note 6 8 2" xfId="2727"/>
    <cellStyle name="Note 6 8 2 2" xfId="2728"/>
    <cellStyle name="Note 6 8 2 2 2" xfId="2729"/>
    <cellStyle name="Note 6 8 2 2 2 2" xfId="2730"/>
    <cellStyle name="Note 6 8 2 2 2 2 2" xfId="4572"/>
    <cellStyle name="Note 6 8 2 2 2 3" xfId="4571"/>
    <cellStyle name="Note 6 8 2 2 3" xfId="2731"/>
    <cellStyle name="Note 6 8 2 2 3 2" xfId="4573"/>
    <cellStyle name="Note 6 8 2 2 4" xfId="4570"/>
    <cellStyle name="Note 6 8 2 3" xfId="2732"/>
    <cellStyle name="Note 6 8 2 3 2" xfId="2733"/>
    <cellStyle name="Note 6 8 2 3 2 2" xfId="4575"/>
    <cellStyle name="Note 6 8 2 3 3" xfId="4574"/>
    <cellStyle name="Note 6 8 2 4" xfId="2734"/>
    <cellStyle name="Note 6 8 2 4 2" xfId="4576"/>
    <cellStyle name="Note 6 8 2 5" xfId="2735"/>
    <cellStyle name="Note 6 8 2 5 2" xfId="4577"/>
    <cellStyle name="Note 6 8 2 6" xfId="4569"/>
    <cellStyle name="Note 6 8 3" xfId="2736"/>
    <cellStyle name="Note 6 8 3 2" xfId="2737"/>
    <cellStyle name="Note 6 8 3 2 2" xfId="2738"/>
    <cellStyle name="Note 6 8 3 2 2 2" xfId="4580"/>
    <cellStyle name="Note 6 8 3 2 3" xfId="4579"/>
    <cellStyle name="Note 6 8 3 3" xfId="2739"/>
    <cellStyle name="Note 6 8 3 3 2" xfId="4581"/>
    <cellStyle name="Note 6 8 3 4" xfId="4578"/>
    <cellStyle name="Note 6 8 4" xfId="2740"/>
    <cellStyle name="Note 6 8 4 2" xfId="2741"/>
    <cellStyle name="Note 6 8 4 2 2" xfId="4583"/>
    <cellStyle name="Note 6 8 4 3" xfId="4582"/>
    <cellStyle name="Note 6 8 5" xfId="2742"/>
    <cellStyle name="Note 6 8 5 2" xfId="4584"/>
    <cellStyle name="Note 6 8 6" xfId="4568"/>
    <cellStyle name="Note 7 2" xfId="2743"/>
    <cellStyle name="Note 7 2 2" xfId="2744"/>
    <cellStyle name="Note 7 2 2 2" xfId="2745"/>
    <cellStyle name="Note 7 2 2 2 2" xfId="2746"/>
    <cellStyle name="Note 7 2 2 2 2 2" xfId="2747"/>
    <cellStyle name="Note 7 2 2 2 2 2 2" xfId="4589"/>
    <cellStyle name="Note 7 2 2 2 2 3" xfId="4588"/>
    <cellStyle name="Note 7 2 2 2 3" xfId="2748"/>
    <cellStyle name="Note 7 2 2 2 3 2" xfId="4590"/>
    <cellStyle name="Note 7 2 2 2 4" xfId="4587"/>
    <cellStyle name="Note 7 2 2 3" xfId="2749"/>
    <cellStyle name="Note 7 2 2 3 2" xfId="2750"/>
    <cellStyle name="Note 7 2 2 3 2 2" xfId="4592"/>
    <cellStyle name="Note 7 2 2 3 3" xfId="4591"/>
    <cellStyle name="Note 7 2 2 4" xfId="2751"/>
    <cellStyle name="Note 7 2 2 4 2" xfId="4593"/>
    <cellStyle name="Note 7 2 2 5" xfId="2752"/>
    <cellStyle name="Note 7 2 2 5 2" xfId="4594"/>
    <cellStyle name="Note 7 2 2 6" xfId="4586"/>
    <cellStyle name="Note 7 2 3" xfId="2753"/>
    <cellStyle name="Note 7 2 3 2" xfId="2754"/>
    <cellStyle name="Note 7 2 3 2 2" xfId="2755"/>
    <cellStyle name="Note 7 2 3 2 2 2" xfId="4597"/>
    <cellStyle name="Note 7 2 3 2 3" xfId="4596"/>
    <cellStyle name="Note 7 2 3 3" xfId="2756"/>
    <cellStyle name="Note 7 2 3 3 2" xfId="4598"/>
    <cellStyle name="Note 7 2 3 4" xfId="4595"/>
    <cellStyle name="Note 7 2 4" xfId="2757"/>
    <cellStyle name="Note 7 2 4 2" xfId="2758"/>
    <cellStyle name="Note 7 2 4 2 2" xfId="4600"/>
    <cellStyle name="Note 7 2 4 3" xfId="4599"/>
    <cellStyle name="Note 7 2 5" xfId="2759"/>
    <cellStyle name="Note 7 2 5 2" xfId="4601"/>
    <cellStyle name="Note 7 2 6" xfId="4585"/>
    <cellStyle name="Note 7 3" xfId="2760"/>
    <cellStyle name="Note 7 3 2" xfId="2761"/>
    <cellStyle name="Note 7 3 2 2" xfId="2762"/>
    <cellStyle name="Note 7 3 2 2 2" xfId="2763"/>
    <cellStyle name="Note 7 3 2 2 2 2" xfId="2764"/>
    <cellStyle name="Note 7 3 2 2 2 2 2" xfId="4606"/>
    <cellStyle name="Note 7 3 2 2 2 3" xfId="4605"/>
    <cellStyle name="Note 7 3 2 2 3" xfId="2765"/>
    <cellStyle name="Note 7 3 2 2 3 2" xfId="4607"/>
    <cellStyle name="Note 7 3 2 2 4" xfId="4604"/>
    <cellStyle name="Note 7 3 2 3" xfId="2766"/>
    <cellStyle name="Note 7 3 2 3 2" xfId="2767"/>
    <cellStyle name="Note 7 3 2 3 2 2" xfId="4609"/>
    <cellStyle name="Note 7 3 2 3 3" xfId="4608"/>
    <cellStyle name="Note 7 3 2 4" xfId="2768"/>
    <cellStyle name="Note 7 3 2 4 2" xfId="4610"/>
    <cellStyle name="Note 7 3 2 5" xfId="2769"/>
    <cellStyle name="Note 7 3 2 5 2" xfId="4611"/>
    <cellStyle name="Note 7 3 2 6" xfId="4603"/>
    <cellStyle name="Note 7 3 3" xfId="2770"/>
    <cellStyle name="Note 7 3 3 2" xfId="2771"/>
    <cellStyle name="Note 7 3 3 2 2" xfId="2772"/>
    <cellStyle name="Note 7 3 3 2 2 2" xfId="4614"/>
    <cellStyle name="Note 7 3 3 2 3" xfId="4613"/>
    <cellStyle name="Note 7 3 3 3" xfId="2773"/>
    <cellStyle name="Note 7 3 3 3 2" xfId="4615"/>
    <cellStyle name="Note 7 3 3 4" xfId="4612"/>
    <cellStyle name="Note 7 3 4" xfId="2774"/>
    <cellStyle name="Note 7 3 4 2" xfId="2775"/>
    <cellStyle name="Note 7 3 4 2 2" xfId="4617"/>
    <cellStyle name="Note 7 3 4 3" xfId="4616"/>
    <cellStyle name="Note 7 3 5" xfId="2776"/>
    <cellStyle name="Note 7 3 5 2" xfId="4618"/>
    <cellStyle name="Note 7 3 6" xfId="4602"/>
    <cellStyle name="Note 7 4" xfId="2777"/>
    <cellStyle name="Note 7 4 2" xfId="2778"/>
    <cellStyle name="Note 7 4 2 2" xfId="2779"/>
    <cellStyle name="Note 7 4 2 2 2" xfId="2780"/>
    <cellStyle name="Note 7 4 2 2 2 2" xfId="2781"/>
    <cellStyle name="Note 7 4 2 2 2 2 2" xfId="4623"/>
    <cellStyle name="Note 7 4 2 2 2 3" xfId="4622"/>
    <cellStyle name="Note 7 4 2 2 3" xfId="2782"/>
    <cellStyle name="Note 7 4 2 2 3 2" xfId="4624"/>
    <cellStyle name="Note 7 4 2 2 4" xfId="4621"/>
    <cellStyle name="Note 7 4 2 3" xfId="2783"/>
    <cellStyle name="Note 7 4 2 3 2" xfId="2784"/>
    <cellStyle name="Note 7 4 2 3 2 2" xfId="4626"/>
    <cellStyle name="Note 7 4 2 3 3" xfId="4625"/>
    <cellStyle name="Note 7 4 2 4" xfId="2785"/>
    <cellStyle name="Note 7 4 2 4 2" xfId="4627"/>
    <cellStyle name="Note 7 4 2 5" xfId="2786"/>
    <cellStyle name="Note 7 4 2 5 2" xfId="4628"/>
    <cellStyle name="Note 7 4 2 6" xfId="4620"/>
    <cellStyle name="Note 7 4 3" xfId="2787"/>
    <cellStyle name="Note 7 4 3 2" xfId="2788"/>
    <cellStyle name="Note 7 4 3 2 2" xfId="2789"/>
    <cellStyle name="Note 7 4 3 2 2 2" xfId="4631"/>
    <cellStyle name="Note 7 4 3 2 3" xfId="4630"/>
    <cellStyle name="Note 7 4 3 3" xfId="2790"/>
    <cellStyle name="Note 7 4 3 3 2" xfId="4632"/>
    <cellStyle name="Note 7 4 3 4" xfId="4629"/>
    <cellStyle name="Note 7 4 4" xfId="2791"/>
    <cellStyle name="Note 7 4 4 2" xfId="2792"/>
    <cellStyle name="Note 7 4 4 2 2" xfId="4634"/>
    <cellStyle name="Note 7 4 4 3" xfId="4633"/>
    <cellStyle name="Note 7 4 5" xfId="2793"/>
    <cellStyle name="Note 7 4 5 2" xfId="4635"/>
    <cellStyle name="Note 7 4 6" xfId="4619"/>
    <cellStyle name="Note 7 5" xfId="2794"/>
    <cellStyle name="Note 7 5 2" xfId="2795"/>
    <cellStyle name="Note 7 5 2 2" xfId="2796"/>
    <cellStyle name="Note 7 5 2 2 2" xfId="2797"/>
    <cellStyle name="Note 7 5 2 2 2 2" xfId="2798"/>
    <cellStyle name="Note 7 5 2 2 2 2 2" xfId="4640"/>
    <cellStyle name="Note 7 5 2 2 2 3" xfId="4639"/>
    <cellStyle name="Note 7 5 2 2 3" xfId="2799"/>
    <cellStyle name="Note 7 5 2 2 3 2" xfId="4641"/>
    <cellStyle name="Note 7 5 2 2 4" xfId="4638"/>
    <cellStyle name="Note 7 5 2 3" xfId="2800"/>
    <cellStyle name="Note 7 5 2 3 2" xfId="2801"/>
    <cellStyle name="Note 7 5 2 3 2 2" xfId="4643"/>
    <cellStyle name="Note 7 5 2 3 3" xfId="4642"/>
    <cellStyle name="Note 7 5 2 4" xfId="2802"/>
    <cellStyle name="Note 7 5 2 4 2" xfId="4644"/>
    <cellStyle name="Note 7 5 2 5" xfId="2803"/>
    <cellStyle name="Note 7 5 2 5 2" xfId="4645"/>
    <cellStyle name="Note 7 5 2 6" xfId="4637"/>
    <cellStyle name="Note 7 5 3" xfId="2804"/>
    <cellStyle name="Note 7 5 3 2" xfId="2805"/>
    <cellStyle name="Note 7 5 3 2 2" xfId="2806"/>
    <cellStyle name="Note 7 5 3 2 2 2" xfId="4648"/>
    <cellStyle name="Note 7 5 3 2 3" xfId="4647"/>
    <cellStyle name="Note 7 5 3 3" xfId="2807"/>
    <cellStyle name="Note 7 5 3 3 2" xfId="4649"/>
    <cellStyle name="Note 7 5 3 4" xfId="4646"/>
    <cellStyle name="Note 7 5 4" xfId="2808"/>
    <cellStyle name="Note 7 5 4 2" xfId="2809"/>
    <cellStyle name="Note 7 5 4 2 2" xfId="4651"/>
    <cellStyle name="Note 7 5 4 3" xfId="4650"/>
    <cellStyle name="Note 7 5 5" xfId="2810"/>
    <cellStyle name="Note 7 5 5 2" xfId="4652"/>
    <cellStyle name="Note 7 5 6" xfId="4636"/>
    <cellStyle name="Note 7 6" xfId="2811"/>
    <cellStyle name="Note 7 6 2" xfId="2812"/>
    <cellStyle name="Note 7 6 2 2" xfId="2813"/>
    <cellStyle name="Note 7 6 2 2 2" xfId="2814"/>
    <cellStyle name="Note 7 6 2 2 2 2" xfId="2815"/>
    <cellStyle name="Note 7 6 2 2 2 2 2" xfId="4657"/>
    <cellStyle name="Note 7 6 2 2 2 3" xfId="4656"/>
    <cellStyle name="Note 7 6 2 2 3" xfId="2816"/>
    <cellStyle name="Note 7 6 2 2 3 2" xfId="4658"/>
    <cellStyle name="Note 7 6 2 2 4" xfId="4655"/>
    <cellStyle name="Note 7 6 2 3" xfId="2817"/>
    <cellStyle name="Note 7 6 2 3 2" xfId="2818"/>
    <cellStyle name="Note 7 6 2 3 2 2" xfId="4660"/>
    <cellStyle name="Note 7 6 2 3 3" xfId="4659"/>
    <cellStyle name="Note 7 6 2 4" xfId="2819"/>
    <cellStyle name="Note 7 6 2 4 2" xfId="4661"/>
    <cellStyle name="Note 7 6 2 5" xfId="2820"/>
    <cellStyle name="Note 7 6 2 5 2" xfId="4662"/>
    <cellStyle name="Note 7 6 2 6" xfId="4654"/>
    <cellStyle name="Note 7 6 3" xfId="2821"/>
    <cellStyle name="Note 7 6 3 2" xfId="2822"/>
    <cellStyle name="Note 7 6 3 2 2" xfId="2823"/>
    <cellStyle name="Note 7 6 3 2 2 2" xfId="4665"/>
    <cellStyle name="Note 7 6 3 2 3" xfId="4664"/>
    <cellStyle name="Note 7 6 3 3" xfId="2824"/>
    <cellStyle name="Note 7 6 3 3 2" xfId="4666"/>
    <cellStyle name="Note 7 6 3 4" xfId="4663"/>
    <cellStyle name="Note 7 6 4" xfId="2825"/>
    <cellStyle name="Note 7 6 4 2" xfId="2826"/>
    <cellStyle name="Note 7 6 4 2 2" xfId="4668"/>
    <cellStyle name="Note 7 6 4 3" xfId="4667"/>
    <cellStyle name="Note 7 6 5" xfId="2827"/>
    <cellStyle name="Note 7 6 5 2" xfId="4669"/>
    <cellStyle name="Note 7 6 6" xfId="4653"/>
    <cellStyle name="Note 7 7" xfId="2828"/>
    <cellStyle name="Note 7 7 2" xfId="2829"/>
    <cellStyle name="Note 7 7 2 2" xfId="2830"/>
    <cellStyle name="Note 7 7 2 2 2" xfId="2831"/>
    <cellStyle name="Note 7 7 2 2 2 2" xfId="2832"/>
    <cellStyle name="Note 7 7 2 2 2 2 2" xfId="4674"/>
    <cellStyle name="Note 7 7 2 2 2 3" xfId="4673"/>
    <cellStyle name="Note 7 7 2 2 3" xfId="2833"/>
    <cellStyle name="Note 7 7 2 2 3 2" xfId="4675"/>
    <cellStyle name="Note 7 7 2 2 4" xfId="4672"/>
    <cellStyle name="Note 7 7 2 3" xfId="2834"/>
    <cellStyle name="Note 7 7 2 3 2" xfId="2835"/>
    <cellStyle name="Note 7 7 2 3 2 2" xfId="4677"/>
    <cellStyle name="Note 7 7 2 3 3" xfId="4676"/>
    <cellStyle name="Note 7 7 2 4" xfId="2836"/>
    <cellStyle name="Note 7 7 2 4 2" xfId="4678"/>
    <cellStyle name="Note 7 7 2 5" xfId="2837"/>
    <cellStyle name="Note 7 7 2 5 2" xfId="4679"/>
    <cellStyle name="Note 7 7 2 6" xfId="4671"/>
    <cellStyle name="Note 7 7 3" xfId="2838"/>
    <cellStyle name="Note 7 7 3 2" xfId="2839"/>
    <cellStyle name="Note 7 7 3 2 2" xfId="2840"/>
    <cellStyle name="Note 7 7 3 2 2 2" xfId="4682"/>
    <cellStyle name="Note 7 7 3 2 3" xfId="4681"/>
    <cellStyle name="Note 7 7 3 3" xfId="2841"/>
    <cellStyle name="Note 7 7 3 3 2" xfId="4683"/>
    <cellStyle name="Note 7 7 3 4" xfId="4680"/>
    <cellStyle name="Note 7 7 4" xfId="2842"/>
    <cellStyle name="Note 7 7 4 2" xfId="2843"/>
    <cellStyle name="Note 7 7 4 2 2" xfId="4685"/>
    <cellStyle name="Note 7 7 4 3" xfId="4684"/>
    <cellStyle name="Note 7 7 5" xfId="2844"/>
    <cellStyle name="Note 7 7 5 2" xfId="4686"/>
    <cellStyle name="Note 7 7 6" xfId="4670"/>
    <cellStyle name="Note 7 8" xfId="2845"/>
    <cellStyle name="Note 7 8 2" xfId="2846"/>
    <cellStyle name="Note 7 8 2 2" xfId="2847"/>
    <cellStyle name="Note 7 8 2 2 2" xfId="2848"/>
    <cellStyle name="Note 7 8 2 2 2 2" xfId="2849"/>
    <cellStyle name="Note 7 8 2 2 2 2 2" xfId="4691"/>
    <cellStyle name="Note 7 8 2 2 2 3" xfId="4690"/>
    <cellStyle name="Note 7 8 2 2 3" xfId="2850"/>
    <cellStyle name="Note 7 8 2 2 3 2" xfId="4692"/>
    <cellStyle name="Note 7 8 2 2 4" xfId="4689"/>
    <cellStyle name="Note 7 8 2 3" xfId="2851"/>
    <cellStyle name="Note 7 8 2 3 2" xfId="2852"/>
    <cellStyle name="Note 7 8 2 3 2 2" xfId="4694"/>
    <cellStyle name="Note 7 8 2 3 3" xfId="4693"/>
    <cellStyle name="Note 7 8 2 4" xfId="2853"/>
    <cellStyle name="Note 7 8 2 4 2" xfId="4695"/>
    <cellStyle name="Note 7 8 2 5" xfId="2854"/>
    <cellStyle name="Note 7 8 2 5 2" xfId="4696"/>
    <cellStyle name="Note 7 8 2 6" xfId="4688"/>
    <cellStyle name="Note 7 8 3" xfId="2855"/>
    <cellStyle name="Note 7 8 3 2" xfId="2856"/>
    <cellStyle name="Note 7 8 3 2 2" xfId="2857"/>
    <cellStyle name="Note 7 8 3 2 2 2" xfId="4699"/>
    <cellStyle name="Note 7 8 3 2 3" xfId="4698"/>
    <cellStyle name="Note 7 8 3 3" xfId="2858"/>
    <cellStyle name="Note 7 8 3 3 2" xfId="4700"/>
    <cellStyle name="Note 7 8 3 4" xfId="4697"/>
    <cellStyle name="Note 7 8 4" xfId="2859"/>
    <cellStyle name="Note 7 8 4 2" xfId="2860"/>
    <cellStyle name="Note 7 8 4 2 2" xfId="4702"/>
    <cellStyle name="Note 7 8 4 3" xfId="4701"/>
    <cellStyle name="Note 7 8 5" xfId="2861"/>
    <cellStyle name="Note 7 8 5 2" xfId="4703"/>
    <cellStyle name="Note 7 8 6" xfId="4687"/>
    <cellStyle name="Note 8 2" xfId="2862"/>
    <cellStyle name="Note 8 2 2" xfId="2863"/>
    <cellStyle name="Note 8 2 2 2" xfId="2864"/>
    <cellStyle name="Note 8 2 2 2 2" xfId="2865"/>
    <cellStyle name="Note 8 2 2 2 2 2" xfId="2866"/>
    <cellStyle name="Note 8 2 2 2 2 2 2" xfId="4708"/>
    <cellStyle name="Note 8 2 2 2 2 3" xfId="4707"/>
    <cellStyle name="Note 8 2 2 2 3" xfId="2867"/>
    <cellStyle name="Note 8 2 2 2 3 2" xfId="4709"/>
    <cellStyle name="Note 8 2 2 2 4" xfId="4706"/>
    <cellStyle name="Note 8 2 2 3" xfId="2868"/>
    <cellStyle name="Note 8 2 2 3 2" xfId="2869"/>
    <cellStyle name="Note 8 2 2 3 2 2" xfId="4711"/>
    <cellStyle name="Note 8 2 2 3 3" xfId="4710"/>
    <cellStyle name="Note 8 2 2 4" xfId="2870"/>
    <cellStyle name="Note 8 2 2 4 2" xfId="4712"/>
    <cellStyle name="Note 8 2 2 5" xfId="2871"/>
    <cellStyle name="Note 8 2 2 5 2" xfId="4713"/>
    <cellStyle name="Note 8 2 2 6" xfId="4705"/>
    <cellStyle name="Note 8 2 3" xfId="2872"/>
    <cellStyle name="Note 8 2 3 2" xfId="2873"/>
    <cellStyle name="Note 8 2 3 2 2" xfId="2874"/>
    <cellStyle name="Note 8 2 3 2 2 2" xfId="4716"/>
    <cellStyle name="Note 8 2 3 2 3" xfId="4715"/>
    <cellStyle name="Note 8 2 3 3" xfId="2875"/>
    <cellStyle name="Note 8 2 3 3 2" xfId="4717"/>
    <cellStyle name="Note 8 2 3 4" xfId="4714"/>
    <cellStyle name="Note 8 2 4" xfId="2876"/>
    <cellStyle name="Note 8 2 4 2" xfId="2877"/>
    <cellStyle name="Note 8 2 4 2 2" xfId="4719"/>
    <cellStyle name="Note 8 2 4 3" xfId="4718"/>
    <cellStyle name="Note 8 2 5" xfId="2878"/>
    <cellStyle name="Note 8 2 5 2" xfId="4720"/>
    <cellStyle name="Note 8 2 6" xfId="4704"/>
    <cellStyle name="Note 8 3" xfId="2879"/>
    <cellStyle name="Note 8 3 2" xfId="2880"/>
    <cellStyle name="Note 8 3 2 2" xfId="2881"/>
    <cellStyle name="Note 8 3 2 2 2" xfId="2882"/>
    <cellStyle name="Note 8 3 2 2 2 2" xfId="2883"/>
    <cellStyle name="Note 8 3 2 2 2 2 2" xfId="4725"/>
    <cellStyle name="Note 8 3 2 2 2 3" xfId="4724"/>
    <cellStyle name="Note 8 3 2 2 3" xfId="2884"/>
    <cellStyle name="Note 8 3 2 2 3 2" xfId="4726"/>
    <cellStyle name="Note 8 3 2 2 4" xfId="4723"/>
    <cellStyle name="Note 8 3 2 3" xfId="2885"/>
    <cellStyle name="Note 8 3 2 3 2" xfId="2886"/>
    <cellStyle name="Note 8 3 2 3 2 2" xfId="4728"/>
    <cellStyle name="Note 8 3 2 3 3" xfId="4727"/>
    <cellStyle name="Note 8 3 2 4" xfId="2887"/>
    <cellStyle name="Note 8 3 2 4 2" xfId="4729"/>
    <cellStyle name="Note 8 3 2 5" xfId="2888"/>
    <cellStyle name="Note 8 3 2 5 2" xfId="4730"/>
    <cellStyle name="Note 8 3 2 6" xfId="4722"/>
    <cellStyle name="Note 8 3 3" xfId="2889"/>
    <cellStyle name="Note 8 3 3 2" xfId="2890"/>
    <cellStyle name="Note 8 3 3 2 2" xfId="2891"/>
    <cellStyle name="Note 8 3 3 2 2 2" xfId="4733"/>
    <cellStyle name="Note 8 3 3 2 3" xfId="4732"/>
    <cellStyle name="Note 8 3 3 3" xfId="2892"/>
    <cellStyle name="Note 8 3 3 3 2" xfId="4734"/>
    <cellStyle name="Note 8 3 3 4" xfId="4731"/>
    <cellStyle name="Note 8 3 4" xfId="2893"/>
    <cellStyle name="Note 8 3 4 2" xfId="2894"/>
    <cellStyle name="Note 8 3 4 2 2" xfId="4736"/>
    <cellStyle name="Note 8 3 4 3" xfId="4735"/>
    <cellStyle name="Note 8 3 5" xfId="2895"/>
    <cellStyle name="Note 8 3 5 2" xfId="4737"/>
    <cellStyle name="Note 8 3 6" xfId="4721"/>
    <cellStyle name="Note 8 4" xfId="2896"/>
    <cellStyle name="Note 8 4 2" xfId="2897"/>
    <cellStyle name="Note 8 4 2 2" xfId="2898"/>
    <cellStyle name="Note 8 4 2 2 2" xfId="2899"/>
    <cellStyle name="Note 8 4 2 2 2 2" xfId="2900"/>
    <cellStyle name="Note 8 4 2 2 2 2 2" xfId="4742"/>
    <cellStyle name="Note 8 4 2 2 2 3" xfId="4741"/>
    <cellStyle name="Note 8 4 2 2 3" xfId="2901"/>
    <cellStyle name="Note 8 4 2 2 3 2" xfId="4743"/>
    <cellStyle name="Note 8 4 2 2 4" xfId="4740"/>
    <cellStyle name="Note 8 4 2 3" xfId="2902"/>
    <cellStyle name="Note 8 4 2 3 2" xfId="2903"/>
    <cellStyle name="Note 8 4 2 3 2 2" xfId="4745"/>
    <cellStyle name="Note 8 4 2 3 3" xfId="4744"/>
    <cellStyle name="Note 8 4 2 4" xfId="2904"/>
    <cellStyle name="Note 8 4 2 4 2" xfId="4746"/>
    <cellStyle name="Note 8 4 2 5" xfId="2905"/>
    <cellStyle name="Note 8 4 2 5 2" xfId="4747"/>
    <cellStyle name="Note 8 4 2 6" xfId="4739"/>
    <cellStyle name="Note 8 4 3" xfId="2906"/>
    <cellStyle name="Note 8 4 3 2" xfId="2907"/>
    <cellStyle name="Note 8 4 3 2 2" xfId="2908"/>
    <cellStyle name="Note 8 4 3 2 2 2" xfId="4750"/>
    <cellStyle name="Note 8 4 3 2 3" xfId="4749"/>
    <cellStyle name="Note 8 4 3 3" xfId="2909"/>
    <cellStyle name="Note 8 4 3 3 2" xfId="4751"/>
    <cellStyle name="Note 8 4 3 4" xfId="4748"/>
    <cellStyle name="Note 8 4 4" xfId="2910"/>
    <cellStyle name="Note 8 4 4 2" xfId="2911"/>
    <cellStyle name="Note 8 4 4 2 2" xfId="4753"/>
    <cellStyle name="Note 8 4 4 3" xfId="4752"/>
    <cellStyle name="Note 8 4 5" xfId="2912"/>
    <cellStyle name="Note 8 4 5 2" xfId="4754"/>
    <cellStyle name="Note 8 4 6" xfId="4738"/>
    <cellStyle name="Note 8 5" xfId="2913"/>
    <cellStyle name="Note 8 5 2" xfId="2914"/>
    <cellStyle name="Note 8 5 2 2" xfId="2915"/>
    <cellStyle name="Note 8 5 2 2 2" xfId="2916"/>
    <cellStyle name="Note 8 5 2 2 2 2" xfId="2917"/>
    <cellStyle name="Note 8 5 2 2 2 2 2" xfId="4759"/>
    <cellStyle name="Note 8 5 2 2 2 3" xfId="4758"/>
    <cellStyle name="Note 8 5 2 2 3" xfId="2918"/>
    <cellStyle name="Note 8 5 2 2 3 2" xfId="4760"/>
    <cellStyle name="Note 8 5 2 2 4" xfId="4757"/>
    <cellStyle name="Note 8 5 2 3" xfId="2919"/>
    <cellStyle name="Note 8 5 2 3 2" xfId="2920"/>
    <cellStyle name="Note 8 5 2 3 2 2" xfId="4762"/>
    <cellStyle name="Note 8 5 2 3 3" xfId="4761"/>
    <cellStyle name="Note 8 5 2 4" xfId="2921"/>
    <cellStyle name="Note 8 5 2 4 2" xfId="4763"/>
    <cellStyle name="Note 8 5 2 5" xfId="2922"/>
    <cellStyle name="Note 8 5 2 5 2" xfId="4764"/>
    <cellStyle name="Note 8 5 2 6" xfId="4756"/>
    <cellStyle name="Note 8 5 3" xfId="2923"/>
    <cellStyle name="Note 8 5 3 2" xfId="2924"/>
    <cellStyle name="Note 8 5 3 2 2" xfId="2925"/>
    <cellStyle name="Note 8 5 3 2 2 2" xfId="4767"/>
    <cellStyle name="Note 8 5 3 2 3" xfId="4766"/>
    <cellStyle name="Note 8 5 3 3" xfId="2926"/>
    <cellStyle name="Note 8 5 3 3 2" xfId="4768"/>
    <cellStyle name="Note 8 5 3 4" xfId="4765"/>
    <cellStyle name="Note 8 5 4" xfId="2927"/>
    <cellStyle name="Note 8 5 4 2" xfId="2928"/>
    <cellStyle name="Note 8 5 4 2 2" xfId="4770"/>
    <cellStyle name="Note 8 5 4 3" xfId="4769"/>
    <cellStyle name="Note 8 5 5" xfId="2929"/>
    <cellStyle name="Note 8 5 5 2" xfId="4771"/>
    <cellStyle name="Note 8 5 6" xfId="4755"/>
    <cellStyle name="Note 8 6" xfId="2930"/>
    <cellStyle name="Note 8 6 2" xfId="2931"/>
    <cellStyle name="Note 8 6 2 2" xfId="2932"/>
    <cellStyle name="Note 8 6 2 2 2" xfId="2933"/>
    <cellStyle name="Note 8 6 2 2 2 2" xfId="2934"/>
    <cellStyle name="Note 8 6 2 2 2 2 2" xfId="4776"/>
    <cellStyle name="Note 8 6 2 2 2 3" xfId="4775"/>
    <cellStyle name="Note 8 6 2 2 3" xfId="2935"/>
    <cellStyle name="Note 8 6 2 2 3 2" xfId="4777"/>
    <cellStyle name="Note 8 6 2 2 4" xfId="4774"/>
    <cellStyle name="Note 8 6 2 3" xfId="2936"/>
    <cellStyle name="Note 8 6 2 3 2" xfId="2937"/>
    <cellStyle name="Note 8 6 2 3 2 2" xfId="4779"/>
    <cellStyle name="Note 8 6 2 3 3" xfId="4778"/>
    <cellStyle name="Note 8 6 2 4" xfId="2938"/>
    <cellStyle name="Note 8 6 2 4 2" xfId="4780"/>
    <cellStyle name="Note 8 6 2 5" xfId="2939"/>
    <cellStyle name="Note 8 6 2 5 2" xfId="4781"/>
    <cellStyle name="Note 8 6 2 6" xfId="4773"/>
    <cellStyle name="Note 8 6 3" xfId="2940"/>
    <cellStyle name="Note 8 6 3 2" xfId="2941"/>
    <cellStyle name="Note 8 6 3 2 2" xfId="2942"/>
    <cellStyle name="Note 8 6 3 2 2 2" xfId="4784"/>
    <cellStyle name="Note 8 6 3 2 3" xfId="4783"/>
    <cellStyle name="Note 8 6 3 3" xfId="2943"/>
    <cellStyle name="Note 8 6 3 3 2" xfId="4785"/>
    <cellStyle name="Note 8 6 3 4" xfId="4782"/>
    <cellStyle name="Note 8 6 4" xfId="2944"/>
    <cellStyle name="Note 8 6 4 2" xfId="2945"/>
    <cellStyle name="Note 8 6 4 2 2" xfId="4787"/>
    <cellStyle name="Note 8 6 4 3" xfId="4786"/>
    <cellStyle name="Note 8 6 5" xfId="2946"/>
    <cellStyle name="Note 8 6 5 2" xfId="4788"/>
    <cellStyle name="Note 8 6 6" xfId="4772"/>
    <cellStyle name="Note 8 7" xfId="2947"/>
    <cellStyle name="Note 8 7 2" xfId="2948"/>
    <cellStyle name="Note 8 7 2 2" xfId="2949"/>
    <cellStyle name="Note 8 7 2 2 2" xfId="2950"/>
    <cellStyle name="Note 8 7 2 2 2 2" xfId="2951"/>
    <cellStyle name="Note 8 7 2 2 2 2 2" xfId="4793"/>
    <cellStyle name="Note 8 7 2 2 2 3" xfId="4792"/>
    <cellStyle name="Note 8 7 2 2 3" xfId="2952"/>
    <cellStyle name="Note 8 7 2 2 3 2" xfId="4794"/>
    <cellStyle name="Note 8 7 2 2 4" xfId="4791"/>
    <cellStyle name="Note 8 7 2 3" xfId="2953"/>
    <cellStyle name="Note 8 7 2 3 2" xfId="2954"/>
    <cellStyle name="Note 8 7 2 3 2 2" xfId="4796"/>
    <cellStyle name="Note 8 7 2 3 3" xfId="4795"/>
    <cellStyle name="Note 8 7 2 4" xfId="2955"/>
    <cellStyle name="Note 8 7 2 4 2" xfId="4797"/>
    <cellStyle name="Note 8 7 2 5" xfId="2956"/>
    <cellStyle name="Note 8 7 2 5 2" xfId="4798"/>
    <cellStyle name="Note 8 7 2 6" xfId="4790"/>
    <cellStyle name="Note 8 7 3" xfId="2957"/>
    <cellStyle name="Note 8 7 3 2" xfId="2958"/>
    <cellStyle name="Note 8 7 3 2 2" xfId="2959"/>
    <cellStyle name="Note 8 7 3 2 2 2" xfId="4801"/>
    <cellStyle name="Note 8 7 3 2 3" xfId="4800"/>
    <cellStyle name="Note 8 7 3 3" xfId="2960"/>
    <cellStyle name="Note 8 7 3 3 2" xfId="4802"/>
    <cellStyle name="Note 8 7 3 4" xfId="4799"/>
    <cellStyle name="Note 8 7 4" xfId="2961"/>
    <cellStyle name="Note 8 7 4 2" xfId="2962"/>
    <cellStyle name="Note 8 7 4 2 2" xfId="4804"/>
    <cellStyle name="Note 8 7 4 3" xfId="4803"/>
    <cellStyle name="Note 8 7 5" xfId="2963"/>
    <cellStyle name="Note 8 7 5 2" xfId="4805"/>
    <cellStyle name="Note 8 7 6" xfId="4789"/>
    <cellStyle name="Note 8 8" xfId="2964"/>
    <cellStyle name="Note 8 8 2" xfId="2965"/>
    <cellStyle name="Note 8 8 2 2" xfId="2966"/>
    <cellStyle name="Note 8 8 2 2 2" xfId="2967"/>
    <cellStyle name="Note 8 8 2 2 2 2" xfId="2968"/>
    <cellStyle name="Note 8 8 2 2 2 2 2" xfId="4810"/>
    <cellStyle name="Note 8 8 2 2 2 3" xfId="4809"/>
    <cellStyle name="Note 8 8 2 2 3" xfId="2969"/>
    <cellStyle name="Note 8 8 2 2 3 2" xfId="4811"/>
    <cellStyle name="Note 8 8 2 2 4" xfId="4808"/>
    <cellStyle name="Note 8 8 2 3" xfId="2970"/>
    <cellStyle name="Note 8 8 2 3 2" xfId="2971"/>
    <cellStyle name="Note 8 8 2 3 2 2" xfId="4813"/>
    <cellStyle name="Note 8 8 2 3 3" xfId="4812"/>
    <cellStyle name="Note 8 8 2 4" xfId="2972"/>
    <cellStyle name="Note 8 8 2 4 2" xfId="4814"/>
    <cellStyle name="Note 8 8 2 5" xfId="2973"/>
    <cellStyle name="Note 8 8 2 5 2" xfId="4815"/>
    <cellStyle name="Note 8 8 2 6" xfId="4807"/>
    <cellStyle name="Note 8 8 3" xfId="2974"/>
    <cellStyle name="Note 8 8 3 2" xfId="2975"/>
    <cellStyle name="Note 8 8 3 2 2" xfId="2976"/>
    <cellStyle name="Note 8 8 3 2 2 2" xfId="4818"/>
    <cellStyle name="Note 8 8 3 2 3" xfId="4817"/>
    <cellStyle name="Note 8 8 3 3" xfId="2977"/>
    <cellStyle name="Note 8 8 3 3 2" xfId="4819"/>
    <cellStyle name="Note 8 8 3 4" xfId="4816"/>
    <cellStyle name="Note 8 8 4" xfId="2978"/>
    <cellStyle name="Note 8 8 4 2" xfId="2979"/>
    <cellStyle name="Note 8 8 4 2 2" xfId="4821"/>
    <cellStyle name="Note 8 8 4 3" xfId="4820"/>
    <cellStyle name="Note 8 8 5" xfId="2980"/>
    <cellStyle name="Note 8 8 5 2" xfId="4822"/>
    <cellStyle name="Note 8 8 6" xfId="4806"/>
    <cellStyle name="Note 9 2" xfId="2981"/>
    <cellStyle name="Note 9 2 2" xfId="2982"/>
    <cellStyle name="Note 9 2 2 2" xfId="2983"/>
    <cellStyle name="Note 9 2 2 2 2" xfId="2984"/>
    <cellStyle name="Note 9 2 2 2 2 2" xfId="2985"/>
    <cellStyle name="Note 9 2 2 2 2 2 2" xfId="4827"/>
    <cellStyle name="Note 9 2 2 2 2 3" xfId="4826"/>
    <cellStyle name="Note 9 2 2 2 3" xfId="2986"/>
    <cellStyle name="Note 9 2 2 2 3 2" xfId="4828"/>
    <cellStyle name="Note 9 2 2 2 4" xfId="4825"/>
    <cellStyle name="Note 9 2 2 3" xfId="2987"/>
    <cellStyle name="Note 9 2 2 3 2" xfId="2988"/>
    <cellStyle name="Note 9 2 2 3 2 2" xfId="4830"/>
    <cellStyle name="Note 9 2 2 3 3" xfId="4829"/>
    <cellStyle name="Note 9 2 2 4" xfId="2989"/>
    <cellStyle name="Note 9 2 2 4 2" xfId="4831"/>
    <cellStyle name="Note 9 2 2 5" xfId="2990"/>
    <cellStyle name="Note 9 2 2 5 2" xfId="4832"/>
    <cellStyle name="Note 9 2 2 6" xfId="4824"/>
    <cellStyle name="Note 9 2 3" xfId="2991"/>
    <cellStyle name="Note 9 2 3 2" xfId="2992"/>
    <cellStyle name="Note 9 2 3 2 2" xfId="2993"/>
    <cellStyle name="Note 9 2 3 2 2 2" xfId="4835"/>
    <cellStyle name="Note 9 2 3 2 3" xfId="4834"/>
    <cellStyle name="Note 9 2 3 3" xfId="2994"/>
    <cellStyle name="Note 9 2 3 3 2" xfId="4836"/>
    <cellStyle name="Note 9 2 3 4" xfId="4833"/>
    <cellStyle name="Note 9 2 4" xfId="2995"/>
    <cellStyle name="Note 9 2 4 2" xfId="2996"/>
    <cellStyle name="Note 9 2 4 2 2" xfId="4838"/>
    <cellStyle name="Note 9 2 4 3" xfId="4837"/>
    <cellStyle name="Note 9 2 5" xfId="2997"/>
    <cellStyle name="Note 9 2 5 2" xfId="4839"/>
    <cellStyle name="Note 9 2 6" xfId="4823"/>
    <cellStyle name="Note 9 3" xfId="2998"/>
    <cellStyle name="Note 9 3 2" xfId="2999"/>
    <cellStyle name="Note 9 3 2 2" xfId="3000"/>
    <cellStyle name="Note 9 3 2 2 2" xfId="3001"/>
    <cellStyle name="Note 9 3 2 2 2 2" xfId="3002"/>
    <cellStyle name="Note 9 3 2 2 2 2 2" xfId="4844"/>
    <cellStyle name="Note 9 3 2 2 2 3" xfId="4843"/>
    <cellStyle name="Note 9 3 2 2 3" xfId="3003"/>
    <cellStyle name="Note 9 3 2 2 3 2" xfId="4845"/>
    <cellStyle name="Note 9 3 2 2 4" xfId="4842"/>
    <cellStyle name="Note 9 3 2 3" xfId="3004"/>
    <cellStyle name="Note 9 3 2 3 2" xfId="3005"/>
    <cellStyle name="Note 9 3 2 3 2 2" xfId="4847"/>
    <cellStyle name="Note 9 3 2 3 3" xfId="4846"/>
    <cellStyle name="Note 9 3 2 4" xfId="3006"/>
    <cellStyle name="Note 9 3 2 4 2" xfId="4848"/>
    <cellStyle name="Note 9 3 2 5" xfId="3007"/>
    <cellStyle name="Note 9 3 2 5 2" xfId="4849"/>
    <cellStyle name="Note 9 3 2 6" xfId="4841"/>
    <cellStyle name="Note 9 3 3" xfId="3008"/>
    <cellStyle name="Note 9 3 3 2" xfId="3009"/>
    <cellStyle name="Note 9 3 3 2 2" xfId="3010"/>
    <cellStyle name="Note 9 3 3 2 2 2" xfId="4852"/>
    <cellStyle name="Note 9 3 3 2 3" xfId="4851"/>
    <cellStyle name="Note 9 3 3 3" xfId="3011"/>
    <cellStyle name="Note 9 3 3 3 2" xfId="4853"/>
    <cellStyle name="Note 9 3 3 4" xfId="4850"/>
    <cellStyle name="Note 9 3 4" xfId="3012"/>
    <cellStyle name="Note 9 3 4 2" xfId="3013"/>
    <cellStyle name="Note 9 3 4 2 2" xfId="4855"/>
    <cellStyle name="Note 9 3 4 3" xfId="4854"/>
    <cellStyle name="Note 9 3 5" xfId="3014"/>
    <cellStyle name="Note 9 3 5 2" xfId="4856"/>
    <cellStyle name="Note 9 3 6" xfId="4840"/>
    <cellStyle name="Note 9 4" xfId="3015"/>
    <cellStyle name="Note 9 4 2" xfId="3016"/>
    <cellStyle name="Note 9 4 2 2" xfId="3017"/>
    <cellStyle name="Note 9 4 2 2 2" xfId="3018"/>
    <cellStyle name="Note 9 4 2 2 2 2" xfId="3019"/>
    <cellStyle name="Note 9 4 2 2 2 2 2" xfId="4861"/>
    <cellStyle name="Note 9 4 2 2 2 3" xfId="4860"/>
    <cellStyle name="Note 9 4 2 2 3" xfId="3020"/>
    <cellStyle name="Note 9 4 2 2 3 2" xfId="4862"/>
    <cellStyle name="Note 9 4 2 2 4" xfId="4859"/>
    <cellStyle name="Note 9 4 2 3" xfId="3021"/>
    <cellStyle name="Note 9 4 2 3 2" xfId="3022"/>
    <cellStyle name="Note 9 4 2 3 2 2" xfId="4864"/>
    <cellStyle name="Note 9 4 2 3 3" xfId="4863"/>
    <cellStyle name="Note 9 4 2 4" xfId="3023"/>
    <cellStyle name="Note 9 4 2 4 2" xfId="4865"/>
    <cellStyle name="Note 9 4 2 5" xfId="3024"/>
    <cellStyle name="Note 9 4 2 5 2" xfId="4866"/>
    <cellStyle name="Note 9 4 2 6" xfId="4858"/>
    <cellStyle name="Note 9 4 3" xfId="3025"/>
    <cellStyle name="Note 9 4 3 2" xfId="3026"/>
    <cellStyle name="Note 9 4 3 2 2" xfId="3027"/>
    <cellStyle name="Note 9 4 3 2 2 2" xfId="4869"/>
    <cellStyle name="Note 9 4 3 2 3" xfId="4868"/>
    <cellStyle name="Note 9 4 3 3" xfId="3028"/>
    <cellStyle name="Note 9 4 3 3 2" xfId="4870"/>
    <cellStyle name="Note 9 4 3 4" xfId="4867"/>
    <cellStyle name="Note 9 4 4" xfId="3029"/>
    <cellStyle name="Note 9 4 4 2" xfId="3030"/>
    <cellStyle name="Note 9 4 4 2 2" xfId="4872"/>
    <cellStyle name="Note 9 4 4 3" xfId="4871"/>
    <cellStyle name="Note 9 4 5" xfId="3031"/>
    <cellStyle name="Note 9 4 5 2" xfId="4873"/>
    <cellStyle name="Note 9 4 6" xfId="4857"/>
    <cellStyle name="Note 9 5" xfId="3032"/>
    <cellStyle name="Note 9 5 2" xfId="3033"/>
    <cellStyle name="Note 9 5 2 2" xfId="3034"/>
    <cellStyle name="Note 9 5 2 2 2" xfId="3035"/>
    <cellStyle name="Note 9 5 2 2 2 2" xfId="3036"/>
    <cellStyle name="Note 9 5 2 2 2 2 2" xfId="4878"/>
    <cellStyle name="Note 9 5 2 2 2 3" xfId="4877"/>
    <cellStyle name="Note 9 5 2 2 3" xfId="3037"/>
    <cellStyle name="Note 9 5 2 2 3 2" xfId="4879"/>
    <cellStyle name="Note 9 5 2 2 4" xfId="4876"/>
    <cellStyle name="Note 9 5 2 3" xfId="3038"/>
    <cellStyle name="Note 9 5 2 3 2" xfId="3039"/>
    <cellStyle name="Note 9 5 2 3 2 2" xfId="4881"/>
    <cellStyle name="Note 9 5 2 3 3" xfId="4880"/>
    <cellStyle name="Note 9 5 2 4" xfId="3040"/>
    <cellStyle name="Note 9 5 2 4 2" xfId="4882"/>
    <cellStyle name="Note 9 5 2 5" xfId="3041"/>
    <cellStyle name="Note 9 5 2 5 2" xfId="4883"/>
    <cellStyle name="Note 9 5 2 6" xfId="4875"/>
    <cellStyle name="Note 9 5 3" xfId="3042"/>
    <cellStyle name="Note 9 5 3 2" xfId="3043"/>
    <cellStyle name="Note 9 5 3 2 2" xfId="3044"/>
    <cellStyle name="Note 9 5 3 2 2 2" xfId="4886"/>
    <cellStyle name="Note 9 5 3 2 3" xfId="4885"/>
    <cellStyle name="Note 9 5 3 3" xfId="3045"/>
    <cellStyle name="Note 9 5 3 3 2" xfId="4887"/>
    <cellStyle name="Note 9 5 3 4" xfId="4884"/>
    <cellStyle name="Note 9 5 4" xfId="3046"/>
    <cellStyle name="Note 9 5 4 2" xfId="3047"/>
    <cellStyle name="Note 9 5 4 2 2" xfId="4889"/>
    <cellStyle name="Note 9 5 4 3" xfId="4888"/>
    <cellStyle name="Note 9 5 5" xfId="3048"/>
    <cellStyle name="Note 9 5 5 2" xfId="4890"/>
    <cellStyle name="Note 9 5 6" xfId="4874"/>
    <cellStyle name="Note 9 6" xfId="3049"/>
    <cellStyle name="Note 9 6 2" xfId="3050"/>
    <cellStyle name="Note 9 6 2 2" xfId="3051"/>
    <cellStyle name="Note 9 6 2 2 2" xfId="3052"/>
    <cellStyle name="Note 9 6 2 2 2 2" xfId="3053"/>
    <cellStyle name="Note 9 6 2 2 2 2 2" xfId="4895"/>
    <cellStyle name="Note 9 6 2 2 2 3" xfId="4894"/>
    <cellStyle name="Note 9 6 2 2 3" xfId="3054"/>
    <cellStyle name="Note 9 6 2 2 3 2" xfId="4896"/>
    <cellStyle name="Note 9 6 2 2 4" xfId="4893"/>
    <cellStyle name="Note 9 6 2 3" xfId="3055"/>
    <cellStyle name="Note 9 6 2 3 2" xfId="3056"/>
    <cellStyle name="Note 9 6 2 3 2 2" xfId="4898"/>
    <cellStyle name="Note 9 6 2 3 3" xfId="4897"/>
    <cellStyle name="Note 9 6 2 4" xfId="3057"/>
    <cellStyle name="Note 9 6 2 4 2" xfId="4899"/>
    <cellStyle name="Note 9 6 2 5" xfId="3058"/>
    <cellStyle name="Note 9 6 2 5 2" xfId="4900"/>
    <cellStyle name="Note 9 6 2 6" xfId="4892"/>
    <cellStyle name="Note 9 6 3" xfId="3059"/>
    <cellStyle name="Note 9 6 3 2" xfId="3060"/>
    <cellStyle name="Note 9 6 3 2 2" xfId="3061"/>
    <cellStyle name="Note 9 6 3 2 2 2" xfId="4903"/>
    <cellStyle name="Note 9 6 3 2 3" xfId="4902"/>
    <cellStyle name="Note 9 6 3 3" xfId="3062"/>
    <cellStyle name="Note 9 6 3 3 2" xfId="4904"/>
    <cellStyle name="Note 9 6 3 4" xfId="4901"/>
    <cellStyle name="Note 9 6 4" xfId="3063"/>
    <cellStyle name="Note 9 6 4 2" xfId="3064"/>
    <cellStyle name="Note 9 6 4 2 2" xfId="4906"/>
    <cellStyle name="Note 9 6 4 3" xfId="4905"/>
    <cellStyle name="Note 9 6 5" xfId="3065"/>
    <cellStyle name="Note 9 6 5 2" xfId="4907"/>
    <cellStyle name="Note 9 6 6" xfId="4891"/>
    <cellStyle name="Note 9 7" xfId="3066"/>
    <cellStyle name="Note 9 7 2" xfId="3067"/>
    <cellStyle name="Note 9 7 2 2" xfId="3068"/>
    <cellStyle name="Note 9 7 2 2 2" xfId="3069"/>
    <cellStyle name="Note 9 7 2 2 2 2" xfId="3070"/>
    <cellStyle name="Note 9 7 2 2 2 2 2" xfId="4912"/>
    <cellStyle name="Note 9 7 2 2 2 3" xfId="4911"/>
    <cellStyle name="Note 9 7 2 2 3" xfId="3071"/>
    <cellStyle name="Note 9 7 2 2 3 2" xfId="4913"/>
    <cellStyle name="Note 9 7 2 2 4" xfId="4910"/>
    <cellStyle name="Note 9 7 2 3" xfId="3072"/>
    <cellStyle name="Note 9 7 2 3 2" xfId="3073"/>
    <cellStyle name="Note 9 7 2 3 2 2" xfId="4915"/>
    <cellStyle name="Note 9 7 2 3 3" xfId="4914"/>
    <cellStyle name="Note 9 7 2 4" xfId="3074"/>
    <cellStyle name="Note 9 7 2 4 2" xfId="4916"/>
    <cellStyle name="Note 9 7 2 5" xfId="3075"/>
    <cellStyle name="Note 9 7 2 5 2" xfId="4917"/>
    <cellStyle name="Note 9 7 2 6" xfId="4909"/>
    <cellStyle name="Note 9 7 3" xfId="3076"/>
    <cellStyle name="Note 9 7 3 2" xfId="3077"/>
    <cellStyle name="Note 9 7 3 2 2" xfId="3078"/>
    <cellStyle name="Note 9 7 3 2 2 2" xfId="4920"/>
    <cellStyle name="Note 9 7 3 2 3" xfId="4919"/>
    <cellStyle name="Note 9 7 3 3" xfId="3079"/>
    <cellStyle name="Note 9 7 3 3 2" xfId="4921"/>
    <cellStyle name="Note 9 7 3 4" xfId="4918"/>
    <cellStyle name="Note 9 7 4" xfId="3080"/>
    <cellStyle name="Note 9 7 4 2" xfId="3081"/>
    <cellStyle name="Note 9 7 4 2 2" xfId="4923"/>
    <cellStyle name="Note 9 7 4 3" xfId="4922"/>
    <cellStyle name="Note 9 7 5" xfId="3082"/>
    <cellStyle name="Note 9 7 5 2" xfId="4924"/>
    <cellStyle name="Note 9 7 6" xfId="4908"/>
    <cellStyle name="Note 9 8" xfId="3083"/>
    <cellStyle name="Note 9 8 2" xfId="3084"/>
    <cellStyle name="Note 9 8 2 2" xfId="3085"/>
    <cellStyle name="Note 9 8 2 2 2" xfId="3086"/>
    <cellStyle name="Note 9 8 2 2 2 2" xfId="3087"/>
    <cellStyle name="Note 9 8 2 2 2 2 2" xfId="4929"/>
    <cellStyle name="Note 9 8 2 2 2 3" xfId="4928"/>
    <cellStyle name="Note 9 8 2 2 3" xfId="3088"/>
    <cellStyle name="Note 9 8 2 2 3 2" xfId="4930"/>
    <cellStyle name="Note 9 8 2 2 4" xfId="4927"/>
    <cellStyle name="Note 9 8 2 3" xfId="3089"/>
    <cellStyle name="Note 9 8 2 3 2" xfId="3090"/>
    <cellStyle name="Note 9 8 2 3 2 2" xfId="4932"/>
    <cellStyle name="Note 9 8 2 3 3" xfId="4931"/>
    <cellStyle name="Note 9 8 2 4" xfId="3091"/>
    <cellStyle name="Note 9 8 2 4 2" xfId="4933"/>
    <cellStyle name="Note 9 8 2 5" xfId="3092"/>
    <cellStyle name="Note 9 8 2 5 2" xfId="4934"/>
    <cellStyle name="Note 9 8 2 6" xfId="4926"/>
    <cellStyle name="Note 9 8 3" xfId="3093"/>
    <cellStyle name="Note 9 8 3 2" xfId="3094"/>
    <cellStyle name="Note 9 8 3 2 2" xfId="3095"/>
    <cellStyle name="Note 9 8 3 2 2 2" xfId="4937"/>
    <cellStyle name="Note 9 8 3 2 3" xfId="4936"/>
    <cellStyle name="Note 9 8 3 3" xfId="3096"/>
    <cellStyle name="Note 9 8 3 3 2" xfId="4938"/>
    <cellStyle name="Note 9 8 3 4" xfId="4935"/>
    <cellStyle name="Note 9 8 4" xfId="3097"/>
    <cellStyle name="Note 9 8 4 2" xfId="3098"/>
    <cellStyle name="Note 9 8 4 2 2" xfId="4940"/>
    <cellStyle name="Note 9 8 4 3" xfId="4939"/>
    <cellStyle name="Note 9 8 5" xfId="3099"/>
    <cellStyle name="Note 9 8 5 2" xfId="4941"/>
    <cellStyle name="Note 9 8 6" xfId="4925"/>
    <cellStyle name="notes" xfId="3100"/>
    <cellStyle name="Notiz 2" xfId="117"/>
    <cellStyle name="Output 2" xfId="3101"/>
    <cellStyle name="Output 2 2" xfId="4942"/>
    <cellStyle name="Percent" xfId="460"/>
    <cellStyle name="Percent [2]" xfId="3102"/>
    <cellStyle name="Percent 10" xfId="5137"/>
    <cellStyle name="Percent 2" xfId="56"/>
    <cellStyle name="Percent 2 10" xfId="3104"/>
    <cellStyle name="Percent 2 10 2" xfId="3105"/>
    <cellStyle name="Percent 2 11" xfId="3106"/>
    <cellStyle name="Percent 2 11 2" xfId="3107"/>
    <cellStyle name="Percent 2 12" xfId="3108"/>
    <cellStyle name="Percent 2 12 2" xfId="3109"/>
    <cellStyle name="Percent 2 13" xfId="3110"/>
    <cellStyle name="Percent 2 14" xfId="3111"/>
    <cellStyle name="Percent 2 15" xfId="3112"/>
    <cellStyle name="Percent 2 16" xfId="3103"/>
    <cellStyle name="Percent 2 17" xfId="490"/>
    <cellStyle name="Percent 2 2" xfId="57"/>
    <cellStyle name="Percent 2 2 10" xfId="3114"/>
    <cellStyle name="Percent 2 2 11" xfId="3115"/>
    <cellStyle name="Percent 2 2 12" xfId="3116"/>
    <cellStyle name="Percent 2 2 13" xfId="3117"/>
    <cellStyle name="Percent 2 2 14" xfId="3113"/>
    <cellStyle name="Percent 2 2 14 2" xfId="4944"/>
    <cellStyle name="Percent 2 2 15" xfId="3441"/>
    <cellStyle name="Percent 2 2 16" xfId="566"/>
    <cellStyle name="Percent 2 2 2" xfId="330"/>
    <cellStyle name="Percent 2 2 2 2" xfId="3118"/>
    <cellStyle name="Percent 2 2 2 2 2" xfId="3119"/>
    <cellStyle name="Percent 2 2 2 2 2 2" xfId="3120"/>
    <cellStyle name="Percent 2 2 2 2 3" xfId="3121"/>
    <cellStyle name="Percent 2 2 2 2 3 2" xfId="3122"/>
    <cellStyle name="Percent 2 2 2 2 4" xfId="3123"/>
    <cellStyle name="Percent 2 2 2 2 5" xfId="3124"/>
    <cellStyle name="Percent 2 2 2 2 6" xfId="3125"/>
    <cellStyle name="Percent 2 2 2 2 7" xfId="3126"/>
    <cellStyle name="Percent 2 2 2 3" xfId="3127"/>
    <cellStyle name="Percent 2 2 2 3 2" xfId="3128"/>
    <cellStyle name="Percent 2 2 2 3 3" xfId="3129"/>
    <cellStyle name="Percent 2 2 2 4" xfId="3130"/>
    <cellStyle name="Percent 2 2 2 4 2" xfId="3131"/>
    <cellStyle name="Percent 2 2 2 4 3" xfId="3132"/>
    <cellStyle name="Percent 2 2 2 5" xfId="3133"/>
    <cellStyle name="Percent 2 2 2 5 2" xfId="3134"/>
    <cellStyle name="Percent 2 2 2 6" xfId="3135"/>
    <cellStyle name="Percent 2 2 2 6 2" xfId="3136"/>
    <cellStyle name="Percent 2 2 2 7" xfId="3137"/>
    <cellStyle name="Percent 2 2 2 8" xfId="3138"/>
    <cellStyle name="Percent 2 2 2 9" xfId="584"/>
    <cellStyle name="Percent 2 2 3" xfId="3139"/>
    <cellStyle name="Percent 2 2 3 2" xfId="3140"/>
    <cellStyle name="Percent 2 2 3 3" xfId="3141"/>
    <cellStyle name="Percent 2 2 3 3 2" xfId="3142"/>
    <cellStyle name="Percent 2 2 3 4" xfId="3143"/>
    <cellStyle name="Percent 2 2 4" xfId="3144"/>
    <cellStyle name="Percent 2 2 4 2" xfId="3145"/>
    <cellStyle name="Percent 2 2 4 3" xfId="3146"/>
    <cellStyle name="Percent 2 2 4 4" xfId="3147"/>
    <cellStyle name="Percent 2 2 4 5" xfId="3148"/>
    <cellStyle name="Percent 2 2 5" xfId="3149"/>
    <cellStyle name="Percent 2 2 5 2" xfId="3150"/>
    <cellStyle name="Percent 2 2 5 3" xfId="3151"/>
    <cellStyle name="Percent 2 2 5 4" xfId="4945"/>
    <cellStyle name="Percent 2 2 6" xfId="3152"/>
    <cellStyle name="Percent 2 2 6 2" xfId="3153"/>
    <cellStyle name="Percent 2 2 7" xfId="3154"/>
    <cellStyle name="Percent 2 2 7 2" xfId="3155"/>
    <cellStyle name="Percent 2 2 8" xfId="3156"/>
    <cellStyle name="Percent 2 2 8 2" xfId="3157"/>
    <cellStyle name="Percent 2 2 9" xfId="3158"/>
    <cellStyle name="Percent 2 2 9 2" xfId="3159"/>
    <cellStyle name="Percent 2 3" xfId="331"/>
    <cellStyle name="Percent 2 3 10" xfId="3160"/>
    <cellStyle name="Percent 2 3 2" xfId="3161"/>
    <cellStyle name="Percent 2 3 2 2" xfId="3162"/>
    <cellStyle name="Percent 2 3 2 2 2" xfId="3163"/>
    <cellStyle name="Percent 2 3 2 3" xfId="3164"/>
    <cellStyle name="Percent 2 3 2 3 2" xfId="3165"/>
    <cellStyle name="Percent 2 3 2 4" xfId="3166"/>
    <cellStyle name="Percent 2 3 2 5" xfId="3167"/>
    <cellStyle name="Percent 2 3 2 6" xfId="3168"/>
    <cellStyle name="Percent 2 3 2 7" xfId="3169"/>
    <cellStyle name="Percent 2 3 3" xfId="3170"/>
    <cellStyle name="Percent 2 3 3 2" xfId="3171"/>
    <cellStyle name="Percent 2 3 3 3" xfId="3172"/>
    <cellStyle name="Percent 2 3 4" xfId="3173"/>
    <cellStyle name="Percent 2 3 4 2" xfId="3174"/>
    <cellStyle name="Percent 2 3 4 3" xfId="3175"/>
    <cellStyle name="Percent 2 3 5" xfId="3176"/>
    <cellStyle name="Percent 2 3 5 2" xfId="3177"/>
    <cellStyle name="Percent 2 3 6" xfId="3178"/>
    <cellStyle name="Percent 2 3 6 2" xfId="3179"/>
    <cellStyle name="Percent 2 3 7" xfId="3180"/>
    <cellStyle name="Percent 2 3 8" xfId="3181"/>
    <cellStyle name="Percent 2 3 9" xfId="3182"/>
    <cellStyle name="Percent 2 4" xfId="3183"/>
    <cellStyle name="Percent 2 4 2" xfId="3184"/>
    <cellStyle name="Percent 2 4 3" xfId="3185"/>
    <cellStyle name="Percent 2 4 4" xfId="3186"/>
    <cellStyle name="Percent 2 5" xfId="3187"/>
    <cellStyle name="Percent 2 5 2" xfId="3188"/>
    <cellStyle name="Percent 2 5 3" xfId="3189"/>
    <cellStyle name="Percent 2 5 4" xfId="3190"/>
    <cellStyle name="Percent 2 6" xfId="3191"/>
    <cellStyle name="Percent 2 6 2" xfId="3192"/>
    <cellStyle name="Percent 2 6 3" xfId="3193"/>
    <cellStyle name="Percent 2 7" xfId="3194"/>
    <cellStyle name="Percent 2 7 2" xfId="3195"/>
    <cellStyle name="Percent 2 8" xfId="3196"/>
    <cellStyle name="Percent 2 8 2" xfId="3197"/>
    <cellStyle name="Percent 2 9" xfId="3198"/>
    <cellStyle name="Percent 2 9 2" xfId="3199"/>
    <cellStyle name="Percent 3" xfId="332"/>
    <cellStyle name="Percent 3 10" xfId="567"/>
    <cellStyle name="Percent 3 2" xfId="333"/>
    <cellStyle name="Percent 3 2 2" xfId="3202"/>
    <cellStyle name="Percent 3 2 3" xfId="3203"/>
    <cellStyle name="Percent 3 2 4" xfId="3204"/>
    <cellStyle name="Percent 3 2 5" xfId="3205"/>
    <cellStyle name="Percent 3 2 6" xfId="3206"/>
    <cellStyle name="Percent 3 2 7" xfId="3201"/>
    <cellStyle name="Percent 3 2 8" xfId="568"/>
    <cellStyle name="Percent 3 3" xfId="3207"/>
    <cellStyle name="Percent 3 4" xfId="3208"/>
    <cellStyle name="Percent 3 5" xfId="3209"/>
    <cellStyle name="Percent 3 6" xfId="3210"/>
    <cellStyle name="Percent 3 6 2" xfId="4948"/>
    <cellStyle name="Percent 3 7" xfId="3211"/>
    <cellStyle name="Percent 3 8" xfId="3200"/>
    <cellStyle name="Percent 3 9" xfId="3442"/>
    <cellStyle name="Percent 4" xfId="582"/>
    <cellStyle name="Percent 4 2" xfId="3213"/>
    <cellStyle name="Percent 4 2 2" xfId="3214"/>
    <cellStyle name="Percent 4 2 3" xfId="3215"/>
    <cellStyle name="Percent 4 3" xfId="3216"/>
    <cellStyle name="Percent 4 3 2" xfId="3217"/>
    <cellStyle name="Percent 4 4" xfId="3218"/>
    <cellStyle name="Percent 4 5" xfId="3219"/>
    <cellStyle name="Percent 4 6" xfId="3220"/>
    <cellStyle name="Percent 4 7" xfId="3221"/>
    <cellStyle name="Percent 4 8" xfId="3222"/>
    <cellStyle name="Percent 4 9" xfId="3212"/>
    <cellStyle name="Percent 5" xfId="3223"/>
    <cellStyle name="Percent 5 2" xfId="3224"/>
    <cellStyle name="Percent 5 3" xfId="3225"/>
    <cellStyle name="Percent 5 4" xfId="3226"/>
    <cellStyle name="Percent 6" xfId="3227"/>
    <cellStyle name="Percent 7" xfId="3228"/>
    <cellStyle name="Percent 8" xfId="467"/>
    <cellStyle name="Percent 9" xfId="5121"/>
    <cellStyle name="Percent_1 SubOverv.USd" xfId="58"/>
    <cellStyle name="Procentowy 3" xfId="334"/>
    <cellStyle name="Procentowy 3 2" xfId="3230"/>
    <cellStyle name="Procentowy 3 2 2" xfId="4951"/>
    <cellStyle name="Procentowy 3 3" xfId="3229"/>
    <cellStyle name="Procentowy 3 3 2" xfId="4950"/>
    <cellStyle name="Procentowy 3 4" xfId="3443"/>
    <cellStyle name="Procentowy 3 5" xfId="569"/>
    <cellStyle name="Procentowy 8" xfId="335"/>
    <cellStyle name="Procentowy 8 2" xfId="3232"/>
    <cellStyle name="Procentowy 8 2 2" xfId="4953"/>
    <cellStyle name="Procentowy 8 3" xfId="3231"/>
    <cellStyle name="Procentowy 8 3 2" xfId="4952"/>
    <cellStyle name="Procentowy 8 4" xfId="3444"/>
    <cellStyle name="Procentowy 8 5" xfId="570"/>
    <cellStyle name="Prozent 2" xfId="336"/>
    <cellStyle name="row" xfId="59"/>
    <cellStyle name="row 10" xfId="4949"/>
    <cellStyle name="row 10 2" xfId="5535"/>
    <cellStyle name="row 11" xfId="5127"/>
    <cellStyle name="row 12" xfId="483"/>
    <cellStyle name="row 2" xfId="3233"/>
    <cellStyle name="row 2 2" xfId="5102"/>
    <cellStyle name="row 2 2 2" xfId="5679"/>
    <cellStyle name="row 2 3" xfId="5244"/>
    <cellStyle name="row 3" xfId="3234"/>
    <cellStyle name="row 3 2" xfId="3235"/>
    <cellStyle name="row 3 2 2" xfId="5104"/>
    <cellStyle name="row 3 2 2 2" xfId="5681"/>
    <cellStyle name="row 3 2 3" xfId="5246"/>
    <cellStyle name="row 3 3" xfId="3236"/>
    <cellStyle name="row 3 3 2" xfId="5105"/>
    <cellStyle name="row 3 3 2 2" xfId="5682"/>
    <cellStyle name="row 3 3 3" xfId="5247"/>
    <cellStyle name="row 3 4" xfId="5103"/>
    <cellStyle name="row 3 4 2" xfId="5680"/>
    <cellStyle name="row 3 5" xfId="5245"/>
    <cellStyle name="row 4" xfId="3237"/>
    <cellStyle name="row 4 2" xfId="3238"/>
    <cellStyle name="row 4 2 2" xfId="5107"/>
    <cellStyle name="row 4 2 2 2" xfId="5684"/>
    <cellStyle name="row 4 2 3" xfId="5249"/>
    <cellStyle name="row 4 3" xfId="3239"/>
    <cellStyle name="row 4 3 2" xfId="5108"/>
    <cellStyle name="row 4 3 2 2" xfId="5685"/>
    <cellStyle name="row 4 3 3" xfId="5250"/>
    <cellStyle name="row 4 4" xfId="5106"/>
    <cellStyle name="row 4 4 2" xfId="5683"/>
    <cellStyle name="row 4 5" xfId="5248"/>
    <cellStyle name="row 5" xfId="3240"/>
    <cellStyle name="row 5 2" xfId="5109"/>
    <cellStyle name="row 5 2 2" xfId="5686"/>
    <cellStyle name="row 5 3" xfId="5251"/>
    <cellStyle name="row 6" xfId="3241"/>
    <cellStyle name="row 6 2" xfId="5110"/>
    <cellStyle name="row 6 2 2" xfId="5687"/>
    <cellStyle name="row 6 3" xfId="5252"/>
    <cellStyle name="row 7" xfId="3242"/>
    <cellStyle name="row 7 2" xfId="5111"/>
    <cellStyle name="row 7 2 2" xfId="5688"/>
    <cellStyle name="row 7 3" xfId="5253"/>
    <cellStyle name="row 8" xfId="3243"/>
    <cellStyle name="row 8 2" xfId="5112"/>
    <cellStyle name="row 8 2 2" xfId="5689"/>
    <cellStyle name="row 8 3" xfId="5254"/>
    <cellStyle name="row 9" xfId="3244"/>
    <cellStyle name="row 9 2" xfId="5113"/>
    <cellStyle name="row 9 2 2" xfId="5690"/>
    <cellStyle name="row 9 3" xfId="5255"/>
    <cellStyle name="RowCodes" xfId="60"/>
    <cellStyle name="Row-Col Headings" xfId="61"/>
    <cellStyle name="RowTitles" xfId="337"/>
    <cellStyle name="RowTitles 2" xfId="3245"/>
    <cellStyle name="RowTitles 2 2" xfId="4955"/>
    <cellStyle name="RowTitles 2 2 2" xfId="5537"/>
    <cellStyle name="RowTitles 2 3" xfId="5114"/>
    <cellStyle name="RowTitles 2 3 2" xfId="5691"/>
    <cellStyle name="RowTitles 2 4" xfId="5256"/>
    <cellStyle name="RowTitles 3" xfId="3246"/>
    <cellStyle name="RowTitles 3 2" xfId="3247"/>
    <cellStyle name="RowTitles 3 2 2" xfId="4957"/>
    <cellStyle name="RowTitles 3 2 2 2" xfId="5539"/>
    <cellStyle name="RowTitles 3 2 3" xfId="5116"/>
    <cellStyle name="RowTitles 3 2 3 2" xfId="5693"/>
    <cellStyle name="RowTitles 3 2 4" xfId="5258"/>
    <cellStyle name="RowTitles 3 3" xfId="3248"/>
    <cellStyle name="RowTitles 3 3 2" xfId="4958"/>
    <cellStyle name="RowTitles 3 3 2 2" xfId="5540"/>
    <cellStyle name="RowTitles 3 3 3" xfId="5117"/>
    <cellStyle name="RowTitles 3 3 3 2" xfId="5694"/>
    <cellStyle name="RowTitles 3 3 4" xfId="5259"/>
    <cellStyle name="RowTitles 3 4" xfId="4956"/>
    <cellStyle name="RowTitles 3 4 2" xfId="5538"/>
    <cellStyle name="RowTitles 3 5" xfId="5115"/>
    <cellStyle name="RowTitles 3 5 2" xfId="5692"/>
    <cellStyle name="RowTitles 3 6" xfId="5257"/>
    <cellStyle name="RowTitles 4" xfId="3249"/>
    <cellStyle name="RowTitles 4 2" xfId="3250"/>
    <cellStyle name="RowTitles 4 2 2" xfId="4960"/>
    <cellStyle name="RowTitles 4 2 2 2" xfId="5542"/>
    <cellStyle name="RowTitles 4 2 3" xfId="5119"/>
    <cellStyle name="RowTitles 4 2 3 2" xfId="5696"/>
    <cellStyle name="RowTitles 4 2 4" xfId="5261"/>
    <cellStyle name="RowTitles 4 3" xfId="3251"/>
    <cellStyle name="RowTitles 4 3 2" xfId="4961"/>
    <cellStyle name="RowTitles 4 3 2 2" xfId="5543"/>
    <cellStyle name="RowTitles 4 3 3" xfId="5120"/>
    <cellStyle name="RowTitles 4 3 3 2" xfId="5697"/>
    <cellStyle name="RowTitles 4 3 4" xfId="5262"/>
    <cellStyle name="RowTitles 4 4" xfId="4959"/>
    <cellStyle name="RowTitles 4 4 2" xfId="5541"/>
    <cellStyle name="RowTitles 4 5" xfId="5118"/>
    <cellStyle name="RowTitles 4 5 2" xfId="5695"/>
    <cellStyle name="RowTitles 4 6" xfId="5260"/>
    <cellStyle name="RowTitles 5" xfId="3445"/>
    <cellStyle name="RowTitles 5 2" xfId="5416"/>
    <cellStyle name="RowTitles 6" xfId="4943"/>
    <cellStyle name="RowTitles 6 2" xfId="5532"/>
    <cellStyle name="RowTitles 7" xfId="5133"/>
    <cellStyle name="RowTitles 8" xfId="571"/>
    <cellStyle name="RowTitles_CENTRAL_GOVT" xfId="5701"/>
    <cellStyle name="RowTitles1-Detail" xfId="338"/>
    <cellStyle name="RowTitles1-Detail 2" xfId="3252"/>
    <cellStyle name="RowTitles1-Detail 2 2" xfId="3253"/>
    <cellStyle name="RowTitles1-Detail 2 2 2" xfId="3254"/>
    <cellStyle name="RowTitles1-Detail 2 2 2 2" xfId="3371"/>
    <cellStyle name="RowTitles1-Detail 2 2 2 2 2" xfId="5075"/>
    <cellStyle name="RowTitles1-Detail 2 2 2 2 2 2" xfId="5652"/>
    <cellStyle name="RowTitles1-Detail 2 2 2 2 3" xfId="5371"/>
    <cellStyle name="RowTitles1-Detail 2 2 2 3" xfId="4964"/>
    <cellStyle name="RowTitles1-Detail 2 2 2 3 2" xfId="5546"/>
    <cellStyle name="RowTitles1-Detail 2 2 2 4" xfId="5265"/>
    <cellStyle name="RowTitles1-Detail 2 2 3" xfId="3255"/>
    <cellStyle name="RowTitles1-Detail 2 2 3 2" xfId="3372"/>
    <cellStyle name="RowTitles1-Detail 2 2 3 2 2" xfId="5076"/>
    <cellStyle name="RowTitles1-Detail 2 2 3 2 2 2" xfId="5653"/>
    <cellStyle name="RowTitles1-Detail 2 2 3 2 3" xfId="5372"/>
    <cellStyle name="RowTitles1-Detail 2 2 3 3" xfId="4965"/>
    <cellStyle name="RowTitles1-Detail 2 2 3 3 2" xfId="5547"/>
    <cellStyle name="RowTitles1-Detail 2 2 3 4" xfId="5266"/>
    <cellStyle name="RowTitles1-Detail 2 2 4" xfId="3370"/>
    <cellStyle name="RowTitles1-Detail 2 2 4 2" xfId="5074"/>
    <cellStyle name="RowTitles1-Detail 2 2 4 2 2" xfId="5651"/>
    <cellStyle name="RowTitles1-Detail 2 2 4 3" xfId="5370"/>
    <cellStyle name="RowTitles1-Detail 2 2 5" xfId="4963"/>
    <cellStyle name="RowTitles1-Detail 2 2 5 2" xfId="5545"/>
    <cellStyle name="RowTitles1-Detail 2 2 6" xfId="5264"/>
    <cellStyle name="RowTitles1-Detail 2 3" xfId="3256"/>
    <cellStyle name="RowTitles1-Detail 2 3 2" xfId="3257"/>
    <cellStyle name="RowTitles1-Detail 2 3 2 2" xfId="3374"/>
    <cellStyle name="RowTitles1-Detail 2 3 2 2 2" xfId="5078"/>
    <cellStyle name="RowTitles1-Detail 2 3 2 2 2 2" xfId="5655"/>
    <cellStyle name="RowTitles1-Detail 2 3 2 2 3" xfId="5374"/>
    <cellStyle name="RowTitles1-Detail 2 3 2 3" xfId="4967"/>
    <cellStyle name="RowTitles1-Detail 2 3 2 3 2" xfId="5549"/>
    <cellStyle name="RowTitles1-Detail 2 3 2 4" xfId="5268"/>
    <cellStyle name="RowTitles1-Detail 2 3 3" xfId="3258"/>
    <cellStyle name="RowTitles1-Detail 2 3 3 2" xfId="3375"/>
    <cellStyle name="RowTitles1-Detail 2 3 3 2 2" xfId="5079"/>
    <cellStyle name="RowTitles1-Detail 2 3 3 2 2 2" xfId="5656"/>
    <cellStyle name="RowTitles1-Detail 2 3 3 2 3" xfId="5375"/>
    <cellStyle name="RowTitles1-Detail 2 3 3 3" xfId="4968"/>
    <cellStyle name="RowTitles1-Detail 2 3 3 3 2" xfId="5550"/>
    <cellStyle name="RowTitles1-Detail 2 3 3 4" xfId="5269"/>
    <cellStyle name="RowTitles1-Detail 2 3 4" xfId="3373"/>
    <cellStyle name="RowTitles1-Detail 2 3 4 2" xfId="5077"/>
    <cellStyle name="RowTitles1-Detail 2 3 4 2 2" xfId="5654"/>
    <cellStyle name="RowTitles1-Detail 2 3 4 3" xfId="5373"/>
    <cellStyle name="RowTitles1-Detail 2 3 5" xfId="4966"/>
    <cellStyle name="RowTitles1-Detail 2 3 5 2" xfId="5548"/>
    <cellStyle name="RowTitles1-Detail 2 3 6" xfId="5267"/>
    <cellStyle name="RowTitles1-Detail 2 4" xfId="3259"/>
    <cellStyle name="RowTitles1-Detail 2 4 2" xfId="3260"/>
    <cellStyle name="RowTitles1-Detail 2 4 2 2" xfId="3377"/>
    <cellStyle name="RowTitles1-Detail 2 4 2 2 2" xfId="5081"/>
    <cellStyle name="RowTitles1-Detail 2 4 2 2 2 2" xfId="5658"/>
    <cellStyle name="RowTitles1-Detail 2 4 2 2 3" xfId="5377"/>
    <cellStyle name="RowTitles1-Detail 2 4 2 3" xfId="4970"/>
    <cellStyle name="RowTitles1-Detail 2 4 2 3 2" xfId="5552"/>
    <cellStyle name="RowTitles1-Detail 2 4 2 4" xfId="5271"/>
    <cellStyle name="RowTitles1-Detail 2 4 3" xfId="3376"/>
    <cellStyle name="RowTitles1-Detail 2 4 3 2" xfId="5080"/>
    <cellStyle name="RowTitles1-Detail 2 4 3 2 2" xfId="5657"/>
    <cellStyle name="RowTitles1-Detail 2 4 3 3" xfId="5376"/>
    <cellStyle name="RowTitles1-Detail 2 4 4" xfId="4969"/>
    <cellStyle name="RowTitles1-Detail 2 4 4 2" xfId="5551"/>
    <cellStyle name="RowTitles1-Detail 2 4 5" xfId="5270"/>
    <cellStyle name="RowTitles1-Detail 2 5" xfId="3369"/>
    <cellStyle name="RowTitles1-Detail 2 5 2" xfId="5073"/>
    <cellStyle name="RowTitles1-Detail 2 5 2 2" xfId="5650"/>
    <cellStyle name="RowTitles1-Detail 2 5 3" xfId="5369"/>
    <cellStyle name="RowTitles1-Detail 2 6" xfId="4962"/>
    <cellStyle name="RowTitles1-Detail 2 6 2" xfId="5544"/>
    <cellStyle name="RowTitles1-Detail 2 7" xfId="5263"/>
    <cellStyle name="RowTitles1-Detail 3" xfId="3296"/>
    <cellStyle name="RowTitles1-Detail 3 2" xfId="5000"/>
    <cellStyle name="RowTitles1-Detail 3 2 2" xfId="5577"/>
    <cellStyle name="RowTitles1-Detail 3 3" xfId="5296"/>
    <cellStyle name="RowTitles1-Detail 4" xfId="3446"/>
    <cellStyle name="RowTitles1-Detail 4 2" xfId="5417"/>
    <cellStyle name="RowTitles1-Detail 5" xfId="5134"/>
    <cellStyle name="RowTitles1-Detail 6" xfId="572"/>
    <cellStyle name="RowTitles-Col2" xfId="62"/>
    <cellStyle name="RowTitles-Col2 2" xfId="63"/>
    <cellStyle name="RowTitles-Col2 2 2" xfId="64"/>
    <cellStyle name="RowTitles-Col2 2 2 2" xfId="3263"/>
    <cellStyle name="RowTitles-Col2 2 2 2 2" xfId="3380"/>
    <cellStyle name="RowTitles-Col2 2 2 2 2 2" xfId="5084"/>
    <cellStyle name="RowTitles-Col2 2 2 2 2 2 2" xfId="5661"/>
    <cellStyle name="RowTitles-Col2 2 2 2 2 3" xfId="5380"/>
    <cellStyle name="RowTitles-Col2 2 2 2 3" xfId="4973"/>
    <cellStyle name="RowTitles-Col2 2 2 2 3 2" xfId="5555"/>
    <cellStyle name="RowTitles-Col2 2 2 2 4" xfId="5274"/>
    <cellStyle name="RowTitles-Col2 2 2 3" xfId="3264"/>
    <cellStyle name="RowTitles-Col2 2 2 3 2" xfId="3381"/>
    <cellStyle name="RowTitles-Col2 2 2 3 2 2" xfId="5085"/>
    <cellStyle name="RowTitles-Col2 2 2 3 2 2 2" xfId="5662"/>
    <cellStyle name="RowTitles-Col2 2 2 3 2 3" xfId="5381"/>
    <cellStyle name="RowTitles-Col2 2 2 3 3" xfId="4974"/>
    <cellStyle name="RowTitles-Col2 2 2 3 3 2" xfId="5556"/>
    <cellStyle name="RowTitles-Col2 2 2 3 4" xfId="5275"/>
    <cellStyle name="RowTitles-Col2 2 2 4" xfId="3379"/>
    <cellStyle name="RowTitles-Col2 2 2 4 2" xfId="5083"/>
    <cellStyle name="RowTitles-Col2 2 2 4 2 2" xfId="5660"/>
    <cellStyle name="RowTitles-Col2 2 2 4 3" xfId="5379"/>
    <cellStyle name="RowTitles-Col2 2 2 5" xfId="4972"/>
    <cellStyle name="RowTitles-Col2 2 2 5 2" xfId="5554"/>
    <cellStyle name="RowTitles-Col2 2 2 6" xfId="5273"/>
    <cellStyle name="RowTitles-Col2 2 2 7" xfId="3262"/>
    <cellStyle name="RowTitles-Col2 2 3" xfId="3265"/>
    <cellStyle name="RowTitles-Col2 2 3 2" xfId="3266"/>
    <cellStyle name="RowTitles-Col2 2 3 2 2" xfId="3383"/>
    <cellStyle name="RowTitles-Col2 2 3 2 2 2" xfId="5087"/>
    <cellStyle name="RowTitles-Col2 2 3 2 2 2 2" xfId="5664"/>
    <cellStyle name="RowTitles-Col2 2 3 2 2 3" xfId="5383"/>
    <cellStyle name="RowTitles-Col2 2 3 2 3" xfId="4976"/>
    <cellStyle name="RowTitles-Col2 2 3 2 3 2" xfId="5558"/>
    <cellStyle name="RowTitles-Col2 2 3 2 4" xfId="5277"/>
    <cellStyle name="RowTitles-Col2 2 3 3" xfId="3267"/>
    <cellStyle name="RowTitles-Col2 2 3 3 2" xfId="3384"/>
    <cellStyle name="RowTitles-Col2 2 3 3 2 2" xfId="5088"/>
    <cellStyle name="RowTitles-Col2 2 3 3 2 2 2" xfId="5665"/>
    <cellStyle name="RowTitles-Col2 2 3 3 2 3" xfId="5384"/>
    <cellStyle name="RowTitles-Col2 2 3 3 3" xfId="4977"/>
    <cellStyle name="RowTitles-Col2 2 3 3 3 2" xfId="5559"/>
    <cellStyle name="RowTitles-Col2 2 3 3 4" xfId="5278"/>
    <cellStyle name="RowTitles-Col2 2 3 4" xfId="3382"/>
    <cellStyle name="RowTitles-Col2 2 3 4 2" xfId="5086"/>
    <cellStyle name="RowTitles-Col2 2 3 4 2 2" xfId="5663"/>
    <cellStyle name="RowTitles-Col2 2 3 4 3" xfId="5382"/>
    <cellStyle name="RowTitles-Col2 2 3 5" xfId="4975"/>
    <cellStyle name="RowTitles-Col2 2 3 5 2" xfId="5557"/>
    <cellStyle name="RowTitles-Col2 2 3 6" xfId="5276"/>
    <cellStyle name="RowTitles-Col2 2 4" xfId="3268"/>
    <cellStyle name="RowTitles-Col2 2 4 2" xfId="3269"/>
    <cellStyle name="RowTitles-Col2 2 4 2 2" xfId="3386"/>
    <cellStyle name="RowTitles-Col2 2 4 2 2 2" xfId="5090"/>
    <cellStyle name="RowTitles-Col2 2 4 2 2 2 2" xfId="5667"/>
    <cellStyle name="RowTitles-Col2 2 4 2 2 3" xfId="5386"/>
    <cellStyle name="RowTitles-Col2 2 4 2 3" xfId="4979"/>
    <cellStyle name="RowTitles-Col2 2 4 2 3 2" xfId="5561"/>
    <cellStyle name="RowTitles-Col2 2 4 2 4" xfId="5280"/>
    <cellStyle name="RowTitles-Col2 2 4 3" xfId="3385"/>
    <cellStyle name="RowTitles-Col2 2 4 3 2" xfId="5089"/>
    <cellStyle name="RowTitles-Col2 2 4 3 2 2" xfId="5666"/>
    <cellStyle name="RowTitles-Col2 2 4 3 3" xfId="5385"/>
    <cellStyle name="RowTitles-Col2 2 4 4" xfId="4978"/>
    <cellStyle name="RowTitles-Col2 2 4 4 2" xfId="5560"/>
    <cellStyle name="RowTitles-Col2 2 4 5" xfId="5279"/>
    <cellStyle name="RowTitles-Col2 2 5" xfId="3270"/>
    <cellStyle name="RowTitles-Col2 2 5 2" xfId="3387"/>
    <cellStyle name="RowTitles-Col2 2 5 2 2" xfId="5091"/>
    <cellStyle name="RowTitles-Col2 2 5 2 2 2" xfId="5668"/>
    <cellStyle name="RowTitles-Col2 2 5 2 3" xfId="5387"/>
    <cellStyle name="RowTitles-Col2 2 5 3" xfId="4980"/>
    <cellStyle name="RowTitles-Col2 2 5 3 2" xfId="5562"/>
    <cellStyle name="RowTitles-Col2 2 5 4" xfId="5281"/>
    <cellStyle name="RowTitles-Col2 2 6" xfId="3378"/>
    <cellStyle name="RowTitles-Col2 2 6 2" xfId="5082"/>
    <cellStyle name="RowTitles-Col2 2 6 2 2" xfId="5659"/>
    <cellStyle name="RowTitles-Col2 2 6 3" xfId="5378"/>
    <cellStyle name="RowTitles-Col2 2 7" xfId="4971"/>
    <cellStyle name="RowTitles-Col2 2 7 2" xfId="5553"/>
    <cellStyle name="RowTitles-Col2 2 8" xfId="5272"/>
    <cellStyle name="RowTitles-Col2 2 9" xfId="3261"/>
    <cellStyle name="RowTitles-Col2 3" xfId="3271"/>
    <cellStyle name="RowTitles-Col2 3 2" xfId="3388"/>
    <cellStyle name="RowTitles-Col2 3 2 2" xfId="5092"/>
    <cellStyle name="RowTitles-Col2 3 2 2 2" xfId="5669"/>
    <cellStyle name="RowTitles-Col2 3 2 3" xfId="5388"/>
    <cellStyle name="RowTitles-Col2 3 3" xfId="4981"/>
    <cellStyle name="RowTitles-Col2 3 3 2" xfId="5563"/>
    <cellStyle name="RowTitles-Col2 3 4" xfId="5282"/>
    <cellStyle name="RowTitles-Col2 4" xfId="3293"/>
    <cellStyle name="RowTitles-Col2 4 2" xfId="4997"/>
    <cellStyle name="RowTitles-Col2 4 2 2" xfId="5574"/>
    <cellStyle name="RowTitles-Col2 4 3" xfId="5293"/>
    <cellStyle name="RowTitles-Col2 5" xfId="3404"/>
    <cellStyle name="RowTitles-Col2 5 2" xfId="5400"/>
    <cellStyle name="RowTitles-Col2 6" xfId="5128"/>
    <cellStyle name="RowTitles-Col2 7" xfId="484"/>
    <cellStyle name="RowTitles-Detail" xfId="65"/>
    <cellStyle name="RowTitles-Detail 2" xfId="66"/>
    <cellStyle name="RowTitles-Detail 2 2" xfId="67"/>
    <cellStyle name="RowTitles-Detail 2 2 2" xfId="3274"/>
    <cellStyle name="RowTitles-Detail 2 2 2 2" xfId="3391"/>
    <cellStyle name="RowTitles-Detail 2 2 2 2 2" xfId="5095"/>
    <cellStyle name="RowTitles-Detail 2 2 2 2 2 2" xfId="5672"/>
    <cellStyle name="RowTitles-Detail 2 2 2 2 3" xfId="5391"/>
    <cellStyle name="RowTitles-Detail 2 2 2 3" xfId="4984"/>
    <cellStyle name="RowTitles-Detail 2 2 2 3 2" xfId="5566"/>
    <cellStyle name="RowTitles-Detail 2 2 2 4" xfId="5285"/>
    <cellStyle name="RowTitles-Detail 2 2 3" xfId="3275"/>
    <cellStyle name="RowTitles-Detail 2 2 3 2" xfId="3392"/>
    <cellStyle name="RowTitles-Detail 2 2 3 2 2" xfId="5096"/>
    <cellStyle name="RowTitles-Detail 2 2 3 2 2 2" xfId="5673"/>
    <cellStyle name="RowTitles-Detail 2 2 3 2 3" xfId="5392"/>
    <cellStyle name="RowTitles-Detail 2 2 3 3" xfId="4985"/>
    <cellStyle name="RowTitles-Detail 2 2 3 3 2" xfId="5567"/>
    <cellStyle name="RowTitles-Detail 2 2 3 4" xfId="5286"/>
    <cellStyle name="RowTitles-Detail 2 2 4" xfId="3390"/>
    <cellStyle name="RowTitles-Detail 2 2 4 2" xfId="5094"/>
    <cellStyle name="RowTitles-Detail 2 2 4 2 2" xfId="5671"/>
    <cellStyle name="RowTitles-Detail 2 2 4 3" xfId="5390"/>
    <cellStyle name="RowTitles-Detail 2 2 5" xfId="4983"/>
    <cellStyle name="RowTitles-Detail 2 2 5 2" xfId="5565"/>
    <cellStyle name="RowTitles-Detail 2 2 6" xfId="5284"/>
    <cellStyle name="RowTitles-Detail 2 2 7" xfId="3273"/>
    <cellStyle name="RowTitles-Detail 2 3" xfId="3276"/>
    <cellStyle name="RowTitles-Detail 2 3 2" xfId="3277"/>
    <cellStyle name="RowTitles-Detail 2 3 2 2" xfId="3394"/>
    <cellStyle name="RowTitles-Detail 2 3 2 2 2" xfId="5098"/>
    <cellStyle name="RowTitles-Detail 2 3 2 2 2 2" xfId="5675"/>
    <cellStyle name="RowTitles-Detail 2 3 2 2 3" xfId="5394"/>
    <cellStyle name="RowTitles-Detail 2 3 2 3" xfId="4987"/>
    <cellStyle name="RowTitles-Detail 2 3 2 3 2" xfId="5569"/>
    <cellStyle name="RowTitles-Detail 2 3 2 4" xfId="5288"/>
    <cellStyle name="RowTitles-Detail 2 3 3" xfId="3278"/>
    <cellStyle name="RowTitles-Detail 2 3 3 2" xfId="3395"/>
    <cellStyle name="RowTitles-Detail 2 3 3 2 2" xfId="5099"/>
    <cellStyle name="RowTitles-Detail 2 3 3 2 2 2" xfId="5676"/>
    <cellStyle name="RowTitles-Detail 2 3 3 2 3" xfId="5395"/>
    <cellStyle name="RowTitles-Detail 2 3 3 3" xfId="4988"/>
    <cellStyle name="RowTitles-Detail 2 3 3 3 2" xfId="5570"/>
    <cellStyle name="RowTitles-Detail 2 3 3 4" xfId="5289"/>
    <cellStyle name="RowTitles-Detail 2 3 4" xfId="3393"/>
    <cellStyle name="RowTitles-Detail 2 3 4 2" xfId="5097"/>
    <cellStyle name="RowTitles-Detail 2 3 4 2 2" xfId="5674"/>
    <cellStyle name="RowTitles-Detail 2 3 4 3" xfId="5393"/>
    <cellStyle name="RowTitles-Detail 2 3 5" xfId="4986"/>
    <cellStyle name="RowTitles-Detail 2 3 5 2" xfId="5568"/>
    <cellStyle name="RowTitles-Detail 2 3 6" xfId="5287"/>
    <cellStyle name="RowTitles-Detail 2 4" xfId="3279"/>
    <cellStyle name="RowTitles-Detail 2 4 2" xfId="3280"/>
    <cellStyle name="RowTitles-Detail 2 4 2 2" xfId="3397"/>
    <cellStyle name="RowTitles-Detail 2 4 2 2 2" xfId="5101"/>
    <cellStyle name="RowTitles-Detail 2 4 2 2 2 2" xfId="5678"/>
    <cellStyle name="RowTitles-Detail 2 4 2 2 3" xfId="5397"/>
    <cellStyle name="RowTitles-Detail 2 4 2 3" xfId="4990"/>
    <cellStyle name="RowTitles-Detail 2 4 2 3 2" xfId="5572"/>
    <cellStyle name="RowTitles-Detail 2 4 2 4" xfId="5291"/>
    <cellStyle name="RowTitles-Detail 2 4 3" xfId="3396"/>
    <cellStyle name="RowTitles-Detail 2 4 3 2" xfId="5100"/>
    <cellStyle name="RowTitles-Detail 2 4 3 2 2" xfId="5677"/>
    <cellStyle name="RowTitles-Detail 2 4 3 3" xfId="5396"/>
    <cellStyle name="RowTitles-Detail 2 4 4" xfId="4989"/>
    <cellStyle name="RowTitles-Detail 2 4 4 2" xfId="5571"/>
    <cellStyle name="RowTitles-Detail 2 4 5" xfId="5290"/>
    <cellStyle name="RowTitles-Detail 2 5" xfId="3389"/>
    <cellStyle name="RowTitles-Detail 2 5 2" xfId="5093"/>
    <cellStyle name="RowTitles-Detail 2 5 2 2" xfId="5670"/>
    <cellStyle name="RowTitles-Detail 2 5 3" xfId="5389"/>
    <cellStyle name="RowTitles-Detail 2 6" xfId="4982"/>
    <cellStyle name="RowTitles-Detail 2 6 2" xfId="5564"/>
    <cellStyle name="RowTitles-Detail 2 7" xfId="5283"/>
    <cellStyle name="RowTitles-Detail 2 8" xfId="3272"/>
    <cellStyle name="RowTitles-Detail 3" xfId="3294"/>
    <cellStyle name="RowTitles-Detail 3 2" xfId="4998"/>
    <cellStyle name="RowTitles-Detail 3 2 2" xfId="5575"/>
    <cellStyle name="RowTitles-Detail 3 3" xfId="5294"/>
    <cellStyle name="RowTitles-Detail 4" xfId="3405"/>
    <cellStyle name="RowTitles-Detail 4 2" xfId="5401"/>
    <cellStyle name="RowTitles-Detail 5" xfId="5129"/>
    <cellStyle name="RowTitles-Detail 6" xfId="485"/>
    <cellStyle name="Schlecht" xfId="82" builtinId="27" customBuiltin="1"/>
    <cellStyle name="Schlecht 2" xfId="339"/>
    <cellStyle name="semestre" xfId="3281"/>
    <cellStyle name="Standaard_Blad1" xfId="340"/>
    <cellStyle name="Standard" xfId="0" builtinId="0"/>
    <cellStyle name="Standard 10" xfId="341"/>
    <cellStyle name="Standard 11" xfId="342"/>
    <cellStyle name="Standard 12" xfId="343"/>
    <cellStyle name="Standard 13" xfId="118"/>
    <cellStyle name="Standard 14" xfId="344"/>
    <cellStyle name="Standard 15" xfId="459"/>
    <cellStyle name="Standard 16" xfId="5700"/>
    <cellStyle name="Standard 2" xfId="68"/>
    <cellStyle name="Standard 2 10" xfId="69"/>
    <cellStyle name="Standard 2 10 2" xfId="345"/>
    <cellStyle name="Standard 2 10 2 2" xfId="346"/>
    <cellStyle name="Standard 2 10 3" xfId="347"/>
    <cellStyle name="Standard 2 10 4" xfId="348"/>
    <cellStyle name="Standard 2 11" xfId="349"/>
    <cellStyle name="Standard 2 12" xfId="350"/>
    <cellStyle name="Standard 2 12 2" xfId="351"/>
    <cellStyle name="Standard 2 13" xfId="352"/>
    <cellStyle name="Standard 2 14" xfId="353"/>
    <cellStyle name="Standard 2 15" xfId="354"/>
    <cellStyle name="Standard 2 16" xfId="355"/>
    <cellStyle name="Standard 2 17" xfId="5702"/>
    <cellStyle name="Standard 2 2" xfId="356"/>
    <cellStyle name="Standard 2 2 2" xfId="357"/>
    <cellStyle name="Standard 2 2 2 2" xfId="358"/>
    <cellStyle name="Standard 2 2 3" xfId="359"/>
    <cellStyle name="Standard 2 2 4" xfId="360"/>
    <cellStyle name="Standard 2 2 5" xfId="361"/>
    <cellStyle name="Standard 2 3" xfId="362"/>
    <cellStyle name="Standard 2 3 2" xfId="363"/>
    <cellStyle name="Standard 2 3 2 2" xfId="364"/>
    <cellStyle name="Standard 2 3 3" xfId="365"/>
    <cellStyle name="Standard 2 3 4" xfId="366"/>
    <cellStyle name="Standard 2 4" xfId="367"/>
    <cellStyle name="Standard 2 4 2" xfId="368"/>
    <cellStyle name="Standard 2 4 2 2" xfId="369"/>
    <cellStyle name="Standard 2 4 3" xfId="370"/>
    <cellStyle name="Standard 2 4 4" xfId="371"/>
    <cellStyle name="Standard 2 5" xfId="372"/>
    <cellStyle name="Standard 2 5 2" xfId="373"/>
    <cellStyle name="Standard 2 5 2 2" xfId="374"/>
    <cellStyle name="Standard 2 5 3" xfId="375"/>
    <cellStyle name="Standard 2 5 4" xfId="376"/>
    <cellStyle name="Standard 2 6" xfId="377"/>
    <cellStyle name="Standard 2 6 2" xfId="378"/>
    <cellStyle name="Standard 2 6 2 2" xfId="379"/>
    <cellStyle name="Standard 2 6 3" xfId="380"/>
    <cellStyle name="Standard 2 6 4" xfId="381"/>
    <cellStyle name="Standard 2 7" xfId="382"/>
    <cellStyle name="Standard 2 7 2" xfId="383"/>
    <cellStyle name="Standard 2 7 2 2" xfId="384"/>
    <cellStyle name="Standard 2 7 3" xfId="385"/>
    <cellStyle name="Standard 2 7 4" xfId="386"/>
    <cellStyle name="Standard 2 8" xfId="387"/>
    <cellStyle name="Standard 2 8 2" xfId="388"/>
    <cellStyle name="Standard 2 8 2 2" xfId="389"/>
    <cellStyle name="Standard 2 8 3" xfId="390"/>
    <cellStyle name="Standard 2 8 4" xfId="391"/>
    <cellStyle name="Standard 2 9" xfId="392"/>
    <cellStyle name="Standard 2 9 2" xfId="393"/>
    <cellStyle name="Standard 2 9 2 2" xfId="394"/>
    <cellStyle name="Standard 2 9 3" xfId="395"/>
    <cellStyle name="Standard 2 9 4" xfId="396"/>
    <cellStyle name="Standard 2_h4 3" xfId="397"/>
    <cellStyle name="Standard 3" xfId="70"/>
    <cellStyle name="Standard 3 2" xfId="71"/>
    <cellStyle name="Standard 4" xfId="72"/>
    <cellStyle name="Standard 4 2" xfId="398"/>
    <cellStyle name="Standard 4 2 2" xfId="399"/>
    <cellStyle name="Standard 4 2 2 2" xfId="400"/>
    <cellStyle name="Standard 4 2 3" xfId="401"/>
    <cellStyle name="Standard 4 2 4" xfId="402"/>
    <cellStyle name="Standard 4 3" xfId="403"/>
    <cellStyle name="Standard 4 3 2" xfId="404"/>
    <cellStyle name="Standard 4 3 2 2" xfId="405"/>
    <cellStyle name="Standard 4 3 3" xfId="406"/>
    <cellStyle name="Standard 4 3 4" xfId="407"/>
    <cellStyle name="Standard 4 4" xfId="408"/>
    <cellStyle name="Standard 4 4 2" xfId="409"/>
    <cellStyle name="Standard 4 4 2 2" xfId="410"/>
    <cellStyle name="Standard 4 4 3" xfId="411"/>
    <cellStyle name="Standard 4 4 4" xfId="412"/>
    <cellStyle name="Standard 4 5" xfId="413"/>
    <cellStyle name="Standard 4 5 2" xfId="414"/>
    <cellStyle name="Standard 4 5 2 2" xfId="415"/>
    <cellStyle name="Standard 4 5 3" xfId="416"/>
    <cellStyle name="Standard 4 5 4" xfId="417"/>
    <cellStyle name="Standard 4 6" xfId="418"/>
    <cellStyle name="Standard 4 6 2" xfId="419"/>
    <cellStyle name="Standard 4 6 2 2" xfId="420"/>
    <cellStyle name="Standard 4 6 3" xfId="421"/>
    <cellStyle name="Standard 4 6 4" xfId="422"/>
    <cellStyle name="Standard 4 7" xfId="423"/>
    <cellStyle name="Standard 4 7 2" xfId="424"/>
    <cellStyle name="Standard 4 7 2 2" xfId="425"/>
    <cellStyle name="Standard 4 7 3" xfId="426"/>
    <cellStyle name="Standard 4 7 4" xfId="427"/>
    <cellStyle name="Standard 4 8" xfId="428"/>
    <cellStyle name="Standard 4 8 2" xfId="429"/>
    <cellStyle name="Standard 4 8 2 2" xfId="430"/>
    <cellStyle name="Standard 4 8 3" xfId="431"/>
    <cellStyle name="Standard 4 8 4" xfId="432"/>
    <cellStyle name="Standard 5" xfId="116"/>
    <cellStyle name="Standard 5 2" xfId="433"/>
    <cellStyle name="Standard 6" xfId="73"/>
    <cellStyle name="Standard 6 2" xfId="119"/>
    <cellStyle name="Standard 7" xfId="434"/>
    <cellStyle name="Standard 8" xfId="435"/>
    <cellStyle name="Standard 9" xfId="436"/>
    <cellStyle name="Sub-titles" xfId="437"/>
    <cellStyle name="Sub-titles 2" xfId="3447"/>
    <cellStyle name="Sub-titles 3" xfId="573"/>
    <cellStyle name="Sub-titles Cols" xfId="438"/>
    <cellStyle name="Sub-titles Cols 2" xfId="3448"/>
    <cellStyle name="Sub-titles Cols 3" xfId="574"/>
    <cellStyle name="Sub-titles rows" xfId="439"/>
    <cellStyle name="Sub-titles rows 2" xfId="3449"/>
    <cellStyle name="Sub-titles rows 3" xfId="575"/>
    <cellStyle name="Table No." xfId="440"/>
    <cellStyle name="Table No. 2" xfId="3450"/>
    <cellStyle name="Table No. 3" xfId="576"/>
    <cellStyle name="Table Title" xfId="441"/>
    <cellStyle name="Table Title 2" xfId="3451"/>
    <cellStyle name="Table Title 3" xfId="577"/>
    <cellStyle name="temp" xfId="74"/>
    <cellStyle name="tête chapitre" xfId="3282"/>
    <cellStyle name="tête chapitre 2" xfId="4991"/>
    <cellStyle name="TEXT" xfId="3283"/>
    <cellStyle name="TEXT 2" xfId="4992"/>
    <cellStyle name="title1" xfId="75"/>
    <cellStyle name="Titles" xfId="442"/>
    <cellStyle name="Titles 2" xfId="3452"/>
    <cellStyle name="Titles 3" xfId="578"/>
    <cellStyle name="titre" xfId="3284"/>
    <cellStyle name="titre 2" xfId="4993"/>
    <cellStyle name="Total 2" xfId="3285"/>
    <cellStyle name="Tusental (0)_Blad2" xfId="443"/>
    <cellStyle name="Tusental 2" xfId="444"/>
    <cellStyle name="Tusental 3" xfId="3286"/>
    <cellStyle name="Tusental_Blad2" xfId="445"/>
    <cellStyle name="Überschrift" xfId="76" builtinId="15" customBuiltin="1"/>
    <cellStyle name="Überschrift 1" xfId="77" builtinId="16" customBuiltin="1"/>
    <cellStyle name="Überschrift 1 2" xfId="446"/>
    <cellStyle name="Überschrift 2" xfId="78" builtinId="17" customBuiltin="1"/>
    <cellStyle name="Überschrift 2 2" xfId="447"/>
    <cellStyle name="Überschrift 3" xfId="79" builtinId="18" customBuiltin="1"/>
    <cellStyle name="Überschrift 3 2" xfId="448"/>
    <cellStyle name="Überschrift 4" xfId="80" builtinId="19" customBuiltin="1"/>
    <cellStyle name="Überschrift 4 2" xfId="449"/>
    <cellStyle name="Überschrift 5" xfId="450"/>
    <cellStyle name="Uwaga 2" xfId="451"/>
    <cellStyle name="Uwaga 2 2" xfId="3288"/>
    <cellStyle name="Uwaga 2 2 2" xfId="4995"/>
    <cellStyle name="Uwaga 2 3" xfId="3287"/>
    <cellStyle name="Uwaga 2 3 2" xfId="4994"/>
    <cellStyle name="Uwaga 2 4" xfId="3453"/>
    <cellStyle name="Uwaga 2 5" xfId="579"/>
    <cellStyle name="Valuta (0)_Blad2" xfId="452"/>
    <cellStyle name="Valuta_Blad2" xfId="453"/>
    <cellStyle name="Verknüpfte Zelle" xfId="87" builtinId="24" customBuiltin="1"/>
    <cellStyle name="Verknüpfte Zelle 2" xfId="454"/>
    <cellStyle name="Warnender Text" xfId="89" builtinId="11" customBuiltin="1"/>
    <cellStyle name="Warnender Text 2" xfId="455"/>
    <cellStyle name="Warning Text 2" xfId="3289"/>
    <cellStyle name="Wrapped" xfId="3290"/>
    <cellStyle name="Zelle überprüfen" xfId="88" builtinId="23" customBuiltin="1"/>
    <cellStyle name="Zelle überprüfen 2" xfId="456"/>
    <cellStyle name="표준_T_A8(통계청_검증결과)" xfId="457"/>
    <cellStyle name="常规_B2.3" xfId="3291"/>
    <cellStyle name="標準_法務省担当表（eigo ） " xfId="45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D5E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5EA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B2B2B2"/>
      <rgbColor rgb="00003366"/>
      <rgbColor rgb="00339966"/>
      <rgbColor rgb="00003300"/>
      <rgbColor rgb="00333300"/>
      <rgbColor rgb="00993300"/>
      <rgbColor rgb="00993366"/>
      <rgbColor rgb="00333399"/>
      <rgbColor rgb="00333333"/>
    </indexedColors>
    <mruColors>
      <color rgb="FFC6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58378</xdr:colOff>
      <xdr:row>35</xdr:row>
      <xdr:rowOff>0</xdr:rowOff>
    </xdr:to>
    <xdr:pic>
      <xdr:nvPicPr>
        <xdr:cNvPr id="2" name="Grafik 1"/>
        <xdr:cNvPicPr>
          <a:picLocks noChangeAspect="1"/>
        </xdr:cNvPicPr>
      </xdr:nvPicPr>
      <xdr:blipFill>
        <a:blip xmlns:r="http://schemas.openxmlformats.org/officeDocument/2006/relationships" r:embed="rId1"/>
        <a:stretch>
          <a:fillRect/>
        </a:stretch>
      </xdr:blipFill>
      <xdr:spPr>
        <a:xfrm>
          <a:off x="0" y="523875"/>
          <a:ext cx="6154378" cy="531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6350</xdr:colOff>
      <xdr:row>21</xdr:row>
      <xdr:rowOff>16243</xdr:rowOff>
    </xdr:to>
    <xdr:pic>
      <xdr:nvPicPr>
        <xdr:cNvPr id="6" name="Grafik 5"/>
        <xdr:cNvPicPr>
          <a:picLocks noChangeAspect="1"/>
        </xdr:cNvPicPr>
      </xdr:nvPicPr>
      <xdr:blipFill>
        <a:blip xmlns:r="http://schemas.openxmlformats.org/officeDocument/2006/relationships" r:embed="rId1"/>
        <a:stretch>
          <a:fillRect/>
        </a:stretch>
      </xdr:blipFill>
      <xdr:spPr>
        <a:xfrm>
          <a:off x="0" y="520700"/>
          <a:ext cx="6559550" cy="30578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8</xdr:col>
      <xdr:colOff>24000</xdr:colOff>
      <xdr:row>28</xdr:row>
      <xdr:rowOff>4055</xdr:rowOff>
    </xdr:to>
    <xdr:pic>
      <xdr:nvPicPr>
        <xdr:cNvPr id="2" name="Grafik 1"/>
        <xdr:cNvPicPr>
          <a:picLocks noChangeAspect="1"/>
        </xdr:cNvPicPr>
      </xdr:nvPicPr>
      <xdr:blipFill>
        <a:blip xmlns:r="http://schemas.openxmlformats.org/officeDocument/2006/relationships" r:embed="rId1"/>
        <a:stretch>
          <a:fillRect/>
        </a:stretch>
      </xdr:blipFill>
      <xdr:spPr>
        <a:xfrm>
          <a:off x="0" y="685800"/>
          <a:ext cx="6120000" cy="4204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380999</xdr:rowOff>
    </xdr:from>
    <xdr:to>
      <xdr:col>8</xdr:col>
      <xdr:colOff>0</xdr:colOff>
      <xdr:row>19</xdr:row>
      <xdr:rowOff>104041</xdr:rowOff>
    </xdr:to>
    <xdr:grpSp>
      <xdr:nvGrpSpPr>
        <xdr:cNvPr id="5" name="Gruppieren 4"/>
        <xdr:cNvGrpSpPr/>
      </xdr:nvGrpSpPr>
      <xdr:grpSpPr>
        <a:xfrm>
          <a:off x="0" y="685799"/>
          <a:ext cx="6559550" cy="2802792"/>
          <a:chOff x="0" y="687658"/>
          <a:chExt cx="6504878" cy="2868615"/>
        </a:xfrm>
      </xdr:grpSpPr>
      <xdr:pic>
        <xdr:nvPicPr>
          <xdr:cNvPr id="2" name="Grafik 1"/>
          <xdr:cNvPicPr>
            <a:picLocks noChangeAspect="1"/>
          </xdr:cNvPicPr>
        </xdr:nvPicPr>
        <xdr:blipFill>
          <a:blip xmlns:r="http://schemas.openxmlformats.org/officeDocument/2006/relationships" r:embed="rId1"/>
          <a:stretch>
            <a:fillRect/>
          </a:stretch>
        </xdr:blipFill>
        <xdr:spPr>
          <a:xfrm>
            <a:off x="0" y="687658"/>
            <a:ext cx="6504878" cy="2868615"/>
          </a:xfrm>
          <a:prstGeom prst="rect">
            <a:avLst/>
          </a:prstGeom>
        </xdr:spPr>
      </xdr:pic>
      <xdr:sp macro="" textlink="">
        <xdr:nvSpPr>
          <xdr:cNvPr id="3" name="Textfeld 2"/>
          <xdr:cNvSpPr txBox="1"/>
        </xdr:nvSpPr>
        <xdr:spPr>
          <a:xfrm>
            <a:off x="5022926" y="2717836"/>
            <a:ext cx="97573" cy="125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DE" sz="600" b="1">
                <a:solidFill>
                  <a:schemeClr val="tx1">
                    <a:lumMod val="75000"/>
                    <a:lumOff val="25000"/>
                  </a:schemeClr>
                </a:solidFill>
              </a:rPr>
              <a:t>1)</a:t>
            </a:r>
          </a:p>
        </xdr:txBody>
      </xdr:sp>
      <xdr:sp macro="" textlink="">
        <xdr:nvSpPr>
          <xdr:cNvPr id="4" name="Textfeld 3"/>
          <xdr:cNvSpPr txBox="1"/>
        </xdr:nvSpPr>
        <xdr:spPr>
          <a:xfrm>
            <a:off x="5133508" y="3237296"/>
            <a:ext cx="97573" cy="125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DE" sz="600" b="1">
                <a:solidFill>
                  <a:schemeClr val="tx1">
                    <a:lumMod val="75000"/>
                    <a:lumOff val="25000"/>
                  </a:schemeClr>
                </a:solidFill>
              </a:rPr>
              <a:t>2)</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BFDATA1\office\C\C\BILDUN~1\Kuehne\Bildungsberichterstattung\BBE2006\BBE-Dokumente\Endfassung%2021.04\AbbildungenExcel\Konsortium\050714_Sitzung_Konsortium\2-04_Bildungsstand_nach_Altersgruppen"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ust\Abt.2-Projekte\APPLIC\UOE\IND98\DATA96\E6C3NAG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ust\Abt.2-Projekte\APPLIC\UOE\IND98\DATA96\E6C3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ust\abt.2-projekte\BILDUN~1\Kuehne\Bildungsberichterstattung\BBE2006\BBE-Dokumente\Endfassung%2021.04\AbbildungenExcel\Konsortium\050714_Sitzung_Konsortium\2-04_Bildungsstand_nach_Altersgruppe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BFDATA1\office\C\C\Groups\BILDUN~1\Kuehne\Bildungsberichterstattung\BBE2006\BBE-Dokumente\Endfassung%2021.04\AbbildungenExcel\Konsortium\050714_Sitzung_Konsortium\2-04_Bildungsstand_nach_Altersgruppe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ust\abt.2-projekte\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BFDATA1\office\C\C\G-vie\G-VIE-Daten\Querschnitt\Daten\Quer-V&#214;\Zahlenkompa&#223;\2003\Schaubilder200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ust\abt.2-projekte\G-vie\G-VIE-Daten\Querschnitt\Daten\Koordinierung\AUSKUNFT\Mikrozensus\Formel_(Nicht_versenden)\2004\Bildungsstand_2004_nach_Ausl&#228;nder_Altersgruppen"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ust\Abt.2-Projekte\Applic\UOE\Ind2001\calcul_B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B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s>
    <sheetDataSet>
      <sheetData sheetId="0" refreshError="1">
        <row r="20">
          <cell r="C20" t="str">
            <v>Nordrhein-Westfalen</v>
          </cell>
        </row>
      </sheetData>
      <sheetData sheetId="1"/>
      <sheetData sheetId="2"/>
      <sheetData sheetId="3"/>
      <sheetData sheetId="4"/>
      <sheetData sheetId="5"/>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C6D9F1"/>
  </sheetPr>
  <dimension ref="A1:M120"/>
  <sheetViews>
    <sheetView tabSelected="1" zoomScaleNormal="100" workbookViewId="0"/>
  </sheetViews>
  <sheetFormatPr baseColWidth="10" defaultColWidth="11.42578125" defaultRowHeight="12.75"/>
  <cols>
    <col min="1" max="10" width="12.140625" style="222" customWidth="1"/>
    <col min="11" max="16384" width="11.42578125" style="222"/>
  </cols>
  <sheetData>
    <row r="1" spans="1:12" s="221" customFormat="1" ht="15" customHeight="1"/>
    <row r="2" spans="1:12" s="221" customFormat="1" ht="30" customHeight="1">
      <c r="A2" s="379" t="s">
        <v>185</v>
      </c>
      <c r="B2" s="379"/>
      <c r="C2" s="379"/>
      <c r="D2" s="379"/>
      <c r="E2" s="379"/>
      <c r="F2" s="379"/>
      <c r="G2" s="379"/>
      <c r="H2" s="379"/>
      <c r="I2" s="379"/>
      <c r="J2" s="379"/>
      <c r="K2" s="379"/>
      <c r="L2" s="369"/>
    </row>
    <row r="3" spans="1:12" ht="15" customHeight="1"/>
    <row r="4" spans="1:12" ht="15" customHeight="1">
      <c r="A4" s="223" t="s">
        <v>44</v>
      </c>
      <c r="B4" s="224"/>
      <c r="C4" s="225"/>
      <c r="D4" s="225"/>
      <c r="E4" s="225"/>
    </row>
    <row r="5" spans="1:12" ht="15" customHeight="1">
      <c r="A5" s="223"/>
      <c r="B5" s="226"/>
      <c r="C5" s="226"/>
      <c r="D5" s="226"/>
      <c r="E5" s="226"/>
    </row>
    <row r="6" spans="1:12" s="221" customFormat="1" ht="15" customHeight="1">
      <c r="A6" s="380" t="s">
        <v>211</v>
      </c>
      <c r="B6" s="380"/>
      <c r="C6" s="380"/>
      <c r="D6" s="380"/>
      <c r="E6" s="242"/>
      <c r="F6" s="242"/>
      <c r="G6" s="242"/>
      <c r="H6" s="242"/>
      <c r="I6" s="242"/>
      <c r="J6" s="242"/>
      <c r="K6" s="242"/>
    </row>
    <row r="7" spans="1:12" s="221" customFormat="1" ht="15" customHeight="1">
      <c r="A7" s="242"/>
      <c r="B7" s="242"/>
      <c r="C7" s="242"/>
      <c r="D7" s="242"/>
      <c r="E7" s="242"/>
      <c r="F7" s="242"/>
      <c r="G7" s="242"/>
      <c r="H7" s="242"/>
      <c r="I7" s="242"/>
      <c r="J7" s="242"/>
      <c r="K7" s="242"/>
    </row>
    <row r="8" spans="1:12" s="243" customFormat="1" ht="15" customHeight="1">
      <c r="A8" s="378" t="s">
        <v>213</v>
      </c>
      <c r="B8" s="378"/>
      <c r="C8" s="378"/>
      <c r="D8" s="378"/>
      <c r="E8" s="378"/>
      <c r="F8" s="378"/>
      <c r="G8" s="378"/>
      <c r="H8" s="378"/>
      <c r="I8" s="378"/>
      <c r="J8" s="378"/>
      <c r="K8" s="378"/>
      <c r="L8" s="378"/>
    </row>
    <row r="9" spans="1:12" s="243" customFormat="1" ht="15" customHeight="1">
      <c r="A9" s="378" t="s">
        <v>216</v>
      </c>
      <c r="B9" s="378"/>
      <c r="C9" s="378"/>
      <c r="D9" s="378"/>
      <c r="E9" s="378"/>
      <c r="F9" s="378"/>
      <c r="G9" s="378"/>
      <c r="H9" s="378"/>
      <c r="I9" s="378"/>
      <c r="J9" s="378"/>
      <c r="K9" s="378"/>
      <c r="L9" s="378"/>
    </row>
    <row r="10" spans="1:12" s="243" customFormat="1" ht="30" customHeight="1">
      <c r="A10" s="378" t="s">
        <v>221</v>
      </c>
      <c r="B10" s="378"/>
      <c r="C10" s="378"/>
      <c r="D10" s="378"/>
      <c r="E10" s="378"/>
      <c r="F10" s="378"/>
      <c r="G10" s="378"/>
      <c r="H10" s="378"/>
      <c r="I10" s="378"/>
      <c r="J10" s="378"/>
      <c r="K10" s="378"/>
      <c r="L10" s="378"/>
    </row>
    <row r="11" spans="1:12" s="243" customFormat="1" ht="15" customHeight="1">
      <c r="A11" s="254"/>
      <c r="B11" s="254"/>
      <c r="C11" s="254"/>
      <c r="D11" s="254"/>
      <c r="E11" s="254"/>
      <c r="F11" s="254"/>
      <c r="G11" s="254"/>
      <c r="H11" s="254"/>
      <c r="I11" s="254"/>
      <c r="J11" s="254"/>
      <c r="K11" s="254"/>
      <c r="L11" s="254"/>
    </row>
    <row r="12" spans="1:12" ht="15" customHeight="1"/>
    <row r="13" spans="1:12" ht="15" customHeight="1">
      <c r="A13" s="227" t="s">
        <v>282</v>
      </c>
    </row>
    <row r="14" spans="1:12" ht="14.25" customHeight="1">
      <c r="A14" s="227"/>
    </row>
    <row r="15" spans="1:12" s="243" customFormat="1" ht="15" customHeight="1">
      <c r="A15" s="378" t="s">
        <v>227</v>
      </c>
      <c r="B15" s="378"/>
      <c r="C15" s="378"/>
      <c r="D15" s="378"/>
      <c r="E15" s="378"/>
      <c r="F15" s="378"/>
      <c r="G15" s="378"/>
      <c r="H15" s="378"/>
      <c r="I15" s="378"/>
      <c r="J15" s="378"/>
      <c r="K15" s="378"/>
      <c r="L15" s="378"/>
    </row>
    <row r="16" spans="1:12" s="243" customFormat="1" ht="30" customHeight="1">
      <c r="A16" s="378" t="s">
        <v>186</v>
      </c>
      <c r="B16" s="378"/>
      <c r="C16" s="378"/>
      <c r="D16" s="378"/>
      <c r="E16" s="378"/>
      <c r="F16" s="378"/>
      <c r="G16" s="378"/>
      <c r="H16" s="378"/>
      <c r="I16" s="378"/>
      <c r="J16" s="378"/>
      <c r="K16" s="378"/>
      <c r="L16" s="378"/>
    </row>
    <row r="17" spans="1:13" s="243" customFormat="1" ht="15" customHeight="1">
      <c r="A17" s="378" t="s">
        <v>187</v>
      </c>
      <c r="B17" s="378"/>
      <c r="C17" s="378"/>
      <c r="D17" s="378"/>
      <c r="E17" s="378"/>
      <c r="F17" s="378"/>
      <c r="G17" s="378"/>
      <c r="H17" s="378"/>
      <c r="I17" s="378"/>
      <c r="J17" s="378"/>
      <c r="K17" s="378"/>
      <c r="L17" s="378"/>
    </row>
    <row r="18" spans="1:13" s="243" customFormat="1" ht="15" customHeight="1">
      <c r="A18" s="378" t="s">
        <v>144</v>
      </c>
      <c r="B18" s="378"/>
      <c r="C18" s="378"/>
      <c r="D18" s="378"/>
      <c r="E18" s="378"/>
      <c r="F18" s="378"/>
      <c r="G18" s="378"/>
      <c r="H18" s="378"/>
      <c r="I18" s="378"/>
      <c r="J18" s="378"/>
      <c r="K18" s="378"/>
      <c r="L18" s="378"/>
    </row>
    <row r="19" spans="1:13" s="243" customFormat="1" ht="30" customHeight="1">
      <c r="A19" s="378" t="s">
        <v>188</v>
      </c>
      <c r="B19" s="378"/>
      <c r="C19" s="378"/>
      <c r="D19" s="378"/>
      <c r="E19" s="378"/>
      <c r="F19" s="378"/>
      <c r="G19" s="378"/>
      <c r="H19" s="378"/>
      <c r="I19" s="378"/>
      <c r="J19" s="378"/>
      <c r="K19" s="378"/>
      <c r="L19" s="378"/>
    </row>
    <row r="20" spans="1:13" s="243" customFormat="1" ht="30" customHeight="1">
      <c r="A20" s="378" t="s">
        <v>189</v>
      </c>
      <c r="B20" s="378"/>
      <c r="C20" s="378"/>
      <c r="D20" s="378"/>
      <c r="E20" s="378"/>
      <c r="F20" s="378"/>
      <c r="G20" s="378"/>
      <c r="H20" s="378"/>
      <c r="I20" s="378"/>
      <c r="J20" s="378"/>
      <c r="K20" s="378"/>
      <c r="L20" s="378"/>
    </row>
    <row r="21" spans="1:13" s="243" customFormat="1" ht="15" customHeight="1">
      <c r="A21" s="378" t="s">
        <v>164</v>
      </c>
      <c r="B21" s="378"/>
      <c r="C21" s="378"/>
      <c r="D21" s="378"/>
      <c r="E21" s="378"/>
      <c r="F21" s="378"/>
      <c r="G21" s="378"/>
      <c r="H21" s="378"/>
      <c r="I21" s="378"/>
      <c r="J21" s="378"/>
      <c r="K21" s="378"/>
      <c r="L21" s="378"/>
    </row>
    <row r="22" spans="1:13" s="243" customFormat="1" ht="15" customHeight="1">
      <c r="A22" s="378" t="s">
        <v>190</v>
      </c>
      <c r="B22" s="378"/>
      <c r="C22" s="378"/>
      <c r="D22" s="378"/>
      <c r="E22" s="378"/>
      <c r="F22" s="378"/>
      <c r="G22" s="378"/>
      <c r="H22" s="378"/>
      <c r="I22" s="378"/>
      <c r="J22" s="378"/>
      <c r="K22" s="378"/>
      <c r="L22" s="378"/>
    </row>
    <row r="23" spans="1:13" s="243" customFormat="1" ht="30" customHeight="1">
      <c r="A23" s="378" t="s">
        <v>191</v>
      </c>
      <c r="B23" s="378"/>
      <c r="C23" s="378"/>
      <c r="D23" s="378"/>
      <c r="E23" s="378"/>
      <c r="F23" s="378"/>
      <c r="G23" s="378"/>
      <c r="H23" s="378"/>
      <c r="I23" s="378"/>
      <c r="J23" s="378"/>
      <c r="K23" s="378"/>
      <c r="L23" s="378"/>
    </row>
    <row r="24" spans="1:13" s="243" customFormat="1" ht="30" customHeight="1">
      <c r="A24" s="378" t="s">
        <v>192</v>
      </c>
      <c r="B24" s="378"/>
      <c r="C24" s="378"/>
      <c r="D24" s="378"/>
      <c r="E24" s="378"/>
      <c r="F24" s="378"/>
      <c r="G24" s="378"/>
      <c r="H24" s="378"/>
      <c r="I24" s="378"/>
      <c r="J24" s="378"/>
      <c r="K24" s="378"/>
      <c r="L24" s="378"/>
      <c r="M24" s="255"/>
    </row>
    <row r="25" spans="1:13" s="243" customFormat="1" ht="15" customHeight="1">
      <c r="A25" s="378" t="s">
        <v>193</v>
      </c>
      <c r="B25" s="378"/>
      <c r="C25" s="378"/>
      <c r="D25" s="378"/>
      <c r="E25" s="378"/>
      <c r="F25" s="378"/>
      <c r="G25" s="378"/>
      <c r="H25" s="378"/>
      <c r="I25" s="378"/>
      <c r="J25" s="378"/>
      <c r="K25" s="378"/>
      <c r="L25" s="378"/>
    </row>
    <row r="26" spans="1:13" ht="15" customHeight="1">
      <c r="A26" s="228"/>
      <c r="B26" s="228"/>
      <c r="C26" s="228"/>
      <c r="D26" s="228"/>
      <c r="E26" s="228"/>
      <c r="F26" s="228"/>
      <c r="G26" s="228"/>
      <c r="H26" s="228"/>
      <c r="I26" s="228"/>
      <c r="J26" s="228"/>
    </row>
    <row r="27" spans="1:13" ht="15" customHeight="1"/>
    <row r="28" spans="1:13" s="545" customFormat="1" ht="15" customHeight="1">
      <c r="A28" s="544" t="s">
        <v>45</v>
      </c>
      <c r="F28" s="546"/>
      <c r="G28" s="546"/>
      <c r="H28" s="547"/>
      <c r="I28" s="547"/>
      <c r="J28" s="547"/>
    </row>
    <row r="29" spans="1:13" s="371" customFormat="1" ht="15" customHeight="1">
      <c r="A29" s="370"/>
      <c r="F29" s="372"/>
      <c r="G29" s="372"/>
      <c r="H29" s="373"/>
      <c r="I29" s="373"/>
      <c r="J29" s="373"/>
    </row>
    <row r="30" spans="1:13" s="371" customFormat="1" ht="15" customHeight="1">
      <c r="A30" s="374" t="s">
        <v>40</v>
      </c>
      <c r="B30" s="372" t="s">
        <v>46</v>
      </c>
      <c r="C30" s="372"/>
      <c r="D30" s="372"/>
      <c r="E30" s="372"/>
      <c r="F30" s="372"/>
      <c r="G30" s="372"/>
      <c r="H30" s="373"/>
      <c r="I30" s="373"/>
      <c r="J30" s="373"/>
    </row>
    <row r="31" spans="1:13" s="371" customFormat="1" ht="15" customHeight="1">
      <c r="A31" s="375">
        <v>0</v>
      </c>
      <c r="B31" s="372" t="s">
        <v>47</v>
      </c>
      <c r="C31" s="372"/>
      <c r="D31" s="372"/>
      <c r="E31" s="372"/>
      <c r="F31" s="372"/>
      <c r="G31" s="372"/>
      <c r="H31" s="373"/>
      <c r="I31" s="373"/>
      <c r="J31" s="373"/>
    </row>
    <row r="32" spans="1:13" s="371" customFormat="1" ht="15" customHeight="1">
      <c r="A32" s="374" t="s">
        <v>20</v>
      </c>
      <c r="B32" s="372" t="s">
        <v>48</v>
      </c>
      <c r="C32" s="372"/>
      <c r="D32" s="372"/>
      <c r="E32" s="372"/>
      <c r="F32" s="372"/>
      <c r="G32" s="372"/>
      <c r="H32" s="373"/>
      <c r="I32" s="373"/>
      <c r="J32" s="373"/>
    </row>
    <row r="33" spans="1:10" s="371" customFormat="1" ht="15" customHeight="1">
      <c r="A33" s="375" t="s">
        <v>49</v>
      </c>
      <c r="B33" s="372" t="s">
        <v>50</v>
      </c>
      <c r="C33" s="372"/>
      <c r="D33" s="372"/>
      <c r="E33" s="372"/>
      <c r="F33" s="372"/>
      <c r="G33" s="372"/>
      <c r="H33" s="373"/>
      <c r="I33" s="373"/>
      <c r="J33" s="373"/>
    </row>
    <row r="34" spans="1:10" s="371" customFormat="1" ht="15" customHeight="1">
      <c r="A34" s="376" t="s">
        <v>27</v>
      </c>
      <c r="B34" s="372" t="s">
        <v>51</v>
      </c>
      <c r="C34" s="372"/>
      <c r="D34" s="372"/>
      <c r="E34" s="372"/>
      <c r="H34" s="373"/>
      <c r="I34" s="373"/>
      <c r="J34" s="373"/>
    </row>
    <row r="35" spans="1:10" s="371" customFormat="1" ht="15" customHeight="1">
      <c r="A35" s="375" t="s">
        <v>28</v>
      </c>
      <c r="B35" s="372" t="s">
        <v>52</v>
      </c>
      <c r="C35" s="372"/>
      <c r="D35" s="372"/>
      <c r="E35" s="372"/>
      <c r="F35" s="370"/>
      <c r="H35" s="373"/>
      <c r="I35" s="373"/>
      <c r="J35" s="373"/>
    </row>
    <row r="36" spans="1:10" s="371" customFormat="1" ht="15" customHeight="1">
      <c r="A36" s="375" t="s">
        <v>53</v>
      </c>
      <c r="B36" s="372" t="s">
        <v>54</v>
      </c>
      <c r="C36" s="372"/>
      <c r="D36" s="372"/>
      <c r="E36" s="372"/>
      <c r="H36" s="373"/>
      <c r="I36" s="373"/>
      <c r="J36" s="373"/>
    </row>
    <row r="37" spans="1:10" s="371" customFormat="1" ht="15" customHeight="1">
      <c r="A37" s="370"/>
      <c r="F37" s="377"/>
      <c r="G37" s="377"/>
      <c r="H37" s="377"/>
      <c r="I37" s="377"/>
      <c r="J37" s="377"/>
    </row>
    <row r="38" spans="1:10" s="371" customFormat="1" ht="15" customHeight="1">
      <c r="A38" s="370" t="s">
        <v>55</v>
      </c>
      <c r="B38" s="370"/>
      <c r="C38" s="370"/>
      <c r="D38" s="370"/>
      <c r="E38" s="370"/>
      <c r="F38" s="377"/>
      <c r="G38" s="377"/>
      <c r="H38" s="377"/>
      <c r="I38" s="377"/>
      <c r="J38" s="377"/>
    </row>
    <row r="39" spans="1:10" s="371" customFormat="1" ht="15" customHeight="1">
      <c r="F39" s="373"/>
      <c r="G39" s="373"/>
      <c r="H39" s="373"/>
      <c r="I39" s="373"/>
      <c r="J39" s="373"/>
    </row>
    <row r="40" spans="1:10" s="371" customFormat="1" ht="30.75" customHeight="1">
      <c r="A40" s="381" t="s">
        <v>56</v>
      </c>
      <c r="B40" s="381"/>
      <c r="C40" s="381"/>
      <c r="D40" s="381"/>
      <c r="E40" s="381"/>
      <c r="F40" s="381"/>
      <c r="G40" s="381"/>
      <c r="H40" s="381"/>
      <c r="I40" s="381"/>
      <c r="J40" s="381"/>
    </row>
    <row r="41" spans="1:10" ht="15" customHeight="1"/>
    <row r="42" spans="1:10" ht="15" customHeight="1"/>
    <row r="43" spans="1:10" ht="15" customHeight="1"/>
    <row r="44" spans="1:10" ht="15" customHeight="1"/>
    <row r="45" spans="1:10" ht="15" customHeight="1"/>
    <row r="46" spans="1:10" ht="15" customHeight="1"/>
    <row r="47" spans="1:10" ht="15" customHeight="1"/>
    <row r="48" spans="1: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mergeCells count="17">
    <mergeCell ref="A2:K2"/>
    <mergeCell ref="A6:D6"/>
    <mergeCell ref="A40:J40"/>
    <mergeCell ref="A25:L25"/>
    <mergeCell ref="A23:L23"/>
    <mergeCell ref="A22:L22"/>
    <mergeCell ref="A21:L21"/>
    <mergeCell ref="A20:L20"/>
    <mergeCell ref="A24:L24"/>
    <mergeCell ref="A10:L10"/>
    <mergeCell ref="A9:L9"/>
    <mergeCell ref="A8:L8"/>
    <mergeCell ref="A19:L19"/>
    <mergeCell ref="A18:L18"/>
    <mergeCell ref="A17:L17"/>
    <mergeCell ref="A16:L16"/>
    <mergeCell ref="A15:L15"/>
  </mergeCells>
  <hyperlinks>
    <hyperlink ref="A15:J15" location="'Abb. F5-4web'!A1" display="Abb. F5-4web: Qualifikationsspezifische Arbeitslosenquoten1) 1993-2018 nach Art des beruflichen Abschlusses (und ergänzend für West- und Ostdeutschland) (in %)"/>
    <hyperlink ref="A16:J16" location="'Tab. F5-1web'!A1" display="Tab. F5-1web: Zahl der Erstabsolventinnen und -absolventen und Absolventenquote* sowie der Folgeabschlüsse 1995 bis 2018 nach Art des Hochschulabschlusses und nach Geschlecht**"/>
    <hyperlink ref="A17:I17" location="'Tab. F5-2web'!A1" display="Tab. F5-2web: Absolventenquote und Absolventenanteil nach Fächergruppen in den OECD-Staaten 1995 bis 2012 (nach ISCED 97)* und 2005 bis 2017 (nach ISCED 2011)**"/>
    <hyperlink ref="A18:J18" location="'Tab. F5-3web'!A1" display="Tab. F5-3web: Anteil internationaler Absolventinnen und Absolventen nach Art des Studiums und ausgewählten Abschlussarten 2008 bis 2018 (in %)"/>
    <hyperlink ref="A19:J19" location="'Tab. F5-4web'!A1" display="Tab. F5-4web: Hochschulabsolventinnen und -absolventen* mit Erstabschluss und mit Bachelorabschluss für die Jahre 1995, 2000 und 2005 bis 2018 nach Fächergruppen**, Art der Hochschule und Geschlecht"/>
    <hyperlink ref="A20:J20" location="'Tab. F5-5web'!A1" display="Tab. F5-5web: Hochschulabsolventinnen und -absolventen* mit Folgeabschluss** mit Masterabschluss*** und mit Promotion für die Jahre 1995, 2000 und 2005 bis 2018 nach Fächergruppen, Geschlecht"/>
    <hyperlink ref="A21:J21" location="'Tab. F5-6web'!A1" display="Tab. F5-6web: Absolventinnen und -absolventen mit Erst- und Masterabschlüssen 2005 bis 2018 nach Hochschulart und Trägerschaft der Hochschule (in %)"/>
    <hyperlink ref="A22:J22" location="'Tab. F5-7web'!A1" display="Tab. F5-7web: Absolventinnen und Absolventen in der Informatik* 2005 bis 2018 (Anzahl)**"/>
    <hyperlink ref="A23:J23" location="'Tab. F5-8web'!A1" display="Tab. F5-8web: Anforderungsniveau* der von 25 bis unter 35-Jährigen Erwerbstätigen mit Hochschulabschluss (ISCED-Stufen 5-8) 2016 und 2018 ausgeübten Berufe nach Art des Hochschulabschlusses, Hochschulart**, Geschlecht und Migrationshintergrund"/>
    <hyperlink ref="A24:J24" location="'Tab. F5-9web'!A1" display="Tab. F5-9web: Anforderungsniveau* der von 25 bis unter 35-Jährigen Erwerbstätigen** mit Hochschulabschlüssen 2018 ausgeübten Berufe nach Art des Hochschulabschlusses***, ausgewählten Fachrichtungen und Geschlecht  "/>
    <hyperlink ref="A25:J25" location="'Tab. F5-10web'!A1" display="Tab. F5-10web: Anzahl der Absolventinnen und Absolventen mit Erst- und Folgeabschluss nach Art des Abschlusses und Hochschulart 1995 bis 2018 (Anzahl*)"/>
    <hyperlink ref="A8:K8" location="'Abb. F5-1'!A1" display="Abb. F5-1: Hochschulabsolventinnen und -absolventen mit Erst- und Folgeabschluss 1995 bis 2018 (Anzahl)"/>
    <hyperlink ref="A9:K9" location="'Abb. F5-2'!A1" display="Abb. F5-2: Fächergruppenanteile 2018 nach Art des Abschlusses (in %)"/>
    <hyperlink ref="A10:J10" location="'Abb. F5-3'!A1" display="Abb. F5-3: Anforderungsniveau der von 25- bis unter 35-jährigen Erwerbstätigen ausgeübten Berufe 2018 nach Art des Hochschulabschlusses, Hochschulart und Geschlecht (in %)"/>
  </hyperlinks>
  <pageMargins left="0.70866141732283472" right="0.70866141732283472" top="0.78740157480314965" bottom="0.78740157480314965" header="0.31496062992125984" footer="0.31496062992125984"/>
  <pageSetup paperSize="9" scale="53" orientation="portrait" r:id="rId1"/>
  <headerFooter>
    <oddHeader xml:space="preserve">&amp;CBildungsbericht 2020 - Tabellen F5&amp;R&amp;K0070C0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90"/>
  <sheetViews>
    <sheetView showGridLines="0" zoomScaleNormal="100" zoomScaleSheetLayoutView="100" workbookViewId="0">
      <selection activeCell="M165" sqref="M165"/>
    </sheetView>
  </sheetViews>
  <sheetFormatPr baseColWidth="10" defaultRowHeight="12.75"/>
  <cols>
    <col min="1" max="1" width="9.42578125" customWidth="1"/>
    <col min="2" max="10" width="11" customWidth="1"/>
  </cols>
  <sheetData>
    <row r="1" spans="1:10" ht="24" customHeight="1">
      <c r="A1" s="385" t="s">
        <v>138</v>
      </c>
      <c r="B1" s="385"/>
      <c r="C1" s="385"/>
      <c r="D1" s="385"/>
      <c r="E1" s="385"/>
      <c r="F1" s="385"/>
      <c r="G1" s="385"/>
      <c r="H1" s="385"/>
      <c r="I1" s="385"/>
      <c r="J1" s="385"/>
    </row>
    <row r="2" spans="1:10" ht="30" customHeight="1">
      <c r="A2" s="406" t="s">
        <v>184</v>
      </c>
      <c r="B2" s="406"/>
      <c r="C2" s="406"/>
      <c r="D2" s="406"/>
      <c r="E2" s="406"/>
      <c r="F2" s="406"/>
      <c r="G2" s="406"/>
      <c r="H2" s="406"/>
      <c r="I2" s="406"/>
      <c r="J2" s="406"/>
    </row>
    <row r="3" spans="1:10" ht="12.75" customHeight="1">
      <c r="A3" s="489" t="s">
        <v>249</v>
      </c>
      <c r="B3" s="394" t="s">
        <v>251</v>
      </c>
      <c r="C3" s="485" t="s">
        <v>39</v>
      </c>
      <c r="D3" s="486"/>
      <c r="E3" s="486"/>
      <c r="F3" s="486"/>
      <c r="G3" s="486"/>
      <c r="H3" s="486"/>
      <c r="I3" s="486"/>
      <c r="J3" s="486"/>
    </row>
    <row r="4" spans="1:10" ht="18.75" customHeight="1">
      <c r="A4" s="414"/>
      <c r="B4" s="400"/>
      <c r="C4" s="470" t="s">
        <v>239</v>
      </c>
      <c r="D4" s="470" t="s">
        <v>250</v>
      </c>
      <c r="E4" s="470" t="s">
        <v>252</v>
      </c>
      <c r="F4" s="470" t="s">
        <v>253</v>
      </c>
      <c r="G4" s="470" t="s">
        <v>241</v>
      </c>
      <c r="H4" s="470" t="s">
        <v>254</v>
      </c>
      <c r="I4" s="470" t="s">
        <v>38</v>
      </c>
      <c r="J4" s="471" t="s">
        <v>243</v>
      </c>
    </row>
    <row r="5" spans="1:10">
      <c r="A5" s="414"/>
      <c r="B5" s="400"/>
      <c r="C5" s="470"/>
      <c r="D5" s="470"/>
      <c r="E5" s="470"/>
      <c r="F5" s="470"/>
      <c r="G5" s="470"/>
      <c r="H5" s="470"/>
      <c r="I5" s="470"/>
      <c r="J5" s="471"/>
    </row>
    <row r="6" spans="1:10" ht="55.5" customHeight="1">
      <c r="A6" s="414"/>
      <c r="B6" s="395"/>
      <c r="C6" s="470"/>
      <c r="D6" s="470"/>
      <c r="E6" s="470"/>
      <c r="F6" s="470"/>
      <c r="G6" s="470"/>
      <c r="H6" s="470"/>
      <c r="I6" s="470"/>
      <c r="J6" s="471"/>
    </row>
    <row r="7" spans="1:10" ht="12.75" customHeight="1">
      <c r="A7" s="415"/>
      <c r="B7" s="452" t="s">
        <v>34</v>
      </c>
      <c r="C7" s="453"/>
      <c r="D7" s="453"/>
      <c r="E7" s="453"/>
      <c r="F7" s="453"/>
      <c r="G7" s="453"/>
      <c r="H7" s="453"/>
      <c r="I7" s="453"/>
      <c r="J7" s="453"/>
    </row>
    <row r="8" spans="1:10" ht="12.75" customHeight="1">
      <c r="A8" s="487" t="s">
        <v>256</v>
      </c>
      <c r="B8" s="487"/>
      <c r="C8" s="487"/>
      <c r="D8" s="487"/>
      <c r="E8" s="487"/>
      <c r="F8" s="488"/>
      <c r="G8" s="487"/>
      <c r="H8" s="487"/>
      <c r="I8" s="488"/>
      <c r="J8" s="487"/>
    </row>
    <row r="9" spans="1:10" ht="12" customHeight="1">
      <c r="A9" s="311">
        <v>1995</v>
      </c>
      <c r="B9" s="41">
        <v>32905</v>
      </c>
      <c r="C9" s="41">
        <v>3499</v>
      </c>
      <c r="D9" s="41">
        <v>7523</v>
      </c>
      <c r="E9" s="41">
        <v>7481</v>
      </c>
      <c r="F9" s="41">
        <v>4146</v>
      </c>
      <c r="G9" s="41">
        <v>7311</v>
      </c>
      <c r="H9" s="41">
        <v>1238</v>
      </c>
      <c r="I9" s="41">
        <v>225</v>
      </c>
      <c r="J9" s="43">
        <v>1421</v>
      </c>
    </row>
    <row r="10" spans="1:10" ht="12" customHeight="1">
      <c r="A10" s="312">
        <v>2000</v>
      </c>
      <c r="B10" s="83">
        <v>37819</v>
      </c>
      <c r="C10" s="83">
        <v>4820</v>
      </c>
      <c r="D10" s="83">
        <v>9057</v>
      </c>
      <c r="E10" s="83">
        <v>7723</v>
      </c>
      <c r="F10" s="83">
        <v>4357</v>
      </c>
      <c r="G10" s="83">
        <v>8484</v>
      </c>
      <c r="H10" s="83">
        <v>1283</v>
      </c>
      <c r="I10" s="83">
        <v>263</v>
      </c>
      <c r="J10" s="85">
        <v>1832</v>
      </c>
    </row>
    <row r="11" spans="1:10" ht="12" customHeight="1">
      <c r="A11" s="311">
        <v>2005</v>
      </c>
      <c r="B11" s="41">
        <v>44546</v>
      </c>
      <c r="C11" s="41">
        <v>4214</v>
      </c>
      <c r="D11" s="41">
        <v>13564</v>
      </c>
      <c r="E11" s="41">
        <v>7525</v>
      </c>
      <c r="F11" s="41">
        <v>6499</v>
      </c>
      <c r="G11" s="41">
        <v>8623</v>
      </c>
      <c r="H11" s="41">
        <v>1812</v>
      </c>
      <c r="I11" s="41">
        <v>263</v>
      </c>
      <c r="J11" s="43">
        <v>2046</v>
      </c>
    </row>
    <row r="12" spans="1:10" ht="12" customHeight="1">
      <c r="A12" s="312">
        <v>2006</v>
      </c>
      <c r="B12" s="83">
        <v>44922</v>
      </c>
      <c r="C12" s="83">
        <v>4235</v>
      </c>
      <c r="D12" s="83">
        <v>13806</v>
      </c>
      <c r="E12" s="83">
        <v>7213</v>
      </c>
      <c r="F12" s="83">
        <v>7105</v>
      </c>
      <c r="G12" s="83">
        <v>8107</v>
      </c>
      <c r="H12" s="83">
        <v>1709</v>
      </c>
      <c r="I12" s="83">
        <v>254</v>
      </c>
      <c r="J12" s="85">
        <v>2458</v>
      </c>
    </row>
    <row r="13" spans="1:10" ht="12" customHeight="1">
      <c r="A13" s="313">
        <v>2007</v>
      </c>
      <c r="B13" s="44">
        <v>46514</v>
      </c>
      <c r="C13" s="44">
        <v>4413</v>
      </c>
      <c r="D13" s="44">
        <v>14214</v>
      </c>
      <c r="E13" s="44">
        <v>7515</v>
      </c>
      <c r="F13" s="44">
        <v>7968</v>
      </c>
      <c r="G13" s="44">
        <v>7866</v>
      </c>
      <c r="H13" s="44">
        <v>1739</v>
      </c>
      <c r="I13" s="44">
        <v>321</v>
      </c>
      <c r="J13" s="46">
        <v>2420</v>
      </c>
    </row>
    <row r="14" spans="1:10" ht="12" customHeight="1">
      <c r="A14" s="312">
        <v>2008</v>
      </c>
      <c r="B14" s="83">
        <v>48866</v>
      </c>
      <c r="C14" s="83">
        <v>4646</v>
      </c>
      <c r="D14" s="83">
        <v>14998</v>
      </c>
      <c r="E14" s="83">
        <v>8133</v>
      </c>
      <c r="F14" s="83">
        <v>8349</v>
      </c>
      <c r="G14" s="83">
        <v>8006</v>
      </c>
      <c r="H14" s="83">
        <v>1781</v>
      </c>
      <c r="I14" s="83">
        <v>306</v>
      </c>
      <c r="J14" s="85">
        <v>2528</v>
      </c>
    </row>
    <row r="15" spans="1:10" ht="12" customHeight="1">
      <c r="A15" s="311">
        <v>2009</v>
      </c>
      <c r="B15" s="41">
        <v>49781</v>
      </c>
      <c r="C15" s="41">
        <v>4608</v>
      </c>
      <c r="D15" s="41">
        <v>15610</v>
      </c>
      <c r="E15" s="41">
        <v>8378</v>
      </c>
      <c r="F15" s="41">
        <v>7920</v>
      </c>
      <c r="G15" s="41">
        <v>8711</v>
      </c>
      <c r="H15" s="41">
        <v>1758</v>
      </c>
      <c r="I15" s="41">
        <v>310</v>
      </c>
      <c r="J15" s="43">
        <v>2391</v>
      </c>
    </row>
    <row r="16" spans="1:10" ht="12" customHeight="1">
      <c r="A16" s="312">
        <v>2010</v>
      </c>
      <c r="B16" s="83">
        <v>66816</v>
      </c>
      <c r="C16" s="83">
        <v>7679</v>
      </c>
      <c r="D16" s="83">
        <v>20110</v>
      </c>
      <c r="E16" s="83">
        <v>11651</v>
      </c>
      <c r="F16" s="83">
        <v>12674</v>
      </c>
      <c r="G16" s="83">
        <v>8530</v>
      </c>
      <c r="H16" s="83">
        <v>2604</v>
      </c>
      <c r="I16" s="83">
        <v>583</v>
      </c>
      <c r="J16" s="85">
        <v>2985</v>
      </c>
    </row>
    <row r="17" spans="1:10" ht="12" customHeight="1">
      <c r="A17" s="303">
        <v>2011</v>
      </c>
      <c r="B17" s="41">
        <v>84900</v>
      </c>
      <c r="C17" s="41">
        <v>9300</v>
      </c>
      <c r="D17" s="41">
        <v>26916</v>
      </c>
      <c r="E17" s="41">
        <v>13819</v>
      </c>
      <c r="F17" s="41">
        <v>18350</v>
      </c>
      <c r="G17" s="41">
        <v>9143</v>
      </c>
      <c r="H17" s="41">
        <v>3018</v>
      </c>
      <c r="I17" s="41">
        <v>817</v>
      </c>
      <c r="J17" s="43">
        <v>3505</v>
      </c>
    </row>
    <row r="18" spans="1:10" ht="12" customHeight="1">
      <c r="A18" s="304">
        <v>2012</v>
      </c>
      <c r="B18" s="83">
        <v>103717</v>
      </c>
      <c r="C18" s="83">
        <v>11753</v>
      </c>
      <c r="D18" s="83">
        <v>34514</v>
      </c>
      <c r="E18" s="83">
        <v>16776</v>
      </c>
      <c r="F18" s="83">
        <v>22852</v>
      </c>
      <c r="G18" s="83">
        <v>9126</v>
      </c>
      <c r="H18" s="83">
        <v>3512</v>
      </c>
      <c r="I18" s="83">
        <v>1075</v>
      </c>
      <c r="J18" s="85">
        <v>4079</v>
      </c>
    </row>
    <row r="19" spans="1:10" ht="12" customHeight="1">
      <c r="A19" s="303">
        <v>2013</v>
      </c>
      <c r="B19" s="41">
        <v>126550</v>
      </c>
      <c r="C19" s="41">
        <v>14010</v>
      </c>
      <c r="D19" s="41">
        <v>43045</v>
      </c>
      <c r="E19" s="41">
        <v>21213</v>
      </c>
      <c r="F19" s="41">
        <v>29425</v>
      </c>
      <c r="G19" s="41">
        <v>9123</v>
      </c>
      <c r="H19" s="41">
        <v>3814</v>
      </c>
      <c r="I19" s="41">
        <v>1353</v>
      </c>
      <c r="J19" s="43">
        <v>4565</v>
      </c>
    </row>
    <row r="20" spans="1:10" ht="12" customHeight="1">
      <c r="A20" s="304">
        <v>2014</v>
      </c>
      <c r="B20" s="83">
        <v>146707</v>
      </c>
      <c r="C20" s="83">
        <v>16157</v>
      </c>
      <c r="D20" s="83">
        <v>49306</v>
      </c>
      <c r="E20" s="83">
        <v>23823</v>
      </c>
      <c r="F20" s="83">
        <v>36600</v>
      </c>
      <c r="G20" s="83">
        <v>9710</v>
      </c>
      <c r="H20" s="83">
        <v>4329</v>
      </c>
      <c r="I20" s="83">
        <v>1543</v>
      </c>
      <c r="J20" s="85">
        <v>5218</v>
      </c>
    </row>
    <row r="21" spans="1:10" ht="12" customHeight="1">
      <c r="A21" s="303">
        <v>2015</v>
      </c>
      <c r="B21" s="41">
        <v>164486</v>
      </c>
      <c r="C21" s="41">
        <v>17086</v>
      </c>
      <c r="D21" s="41">
        <v>55568</v>
      </c>
      <c r="E21" s="41">
        <v>25793</v>
      </c>
      <c r="F21" s="41">
        <v>43780</v>
      </c>
      <c r="G21" s="41">
        <v>10198</v>
      </c>
      <c r="H21" s="41">
        <v>4704</v>
      </c>
      <c r="I21" s="41">
        <v>1672</v>
      </c>
      <c r="J21" s="43">
        <v>5668</v>
      </c>
    </row>
    <row r="22" spans="1:10" ht="12" customHeight="1">
      <c r="A22" s="304">
        <v>2016</v>
      </c>
      <c r="B22" s="83">
        <v>176510</v>
      </c>
      <c r="C22" s="83">
        <v>18531</v>
      </c>
      <c r="D22" s="83">
        <v>59571</v>
      </c>
      <c r="E22" s="83">
        <v>27079</v>
      </c>
      <c r="F22" s="83">
        <v>48386</v>
      </c>
      <c r="G22" s="83">
        <v>10547</v>
      </c>
      <c r="H22" s="83">
        <v>4820</v>
      </c>
      <c r="I22" s="83">
        <v>1661</v>
      </c>
      <c r="J22" s="85">
        <v>5856</v>
      </c>
    </row>
    <row r="23" spans="1:10" ht="12.75" customHeight="1">
      <c r="A23" s="314">
        <v>2017</v>
      </c>
      <c r="B23" s="108">
        <v>190293</v>
      </c>
      <c r="C23" s="108">
        <v>20536</v>
      </c>
      <c r="D23" s="108">
        <v>63615</v>
      </c>
      <c r="E23" s="108">
        <v>28872</v>
      </c>
      <c r="F23" s="108">
        <v>53513</v>
      </c>
      <c r="G23" s="108">
        <v>10332</v>
      </c>
      <c r="H23" s="108">
        <v>5273</v>
      </c>
      <c r="I23" s="108">
        <v>1735</v>
      </c>
      <c r="J23" s="110">
        <v>6224</v>
      </c>
    </row>
    <row r="24" spans="1:10" ht="12.75" customHeight="1">
      <c r="A24" s="315">
        <v>2018</v>
      </c>
      <c r="B24" s="144">
        <v>195520</v>
      </c>
      <c r="C24" s="144">
        <v>21501</v>
      </c>
      <c r="D24" s="144">
        <v>65295</v>
      </c>
      <c r="E24" s="144">
        <v>28300</v>
      </c>
      <c r="F24" s="144">
        <v>55339</v>
      </c>
      <c r="G24" s="144">
        <v>11295</v>
      </c>
      <c r="H24" s="144">
        <v>5150</v>
      </c>
      <c r="I24" s="144">
        <v>1792</v>
      </c>
      <c r="J24" s="134">
        <v>6803</v>
      </c>
    </row>
    <row r="25" spans="1:10" ht="13.15" customHeight="1">
      <c r="A25" s="483" t="s">
        <v>255</v>
      </c>
      <c r="B25" s="483"/>
      <c r="C25" s="483"/>
      <c r="D25" s="483"/>
      <c r="E25" s="483"/>
      <c r="F25" s="484"/>
      <c r="G25" s="483"/>
      <c r="H25" s="483"/>
      <c r="I25" s="484"/>
      <c r="J25" s="483"/>
    </row>
    <row r="26" spans="1:10" ht="13.15" customHeight="1">
      <c r="A26" s="318"/>
      <c r="B26" s="452" t="s">
        <v>245</v>
      </c>
      <c r="C26" s="453"/>
      <c r="D26" s="453"/>
      <c r="E26" s="453"/>
      <c r="F26" s="453"/>
      <c r="G26" s="453"/>
      <c r="H26" s="453"/>
      <c r="I26" s="453"/>
      <c r="J26" s="453"/>
    </row>
    <row r="27" spans="1:10" ht="12" customHeight="1">
      <c r="A27" s="303">
        <v>1995</v>
      </c>
      <c r="B27" s="42">
        <v>100</v>
      </c>
      <c r="C27" s="47">
        <v>10.633642303601276</v>
      </c>
      <c r="D27" s="47">
        <v>22.862786810515122</v>
      </c>
      <c r="E27" s="47">
        <v>22.735146634250114</v>
      </c>
      <c r="F27" s="47">
        <v>12.599908828445525</v>
      </c>
      <c r="G27" s="47">
        <v>22.218507825558426</v>
      </c>
      <c r="H27" s="47">
        <v>3.7623461480018237</v>
      </c>
      <c r="I27" s="47">
        <v>0.68378665856252852</v>
      </c>
      <c r="J27" s="48">
        <v>4.3184926302993469</v>
      </c>
    </row>
    <row r="28" spans="1:10" ht="12.75" customHeight="1">
      <c r="A28" s="304">
        <v>2000</v>
      </c>
      <c r="B28" s="84">
        <v>100</v>
      </c>
      <c r="C28" s="86">
        <v>12.744916576324069</v>
      </c>
      <c r="D28" s="86">
        <v>23.948279965096908</v>
      </c>
      <c r="E28" s="86">
        <v>20.420952431317591</v>
      </c>
      <c r="F28" s="86">
        <v>11.520664216399163</v>
      </c>
      <c r="G28" s="86">
        <v>22.433168513181208</v>
      </c>
      <c r="H28" s="86">
        <v>3.3924746820381291</v>
      </c>
      <c r="I28" s="86">
        <v>0.69541764721436317</v>
      </c>
      <c r="J28" s="87">
        <v>4.8441259684285676</v>
      </c>
    </row>
    <row r="29" spans="1:10" ht="12" customHeight="1">
      <c r="A29" s="303">
        <v>2005</v>
      </c>
      <c r="B29" s="42">
        <v>100</v>
      </c>
      <c r="C29" s="47">
        <v>9.4598841646836984</v>
      </c>
      <c r="D29" s="47">
        <v>30.449423068288962</v>
      </c>
      <c r="E29" s="47">
        <v>16.892650294078031</v>
      </c>
      <c r="F29" s="47">
        <v>14.589413190858888</v>
      </c>
      <c r="G29" s="47">
        <v>19.357518071207291</v>
      </c>
      <c r="H29" s="47">
        <v>4.067705293404571</v>
      </c>
      <c r="I29" s="47">
        <v>0.59040093386611592</v>
      </c>
      <c r="J29" s="48">
        <v>4.5930049836124454</v>
      </c>
    </row>
    <row r="30" spans="1:10" ht="12" customHeight="1">
      <c r="A30" s="304">
        <v>2006</v>
      </c>
      <c r="B30" s="84">
        <v>100</v>
      </c>
      <c r="C30" s="86">
        <v>9.4274520279595748</v>
      </c>
      <c r="D30" s="86">
        <v>30.733271003071994</v>
      </c>
      <c r="E30" s="86">
        <v>16.056720537821111</v>
      </c>
      <c r="F30" s="86">
        <v>15.816303815502428</v>
      </c>
      <c r="G30" s="86">
        <v>18.046836739236898</v>
      </c>
      <c r="H30" s="86">
        <v>3.804372022616981</v>
      </c>
      <c r="I30" s="86">
        <v>0.56542451360135337</v>
      </c>
      <c r="J30" s="87">
        <v>5.4717065135123102</v>
      </c>
    </row>
    <row r="31" spans="1:10" ht="12" customHeight="1">
      <c r="A31" s="303">
        <v>2007</v>
      </c>
      <c r="B31" s="42">
        <v>100</v>
      </c>
      <c r="C31" s="47">
        <v>9.4874661392268997</v>
      </c>
      <c r="D31" s="47">
        <v>30.558541514382764</v>
      </c>
      <c r="E31" s="47">
        <v>16.156426022272864</v>
      </c>
      <c r="F31" s="47">
        <v>17.130326353355979</v>
      </c>
      <c r="G31" s="47">
        <v>16.911037537085608</v>
      </c>
      <c r="H31" s="47">
        <v>3.7386593283742533</v>
      </c>
      <c r="I31" s="47">
        <v>0.6901148041449886</v>
      </c>
      <c r="J31" s="48">
        <v>5.2027346605323128</v>
      </c>
    </row>
    <row r="32" spans="1:10" ht="12" customHeight="1">
      <c r="A32" s="304">
        <v>2008</v>
      </c>
      <c r="B32" s="84">
        <v>100</v>
      </c>
      <c r="C32" s="86">
        <v>9.5076331191421435</v>
      </c>
      <c r="D32" s="86">
        <v>30.692096754389553</v>
      </c>
      <c r="E32" s="86">
        <v>16.643473990095362</v>
      </c>
      <c r="F32" s="86">
        <v>17.085499120042567</v>
      </c>
      <c r="G32" s="86">
        <v>16.383579584987519</v>
      </c>
      <c r="H32" s="86">
        <v>3.6446609094257765</v>
      </c>
      <c r="I32" s="86">
        <v>0.62620226742520357</v>
      </c>
      <c r="J32" s="87">
        <v>5.173331150493186</v>
      </c>
    </row>
    <row r="33" spans="1:10" ht="12" customHeight="1">
      <c r="A33" s="303">
        <v>2009</v>
      </c>
      <c r="B33" s="42">
        <v>100</v>
      </c>
      <c r="C33" s="47">
        <v>9.2565436612362149</v>
      </c>
      <c r="D33" s="47">
        <v>31.357345171852714</v>
      </c>
      <c r="E33" s="47">
        <v>16.829714147968101</v>
      </c>
      <c r="F33" s="47">
        <v>15.909684417749745</v>
      </c>
      <c r="G33" s="47">
        <v>17.498644060987122</v>
      </c>
      <c r="H33" s="47">
        <v>3.5314678290914205</v>
      </c>
      <c r="I33" s="47">
        <v>0.62272754665434604</v>
      </c>
      <c r="J33" s="48">
        <v>4.8030373033888427</v>
      </c>
    </row>
    <row r="34" spans="1:10" ht="12" customHeight="1">
      <c r="A34" s="304">
        <v>2010</v>
      </c>
      <c r="B34" s="84">
        <v>100</v>
      </c>
      <c r="C34" s="86">
        <v>11.49275622605364</v>
      </c>
      <c r="D34" s="86">
        <v>30.097581417624518</v>
      </c>
      <c r="E34" s="86">
        <v>17.437440134099617</v>
      </c>
      <c r="F34" s="86">
        <v>18.968510536398465</v>
      </c>
      <c r="G34" s="86">
        <v>12.766403256704981</v>
      </c>
      <c r="H34" s="86">
        <v>3.8972701149425291</v>
      </c>
      <c r="I34" s="86">
        <v>0.87254549808429127</v>
      </c>
      <c r="J34" s="87">
        <v>4.467492816091954</v>
      </c>
    </row>
    <row r="35" spans="1:10" ht="12" customHeight="1">
      <c r="A35" s="303">
        <v>2011</v>
      </c>
      <c r="B35" s="41">
        <v>100</v>
      </c>
      <c r="C35" s="47">
        <v>10.954063604240282</v>
      </c>
      <c r="D35" s="47">
        <v>31.703180212014136</v>
      </c>
      <c r="E35" s="47">
        <v>16.276796230859837</v>
      </c>
      <c r="F35" s="47">
        <v>21.613663133097763</v>
      </c>
      <c r="G35" s="47">
        <v>10.769140164899882</v>
      </c>
      <c r="H35" s="47">
        <v>3.5547703180212014</v>
      </c>
      <c r="I35" s="47">
        <v>0.96230859835100113</v>
      </c>
      <c r="J35" s="48">
        <v>4.1283863368669023</v>
      </c>
    </row>
    <row r="36" spans="1:10" ht="12" customHeight="1">
      <c r="A36" s="304">
        <v>2012</v>
      </c>
      <c r="B36" s="83">
        <v>100</v>
      </c>
      <c r="C36" s="86">
        <v>11.331797101728743</v>
      </c>
      <c r="D36" s="86">
        <v>33.277090544462332</v>
      </c>
      <c r="E36" s="86">
        <v>16.174783304569164</v>
      </c>
      <c r="F36" s="86">
        <v>22.03303219337235</v>
      </c>
      <c r="G36" s="86">
        <v>8.7989432783439554</v>
      </c>
      <c r="H36" s="86">
        <v>3.3861372773990759</v>
      </c>
      <c r="I36" s="86">
        <v>1.0364742520512549</v>
      </c>
      <c r="J36" s="87">
        <v>3.9328171852251801</v>
      </c>
    </row>
    <row r="37" spans="1:10" ht="12" customHeight="1">
      <c r="A37" s="303">
        <v>2013</v>
      </c>
      <c r="B37" s="41">
        <v>100</v>
      </c>
      <c r="C37" s="47">
        <v>11.070723034373765</v>
      </c>
      <c r="D37" s="47">
        <v>34.01422362702489</v>
      </c>
      <c r="E37" s="47">
        <v>16.762544448834451</v>
      </c>
      <c r="F37" s="47">
        <v>23.251679178190436</v>
      </c>
      <c r="G37" s="47">
        <v>7.2090082971157639</v>
      </c>
      <c r="H37" s="47">
        <v>3.0138285262741999</v>
      </c>
      <c r="I37" s="47">
        <v>1.0691426313709995</v>
      </c>
      <c r="J37" s="48">
        <v>3.6072698538127224</v>
      </c>
    </row>
    <row r="38" spans="1:10" ht="12" customHeight="1">
      <c r="A38" s="304">
        <v>2014</v>
      </c>
      <c r="B38" s="83">
        <v>100</v>
      </c>
      <c r="C38" s="86">
        <v>11.013107759002638</v>
      </c>
      <c r="D38" s="86">
        <v>33.60848493936895</v>
      </c>
      <c r="E38" s="86">
        <v>16.238488960990274</v>
      </c>
      <c r="F38" s="86">
        <v>24.947684841214119</v>
      </c>
      <c r="G38" s="86">
        <v>6.6186344209887737</v>
      </c>
      <c r="H38" s="86">
        <v>2.9507794447436049</v>
      </c>
      <c r="I38" s="86">
        <v>1.0517562215845189</v>
      </c>
      <c r="J38" s="87">
        <v>3.5567491667064286</v>
      </c>
    </row>
    <row r="39" spans="1:10" ht="12" customHeight="1">
      <c r="A39" s="303">
        <v>2015</v>
      </c>
      <c r="B39" s="41">
        <v>100</v>
      </c>
      <c r="C39" s="47">
        <v>10.387510183237479</v>
      </c>
      <c r="D39" s="47">
        <v>33.782814342862004</v>
      </c>
      <c r="E39" s="47">
        <v>15.680969808980706</v>
      </c>
      <c r="F39" s="47">
        <v>26.616246975426478</v>
      </c>
      <c r="G39" s="47">
        <v>6.1999197500091192</v>
      </c>
      <c r="H39" s="47">
        <v>2.8598178568388799</v>
      </c>
      <c r="I39" s="47">
        <v>1.0164998844886495</v>
      </c>
      <c r="J39" s="48">
        <v>3.4458859720584121</v>
      </c>
    </row>
    <row r="40" spans="1:10" ht="12" customHeight="1">
      <c r="A40" s="304">
        <v>2016</v>
      </c>
      <c r="B40" s="83">
        <v>100</v>
      </c>
      <c r="C40" s="88">
        <f t="shared" ref="C40:J40" si="0">C22/$B$22*$B$40</f>
        <v>10.498555322644609</v>
      </c>
      <c r="D40" s="88">
        <f t="shared" si="0"/>
        <v>33.749362642343215</v>
      </c>
      <c r="E40" s="88">
        <f t="shared" si="0"/>
        <v>15.341340433969746</v>
      </c>
      <c r="F40" s="88">
        <f t="shared" ref="F40" si="1">F22/$B$22*$B$40</f>
        <v>27.412611183502349</v>
      </c>
      <c r="G40" s="88">
        <f t="shared" si="0"/>
        <v>5.9752988499235178</v>
      </c>
      <c r="H40" s="88">
        <f t="shared" si="0"/>
        <v>2.7307234717579743</v>
      </c>
      <c r="I40" s="88">
        <f t="shared" ref="I40" si="2">I22/$B$22*$B$40</f>
        <v>0.94102317149170023</v>
      </c>
      <c r="J40" s="89">
        <f t="shared" si="0"/>
        <v>3.3176590561441279</v>
      </c>
    </row>
    <row r="41" spans="1:10" ht="12.75" customHeight="1">
      <c r="A41" s="314">
        <v>2017</v>
      </c>
      <c r="B41" s="108">
        <v>100</v>
      </c>
      <c r="C41" s="125">
        <f>C23/$B23*$B$41</f>
        <v>10.791778993446947</v>
      </c>
      <c r="D41" s="125">
        <f t="shared" ref="D41:J41" si="3">D23/$B23*$B$41</f>
        <v>33.430026327820784</v>
      </c>
      <c r="E41" s="125">
        <f t="shared" si="3"/>
        <v>15.172392048052213</v>
      </c>
      <c r="F41" s="125">
        <f t="shared" si="3"/>
        <v>28.12137072829794</v>
      </c>
      <c r="G41" s="125">
        <f t="shared" si="3"/>
        <v>5.429521842632151</v>
      </c>
      <c r="H41" s="125">
        <f t="shared" si="3"/>
        <v>2.7709899996321461</v>
      </c>
      <c r="I41" s="125">
        <f t="shared" si="3"/>
        <v>0.91175187736805885</v>
      </c>
      <c r="J41" s="126">
        <f t="shared" si="3"/>
        <v>3.2707456396189034</v>
      </c>
    </row>
    <row r="42" spans="1:10" ht="12.75" customHeight="1">
      <c r="A42" s="315">
        <v>2018</v>
      </c>
      <c r="B42" s="144">
        <v>100</v>
      </c>
      <c r="C42" s="185">
        <f>C24/$B24*$B$42</f>
        <v>10.996828968903436</v>
      </c>
      <c r="D42" s="185">
        <f t="shared" ref="D42:J42" si="4">D24/$B24*$B$42</f>
        <v>33.395560556464808</v>
      </c>
      <c r="E42" s="185">
        <f t="shared" si="4"/>
        <v>14.474222585924714</v>
      </c>
      <c r="F42" s="185">
        <f t="shared" si="4"/>
        <v>28.303498363338793</v>
      </c>
      <c r="G42" s="185">
        <f t="shared" si="4"/>
        <v>5.776902618657938</v>
      </c>
      <c r="H42" s="185">
        <f t="shared" si="4"/>
        <v>2.6340016366612113</v>
      </c>
      <c r="I42" s="185">
        <f t="shared" si="4"/>
        <v>0.91653027823240585</v>
      </c>
      <c r="J42" s="186">
        <f t="shared" si="4"/>
        <v>3.4794394435351879</v>
      </c>
    </row>
    <row r="43" spans="1:10" ht="13.15" customHeight="1">
      <c r="A43" s="483" t="s">
        <v>258</v>
      </c>
      <c r="B43" s="483"/>
      <c r="C43" s="483"/>
      <c r="D43" s="483"/>
      <c r="E43" s="483"/>
      <c r="F43" s="484"/>
      <c r="G43" s="483"/>
      <c r="H43" s="483"/>
      <c r="I43" s="484"/>
      <c r="J43" s="483"/>
    </row>
    <row r="44" spans="1:10" ht="13.15" customHeight="1">
      <c r="A44" s="319"/>
      <c r="B44" s="452" t="s">
        <v>257</v>
      </c>
      <c r="C44" s="453"/>
      <c r="D44" s="453"/>
      <c r="E44" s="453"/>
      <c r="F44" s="453"/>
      <c r="G44" s="453"/>
      <c r="H44" s="453"/>
      <c r="I44" s="453"/>
      <c r="J44" s="453"/>
    </row>
    <row r="45" spans="1:10" ht="12" customHeight="1">
      <c r="A45" s="303">
        <v>1995</v>
      </c>
      <c r="B45" s="47">
        <v>37.115939826774046</v>
      </c>
      <c r="C45" s="47">
        <v>61.160331523292363</v>
      </c>
      <c r="D45" s="47">
        <v>37.312242456466841</v>
      </c>
      <c r="E45" s="47">
        <v>29.367731586686276</v>
      </c>
      <c r="F45" s="47">
        <v>13.16931982633864</v>
      </c>
      <c r="G45" s="47">
        <v>41.184516482013407</v>
      </c>
      <c r="H45" s="47">
        <v>42.810985460420028</v>
      </c>
      <c r="I45" s="47">
        <v>49.333333333333336</v>
      </c>
      <c r="J45" s="48">
        <v>59.11330049261084</v>
      </c>
    </row>
    <row r="46" spans="1:10" ht="12" customHeight="1">
      <c r="A46" s="304">
        <v>2000</v>
      </c>
      <c r="B46" s="86">
        <v>40.833972341944524</v>
      </c>
      <c r="C46" s="86">
        <v>62.987551867219914</v>
      </c>
      <c r="D46" s="86">
        <v>41.172573699900624</v>
      </c>
      <c r="E46" s="86">
        <v>28.92658293409297</v>
      </c>
      <c r="F46" s="86">
        <v>17.374340142299747</v>
      </c>
      <c r="G46" s="86">
        <v>44.14191419141914</v>
      </c>
      <c r="H46" s="86">
        <v>50.194855806703046</v>
      </c>
      <c r="I46" s="86">
        <v>56.653992395437257</v>
      </c>
      <c r="J46" s="87">
        <v>62.71834061135371</v>
      </c>
    </row>
    <row r="47" spans="1:10" ht="12" customHeight="1">
      <c r="A47" s="303">
        <v>2005</v>
      </c>
      <c r="B47" s="47">
        <v>43.590894805369729</v>
      </c>
      <c r="C47" s="47">
        <v>59.23113431419079</v>
      </c>
      <c r="D47" s="47">
        <v>45.318490120908287</v>
      </c>
      <c r="E47" s="47">
        <v>37.142857142857146</v>
      </c>
      <c r="F47" s="47">
        <v>19.17218033543622</v>
      </c>
      <c r="G47" s="47">
        <v>49.692682361127218</v>
      </c>
      <c r="H47" s="47">
        <v>56.732891832229583</v>
      </c>
      <c r="I47" s="47">
        <v>56.27376425855514</v>
      </c>
      <c r="J47" s="48">
        <v>62.218963831867057</v>
      </c>
    </row>
    <row r="48" spans="1:10" ht="12" customHeight="1">
      <c r="A48" s="304">
        <v>2006</v>
      </c>
      <c r="B48" s="86">
        <v>44.741997239659852</v>
      </c>
      <c r="C48" s="86">
        <v>63.801652892561989</v>
      </c>
      <c r="D48" s="86">
        <v>45.299145299145302</v>
      </c>
      <c r="E48" s="86">
        <v>40.066546513239985</v>
      </c>
      <c r="F48" s="86">
        <v>21.097818437719916</v>
      </c>
      <c r="G48" s="86">
        <v>50.869618847909216</v>
      </c>
      <c r="H48" s="86">
        <v>57.636044470450557</v>
      </c>
      <c r="I48" s="86">
        <v>57.086614173228348</v>
      </c>
      <c r="J48" s="87">
        <v>60.781122864117165</v>
      </c>
    </row>
    <row r="49" spans="1:10" ht="12" customHeight="1">
      <c r="A49" s="316">
        <v>2007</v>
      </c>
      <c r="B49" s="51">
        <v>45.418583652233735</v>
      </c>
      <c r="C49" s="51">
        <v>64.491275776116026</v>
      </c>
      <c r="D49" s="51">
        <v>46.651188968622485</v>
      </c>
      <c r="E49" s="51">
        <v>42.235528942115771</v>
      </c>
      <c r="F49" s="51">
        <v>19.603413654618475</v>
      </c>
      <c r="G49" s="51">
        <v>52.491736587846425</v>
      </c>
      <c r="H49" s="51">
        <v>61.184588844163315</v>
      </c>
      <c r="I49" s="51">
        <v>56.386292834890959</v>
      </c>
      <c r="J49" s="52">
        <v>63.099173553719012</v>
      </c>
    </row>
    <row r="50" spans="1:10" ht="12" customHeight="1">
      <c r="A50" s="304">
        <v>2008</v>
      </c>
      <c r="B50" s="86">
        <v>45.242090615151639</v>
      </c>
      <c r="C50" s="86">
        <v>64.119672836848906</v>
      </c>
      <c r="D50" s="86">
        <v>46.359514601946927</v>
      </c>
      <c r="E50" s="86">
        <v>42.223041927947868</v>
      </c>
      <c r="F50" s="86">
        <v>20.253922625464128</v>
      </c>
      <c r="G50" s="86">
        <v>52.810392205845616</v>
      </c>
      <c r="H50" s="86">
        <v>58.955642897248737</v>
      </c>
      <c r="I50" s="86">
        <v>53.921568627450981</v>
      </c>
      <c r="J50" s="87">
        <v>62.618670886075947</v>
      </c>
    </row>
    <row r="51" spans="1:10" ht="12" customHeight="1">
      <c r="A51" s="316">
        <v>2009</v>
      </c>
      <c r="B51" s="51">
        <v>46.929551435286555</v>
      </c>
      <c r="C51" s="51">
        <v>64.887152777777786</v>
      </c>
      <c r="D51" s="51">
        <v>47.475976937860345</v>
      </c>
      <c r="E51" s="51">
        <v>44.497493435187394</v>
      </c>
      <c r="F51" s="51">
        <v>21.186868686868689</v>
      </c>
      <c r="G51" s="51">
        <v>54.551716220870162</v>
      </c>
      <c r="H51" s="51">
        <v>61.262798634812285</v>
      </c>
      <c r="I51" s="51">
        <v>56.129032258064512</v>
      </c>
      <c r="J51" s="52">
        <v>64.115432873274784</v>
      </c>
    </row>
    <row r="52" spans="1:10" ht="12" customHeight="1">
      <c r="A52" s="304">
        <v>2010</v>
      </c>
      <c r="B52" s="86">
        <v>48.744312739463602</v>
      </c>
      <c r="C52" s="86">
        <v>69.800755306680557</v>
      </c>
      <c r="D52" s="86">
        <v>51.128791645947288</v>
      </c>
      <c r="E52" s="86">
        <v>47.583898377821647</v>
      </c>
      <c r="F52" s="86">
        <v>21.839987375729841</v>
      </c>
      <c r="G52" s="86">
        <v>56.049237983587339</v>
      </c>
      <c r="H52" s="86">
        <v>60.599078341013822</v>
      </c>
      <c r="I52" s="86">
        <v>57.289879931389365</v>
      </c>
      <c r="J52" s="87">
        <v>64.388609715242879</v>
      </c>
    </row>
    <row r="53" spans="1:10" ht="12" customHeight="1">
      <c r="A53" s="303">
        <v>2011</v>
      </c>
      <c r="B53" s="49">
        <v>48.074204946996467</v>
      </c>
      <c r="C53" s="49">
        <v>69.978494623655919</v>
      </c>
      <c r="D53" s="49">
        <v>51.170307623718237</v>
      </c>
      <c r="E53" s="49">
        <v>49.1063029162747</v>
      </c>
      <c r="F53" s="49">
        <v>21.117166212534062</v>
      </c>
      <c r="G53" s="49">
        <v>57.967844252433551</v>
      </c>
      <c r="H53" s="49">
        <v>61.033797216699803</v>
      </c>
      <c r="I53" s="49">
        <v>56.915544675642593</v>
      </c>
      <c r="J53" s="50">
        <v>64.507845934379461</v>
      </c>
    </row>
    <row r="54" spans="1:10" ht="12" customHeight="1">
      <c r="A54" s="304">
        <v>2012</v>
      </c>
      <c r="B54" s="88">
        <v>48.99004020555936</v>
      </c>
      <c r="C54" s="88">
        <v>71.088232791627675</v>
      </c>
      <c r="D54" s="88">
        <v>52.868401228486995</v>
      </c>
      <c r="E54" s="88">
        <v>48.766094420600858</v>
      </c>
      <c r="F54" s="88">
        <v>22.269385611762647</v>
      </c>
      <c r="G54" s="88">
        <v>60.081087004163926</v>
      </c>
      <c r="H54" s="88">
        <v>62.215261958997722</v>
      </c>
      <c r="I54" s="88">
        <v>51.069767441860471</v>
      </c>
      <c r="J54" s="89">
        <v>66.560431478303499</v>
      </c>
    </row>
    <row r="55" spans="1:10" ht="12" customHeight="1">
      <c r="A55" s="303">
        <v>2013</v>
      </c>
      <c r="B55" s="49">
        <v>48.921374950612403</v>
      </c>
      <c r="C55" s="49">
        <v>70.877944325481806</v>
      </c>
      <c r="D55" s="49">
        <v>54.861191776048322</v>
      </c>
      <c r="E55" s="49">
        <v>47.442605949182102</v>
      </c>
      <c r="F55" s="49">
        <v>22.837723024638912</v>
      </c>
      <c r="G55" s="49">
        <v>61.021593773977855</v>
      </c>
      <c r="H55" s="49">
        <v>60.933403251179861</v>
      </c>
      <c r="I55" s="49">
        <v>50.184774575018473</v>
      </c>
      <c r="J55" s="50">
        <v>65.914567360350489</v>
      </c>
    </row>
    <row r="56" spans="1:10" ht="12" customHeight="1">
      <c r="A56" s="304">
        <v>2014</v>
      </c>
      <c r="B56" s="88">
        <v>49.054237357453971</v>
      </c>
      <c r="C56" s="88">
        <v>71.857399269666402</v>
      </c>
      <c r="D56" s="88">
        <v>56.212225692613472</v>
      </c>
      <c r="E56" s="88">
        <v>47.852915249968518</v>
      </c>
      <c r="F56" s="88">
        <v>22.636612021857925</v>
      </c>
      <c r="G56" s="88">
        <v>61.462409886714731</v>
      </c>
      <c r="H56" s="88">
        <v>61.931161931161924</v>
      </c>
      <c r="I56" s="88">
        <v>52.300712896953982</v>
      </c>
      <c r="J56" s="89">
        <v>66.788041395170566</v>
      </c>
    </row>
    <row r="57" spans="1:10" ht="12" customHeight="1">
      <c r="A57" s="303">
        <v>2015</v>
      </c>
      <c r="B57" s="49">
        <v>48.458835402405072</v>
      </c>
      <c r="C57" s="49">
        <v>71.959499005033351</v>
      </c>
      <c r="D57" s="49">
        <v>56.640512525194353</v>
      </c>
      <c r="E57" s="49">
        <v>46.419571201488772</v>
      </c>
      <c r="F57" s="49">
        <v>23.206943809958887</v>
      </c>
      <c r="G57" s="49">
        <v>62.198470288291816</v>
      </c>
      <c r="H57" s="49">
        <v>61.862244897959187</v>
      </c>
      <c r="I57" s="49">
        <v>50.538277511961724</v>
      </c>
      <c r="J57" s="50">
        <v>65.366972477064223</v>
      </c>
    </row>
    <row r="58" spans="1:10" ht="12" customHeight="1">
      <c r="A58" s="304">
        <v>2016</v>
      </c>
      <c r="B58" s="88">
        <f>84973/B22*100</f>
        <v>48.140615262591353</v>
      </c>
      <c r="C58" s="88">
        <f>13293/C22*100</f>
        <v>71.733851384167068</v>
      </c>
      <c r="D58" s="88">
        <f>33877/D22*100</f>
        <v>56.868274831713414</v>
      </c>
      <c r="E58" s="88">
        <f>12424/E22*100</f>
        <v>45.880571660696475</v>
      </c>
      <c r="F58" s="88">
        <f>11268/F22*100</f>
        <v>23.287727855164718</v>
      </c>
      <c r="G58" s="88">
        <f>6472/G22*100</f>
        <v>61.363420877974782</v>
      </c>
      <c r="H58" s="88">
        <f>2921/H22*100</f>
        <v>60.601659751037339</v>
      </c>
      <c r="I58" s="88">
        <f>842/I22*100</f>
        <v>50.69235400361228</v>
      </c>
      <c r="J58" s="89">
        <f>3858/J22*100</f>
        <v>65.881147540983605</v>
      </c>
    </row>
    <row r="59" spans="1:10" ht="12.75" customHeight="1">
      <c r="A59" s="314">
        <v>2017</v>
      </c>
      <c r="B59" s="125">
        <v>47.857251711833854</v>
      </c>
      <c r="C59" s="125">
        <v>71.902999610440204</v>
      </c>
      <c r="D59" s="125">
        <v>56.522832665251912</v>
      </c>
      <c r="E59" s="125">
        <v>45.996120809088396</v>
      </c>
      <c r="F59" s="125">
        <v>23.355072599181508</v>
      </c>
      <c r="G59" s="125">
        <v>62.320944638017806</v>
      </c>
      <c r="H59" s="125">
        <v>60.022757443580502</v>
      </c>
      <c r="I59" s="125">
        <v>47.435158501440924</v>
      </c>
      <c r="J59" s="126">
        <v>65.536632390745496</v>
      </c>
    </row>
    <row r="60" spans="1:10" ht="12.75" customHeight="1">
      <c r="A60" s="315">
        <v>2018</v>
      </c>
      <c r="B60" s="185">
        <v>48.106587561374795</v>
      </c>
      <c r="C60" s="185">
        <v>72.173387284312369</v>
      </c>
      <c r="D60" s="185">
        <v>56.722566812160188</v>
      </c>
      <c r="E60" s="185">
        <v>45.777385159010606</v>
      </c>
      <c r="F60" s="185">
        <v>24.004770595782361</v>
      </c>
      <c r="G60" s="185">
        <v>61.912350597609567</v>
      </c>
      <c r="H60" s="185">
        <v>59.631067961165051</v>
      </c>
      <c r="I60" s="185">
        <v>46.037946428571431</v>
      </c>
      <c r="J60" s="186">
        <v>64.118771130383649</v>
      </c>
    </row>
    <row r="61" spans="1:10" ht="12" customHeight="1">
      <c r="A61" s="478" t="s">
        <v>264</v>
      </c>
      <c r="B61" s="478"/>
      <c r="C61" s="478"/>
      <c r="D61" s="478"/>
      <c r="E61" s="478"/>
      <c r="F61" s="479"/>
      <c r="G61" s="478"/>
      <c r="H61" s="478"/>
      <c r="I61" s="479"/>
      <c r="J61" s="478"/>
    </row>
    <row r="62" spans="1:10" ht="12" customHeight="1">
      <c r="A62" s="319"/>
      <c r="B62" s="452" t="s">
        <v>34</v>
      </c>
      <c r="C62" s="453"/>
      <c r="D62" s="453"/>
      <c r="E62" s="453"/>
      <c r="F62" s="453"/>
      <c r="G62" s="453"/>
      <c r="H62" s="453"/>
      <c r="I62" s="453"/>
      <c r="J62" s="453"/>
    </row>
    <row r="63" spans="1:10" ht="12" customHeight="1">
      <c r="A63" s="311">
        <v>1995</v>
      </c>
      <c r="B63" s="41" t="s">
        <v>37</v>
      </c>
      <c r="C63" s="41" t="s">
        <v>37</v>
      </c>
      <c r="D63" s="41" t="s">
        <v>37</v>
      </c>
      <c r="E63" s="41" t="s">
        <v>37</v>
      </c>
      <c r="F63" s="41" t="s">
        <v>37</v>
      </c>
      <c r="G63" s="41" t="s">
        <v>37</v>
      </c>
      <c r="H63" s="41" t="s">
        <v>37</v>
      </c>
      <c r="I63" s="41" t="s">
        <v>37</v>
      </c>
      <c r="J63" s="43" t="s">
        <v>37</v>
      </c>
    </row>
    <row r="64" spans="1:10" ht="12" customHeight="1">
      <c r="A64" s="312">
        <v>2000</v>
      </c>
      <c r="B64" s="83">
        <v>311</v>
      </c>
      <c r="C64" s="83">
        <v>14</v>
      </c>
      <c r="D64" s="83">
        <v>212</v>
      </c>
      <c r="E64" s="83">
        <v>16</v>
      </c>
      <c r="F64" s="83">
        <v>55</v>
      </c>
      <c r="G64" s="83">
        <v>9</v>
      </c>
      <c r="H64" s="83">
        <v>5</v>
      </c>
      <c r="I64" s="71" t="s">
        <v>37</v>
      </c>
      <c r="J64" s="72" t="s">
        <v>37</v>
      </c>
    </row>
    <row r="65" spans="1:10" ht="12" customHeight="1">
      <c r="A65" s="311">
        <v>2005</v>
      </c>
      <c r="B65" s="41">
        <v>6999</v>
      </c>
      <c r="C65" s="41">
        <v>333</v>
      </c>
      <c r="D65" s="41">
        <v>3394</v>
      </c>
      <c r="E65" s="41">
        <v>397</v>
      </c>
      <c r="F65" s="41">
        <v>2286</v>
      </c>
      <c r="G65" s="41">
        <v>132</v>
      </c>
      <c r="H65" s="41">
        <v>373</v>
      </c>
      <c r="I65" s="41">
        <v>14</v>
      </c>
      <c r="J65" s="43">
        <v>70</v>
      </c>
    </row>
    <row r="66" spans="1:10" ht="12" customHeight="1">
      <c r="A66" s="312">
        <v>2006</v>
      </c>
      <c r="B66" s="83">
        <v>8295</v>
      </c>
      <c r="C66" s="83">
        <v>332</v>
      </c>
      <c r="D66" s="83">
        <v>3556</v>
      </c>
      <c r="E66" s="83">
        <v>537</v>
      </c>
      <c r="F66" s="83">
        <v>2867</v>
      </c>
      <c r="G66" s="83">
        <v>354</v>
      </c>
      <c r="H66" s="83">
        <v>466</v>
      </c>
      <c r="I66" s="83">
        <v>23</v>
      </c>
      <c r="J66" s="85">
        <v>160</v>
      </c>
    </row>
    <row r="67" spans="1:10" ht="12" customHeight="1">
      <c r="A67" s="311">
        <v>2007</v>
      </c>
      <c r="B67" s="41">
        <v>10283</v>
      </c>
      <c r="C67" s="41">
        <v>612</v>
      </c>
      <c r="D67" s="41">
        <v>4244</v>
      </c>
      <c r="E67" s="41">
        <v>581</v>
      </c>
      <c r="F67" s="41">
        <v>3641</v>
      </c>
      <c r="G67" s="41">
        <v>434</v>
      </c>
      <c r="H67" s="41">
        <v>477</v>
      </c>
      <c r="I67" s="41">
        <v>31</v>
      </c>
      <c r="J67" s="43">
        <v>253</v>
      </c>
    </row>
    <row r="68" spans="1:10" ht="12" customHeight="1">
      <c r="A68" s="312">
        <v>2008</v>
      </c>
      <c r="B68" s="83">
        <v>11622</v>
      </c>
      <c r="C68" s="83">
        <v>832</v>
      </c>
      <c r="D68" s="83">
        <v>4777</v>
      </c>
      <c r="E68" s="83">
        <v>711</v>
      </c>
      <c r="F68" s="83">
        <v>3915</v>
      </c>
      <c r="G68" s="83">
        <v>454</v>
      </c>
      <c r="H68" s="83">
        <v>596</v>
      </c>
      <c r="I68" s="83">
        <v>49</v>
      </c>
      <c r="J68" s="85">
        <v>278</v>
      </c>
    </row>
    <row r="69" spans="1:10" ht="12" customHeight="1">
      <c r="A69" s="303">
        <v>2009</v>
      </c>
      <c r="B69" s="41">
        <v>12801</v>
      </c>
      <c r="C69" s="41">
        <v>781</v>
      </c>
      <c r="D69" s="41">
        <v>5990</v>
      </c>
      <c r="E69" s="41">
        <v>703</v>
      </c>
      <c r="F69" s="41">
        <v>3629</v>
      </c>
      <c r="G69" s="41">
        <v>760</v>
      </c>
      <c r="H69" s="41">
        <v>630</v>
      </c>
      <c r="I69" s="41">
        <v>26</v>
      </c>
      <c r="J69" s="43">
        <v>282</v>
      </c>
    </row>
    <row r="70" spans="1:10" ht="12" customHeight="1">
      <c r="A70" s="304">
        <v>2010</v>
      </c>
      <c r="B70" s="83">
        <v>26467</v>
      </c>
      <c r="C70" s="83">
        <v>2244</v>
      </c>
      <c r="D70" s="83">
        <v>10154</v>
      </c>
      <c r="E70" s="83">
        <v>2604</v>
      </c>
      <c r="F70" s="83">
        <v>8039</v>
      </c>
      <c r="G70" s="83">
        <v>1048</v>
      </c>
      <c r="H70" s="83">
        <v>1491</v>
      </c>
      <c r="I70" s="83">
        <v>125</v>
      </c>
      <c r="J70" s="85">
        <v>762</v>
      </c>
    </row>
    <row r="71" spans="1:10" ht="12" customHeight="1">
      <c r="A71" s="303">
        <v>2011</v>
      </c>
      <c r="B71" s="41">
        <v>41292</v>
      </c>
      <c r="C71" s="41">
        <v>3373</v>
      </c>
      <c r="D71" s="41">
        <v>16024</v>
      </c>
      <c r="E71" s="41">
        <v>4268</v>
      </c>
      <c r="F71" s="41">
        <v>13166</v>
      </c>
      <c r="G71" s="41">
        <v>1137</v>
      </c>
      <c r="H71" s="41">
        <v>1862</v>
      </c>
      <c r="I71" s="41">
        <v>196</v>
      </c>
      <c r="J71" s="43">
        <v>1266</v>
      </c>
    </row>
    <row r="72" spans="1:10" ht="12" customHeight="1">
      <c r="A72" s="304">
        <v>2012</v>
      </c>
      <c r="B72" s="83">
        <v>58560</v>
      </c>
      <c r="C72" s="83">
        <v>4806</v>
      </c>
      <c r="D72" s="83">
        <v>23327</v>
      </c>
      <c r="E72" s="83">
        <v>6586</v>
      </c>
      <c r="F72" s="83">
        <v>17749</v>
      </c>
      <c r="G72" s="83">
        <v>1482</v>
      </c>
      <c r="H72" s="83">
        <v>2329</v>
      </c>
      <c r="I72" s="83">
        <v>393</v>
      </c>
      <c r="J72" s="85">
        <v>1888</v>
      </c>
    </row>
    <row r="73" spans="1:10" ht="12" customHeight="1">
      <c r="A73" s="303">
        <v>2013</v>
      </c>
      <c r="B73" s="41">
        <v>78358</v>
      </c>
      <c r="C73" s="41">
        <v>6177</v>
      </c>
      <c r="D73" s="41">
        <v>30582</v>
      </c>
      <c r="E73" s="41">
        <v>9967</v>
      </c>
      <c r="F73" s="41">
        <v>23985</v>
      </c>
      <c r="G73" s="41">
        <v>1807</v>
      </c>
      <c r="H73" s="41">
        <v>2786</v>
      </c>
      <c r="I73" s="41">
        <v>530</v>
      </c>
      <c r="J73" s="43">
        <v>2524</v>
      </c>
    </row>
    <row r="74" spans="1:10" ht="12" customHeight="1">
      <c r="A74" s="304">
        <v>2014</v>
      </c>
      <c r="B74" s="83">
        <v>97033</v>
      </c>
      <c r="C74" s="83">
        <v>7789</v>
      </c>
      <c r="D74" s="83">
        <v>36903</v>
      </c>
      <c r="E74" s="83">
        <v>12375</v>
      </c>
      <c r="F74" s="83">
        <v>30989</v>
      </c>
      <c r="G74" s="83">
        <v>1994</v>
      </c>
      <c r="H74" s="83">
        <v>3203</v>
      </c>
      <c r="I74" s="83">
        <v>638</v>
      </c>
      <c r="J74" s="85">
        <v>3142</v>
      </c>
    </row>
    <row r="75" spans="1:10" ht="12" customHeight="1">
      <c r="A75" s="303">
        <v>2015</v>
      </c>
      <c r="B75" s="41">
        <v>113630</v>
      </c>
      <c r="C75" s="41">
        <v>8567</v>
      </c>
      <c r="D75" s="41">
        <v>43273</v>
      </c>
      <c r="E75" s="41">
        <v>13894</v>
      </c>
      <c r="F75" s="41">
        <v>37453</v>
      </c>
      <c r="G75" s="41">
        <v>2456</v>
      </c>
      <c r="H75" s="41">
        <v>3492</v>
      </c>
      <c r="I75" s="41">
        <v>757</v>
      </c>
      <c r="J75" s="43">
        <v>3721</v>
      </c>
    </row>
    <row r="76" spans="1:10" ht="12" customHeight="1">
      <c r="A76" s="304">
        <v>2016</v>
      </c>
      <c r="B76" s="83">
        <v>124362</v>
      </c>
      <c r="C76" s="83">
        <v>9244</v>
      </c>
      <c r="D76" s="83">
        <v>46902</v>
      </c>
      <c r="E76" s="83">
        <v>15028</v>
      </c>
      <c r="F76" s="83">
        <v>42188</v>
      </c>
      <c r="G76" s="83">
        <v>2650</v>
      </c>
      <c r="H76" s="83">
        <v>3591</v>
      </c>
      <c r="I76" s="83">
        <v>759</v>
      </c>
      <c r="J76" s="85">
        <v>3945</v>
      </c>
    </row>
    <row r="77" spans="1:10" ht="12.75" customHeight="1">
      <c r="A77" s="314">
        <v>2017</v>
      </c>
      <c r="B77" s="108">
        <v>136457</v>
      </c>
      <c r="C77" s="108">
        <v>10096</v>
      </c>
      <c r="D77" s="108">
        <v>51042</v>
      </c>
      <c r="E77" s="108">
        <v>16340</v>
      </c>
      <c r="F77" s="108">
        <v>47124</v>
      </c>
      <c r="G77" s="108">
        <v>2686</v>
      </c>
      <c r="H77" s="108">
        <v>3901</v>
      </c>
      <c r="I77" s="108">
        <v>859</v>
      </c>
      <c r="J77" s="110">
        <v>4225</v>
      </c>
    </row>
    <row r="78" spans="1:10" ht="12.75" customHeight="1">
      <c r="A78" s="315">
        <v>2018</v>
      </c>
      <c r="B78" s="144">
        <v>140960</v>
      </c>
      <c r="C78" s="144">
        <v>10287</v>
      </c>
      <c r="D78" s="144">
        <v>52891</v>
      </c>
      <c r="E78" s="144">
        <v>15788</v>
      </c>
      <c r="F78" s="144">
        <v>49171</v>
      </c>
      <c r="G78" s="144">
        <v>3406</v>
      </c>
      <c r="H78" s="144">
        <v>3969</v>
      </c>
      <c r="I78" s="144">
        <v>879</v>
      </c>
      <c r="J78" s="134">
        <v>4525</v>
      </c>
    </row>
    <row r="79" spans="1:10" ht="13.15" customHeight="1">
      <c r="A79" s="476" t="s">
        <v>259</v>
      </c>
      <c r="B79" s="476"/>
      <c r="C79" s="476"/>
      <c r="D79" s="476"/>
      <c r="E79" s="476"/>
      <c r="F79" s="477"/>
      <c r="G79" s="476"/>
      <c r="H79" s="476"/>
      <c r="I79" s="477"/>
      <c r="J79" s="476"/>
    </row>
    <row r="80" spans="1:10" ht="13.15" customHeight="1">
      <c r="A80" s="318"/>
      <c r="B80" s="452" t="s">
        <v>245</v>
      </c>
      <c r="C80" s="453"/>
      <c r="D80" s="453"/>
      <c r="E80" s="453"/>
      <c r="F80" s="453"/>
      <c r="G80" s="453"/>
      <c r="H80" s="453"/>
      <c r="I80" s="453"/>
      <c r="J80" s="453"/>
    </row>
    <row r="81" spans="1:11" ht="12" customHeight="1">
      <c r="A81" s="303">
        <v>1995</v>
      </c>
      <c r="B81" s="32" t="s">
        <v>37</v>
      </c>
      <c r="C81" s="32" t="s">
        <v>37</v>
      </c>
      <c r="D81" s="32" t="s">
        <v>37</v>
      </c>
      <c r="E81" s="32" t="s">
        <v>37</v>
      </c>
      <c r="F81" s="32" t="s">
        <v>37</v>
      </c>
      <c r="G81" s="32" t="s">
        <v>37</v>
      </c>
      <c r="H81" s="32" t="s">
        <v>37</v>
      </c>
      <c r="I81" s="32" t="s">
        <v>37</v>
      </c>
      <c r="J81" s="33" t="s">
        <v>37</v>
      </c>
    </row>
    <row r="82" spans="1:11" ht="12" customHeight="1">
      <c r="A82" s="304">
        <v>2000</v>
      </c>
      <c r="B82" s="84">
        <v>100</v>
      </c>
      <c r="C82" s="86">
        <v>4.501607717041801</v>
      </c>
      <c r="D82" s="86">
        <v>68.167202572347264</v>
      </c>
      <c r="E82" s="86">
        <v>5.144694533762058</v>
      </c>
      <c r="F82" s="86">
        <v>17.684887459807076</v>
      </c>
      <c r="G82" s="86">
        <v>2.8938906752411575</v>
      </c>
      <c r="H82" s="86">
        <v>1.607717041800643</v>
      </c>
      <c r="I82" s="71" t="s">
        <v>37</v>
      </c>
      <c r="J82" s="72">
        <v>0</v>
      </c>
      <c r="K82" s="12"/>
    </row>
    <row r="83" spans="1:11" ht="12" customHeight="1">
      <c r="A83" s="303">
        <v>2005</v>
      </c>
      <c r="B83" s="42">
        <v>100</v>
      </c>
      <c r="C83" s="47">
        <v>4.7578225460780112</v>
      </c>
      <c r="D83" s="47">
        <v>48.492641805972283</v>
      </c>
      <c r="E83" s="47">
        <v>5.6722388912701813</v>
      </c>
      <c r="F83" s="47">
        <v>32.661808829832836</v>
      </c>
      <c r="G83" s="32">
        <v>1.8859837119588514</v>
      </c>
      <c r="H83" s="47">
        <v>5.3293327618231174</v>
      </c>
      <c r="I83" s="47">
        <v>0.20002857551078726</v>
      </c>
      <c r="J83" s="48">
        <v>1.0001428775539363</v>
      </c>
      <c r="K83" s="12"/>
    </row>
    <row r="84" spans="1:11" ht="12" customHeight="1">
      <c r="A84" s="304">
        <v>2006</v>
      </c>
      <c r="B84" s="84">
        <v>100</v>
      </c>
      <c r="C84" s="86">
        <v>4.0024110910186854</v>
      </c>
      <c r="D84" s="86">
        <v>42.869198312236293</v>
      </c>
      <c r="E84" s="86">
        <v>6.4737793851717909</v>
      </c>
      <c r="F84" s="86">
        <v>34.562989752863174</v>
      </c>
      <c r="G84" s="71">
        <v>4.267631103074141</v>
      </c>
      <c r="H84" s="86">
        <v>5.6178420735382764</v>
      </c>
      <c r="I84" s="86">
        <v>0.27727546714888485</v>
      </c>
      <c r="J84" s="87">
        <v>1.9288728149487642</v>
      </c>
      <c r="K84" s="12"/>
    </row>
    <row r="85" spans="1:11" ht="12" customHeight="1">
      <c r="A85" s="316">
        <v>2007</v>
      </c>
      <c r="B85" s="45">
        <v>100</v>
      </c>
      <c r="C85" s="51">
        <v>5.9515705533404653</v>
      </c>
      <c r="D85" s="51">
        <v>41.272002333949239</v>
      </c>
      <c r="E85" s="51">
        <v>5.6501021102791018</v>
      </c>
      <c r="F85" s="51">
        <v>35.407954876981421</v>
      </c>
      <c r="G85" s="51">
        <v>4.2205582028590882</v>
      </c>
      <c r="H85" s="51">
        <v>4.6387241077506562</v>
      </c>
      <c r="I85" s="51">
        <v>0.30146844306136344</v>
      </c>
      <c r="J85" s="52">
        <v>2.4603714869201596</v>
      </c>
      <c r="K85" s="12"/>
    </row>
    <row r="86" spans="1:11" ht="12" customHeight="1">
      <c r="A86" s="304">
        <v>2008</v>
      </c>
      <c r="B86" s="91">
        <v>100</v>
      </c>
      <c r="C86" s="86">
        <v>7.1588366890380311</v>
      </c>
      <c r="D86" s="86">
        <v>41.103080364825331</v>
      </c>
      <c r="E86" s="86">
        <v>6.1177077955601451</v>
      </c>
      <c r="F86" s="86">
        <v>33.686112545172946</v>
      </c>
      <c r="G86" s="86">
        <v>3.906384443297195</v>
      </c>
      <c r="H86" s="86">
        <v>5.1282051282051277</v>
      </c>
      <c r="I86" s="86">
        <v>0.42161418000344175</v>
      </c>
      <c r="J86" s="87">
        <v>2.3920151436929959</v>
      </c>
      <c r="K86" s="12"/>
    </row>
    <row r="87" spans="1:11" ht="12" customHeight="1">
      <c r="A87" s="316">
        <v>2009</v>
      </c>
      <c r="B87" s="45">
        <v>100</v>
      </c>
      <c r="C87" s="51">
        <v>6.1010858526677607</v>
      </c>
      <c r="D87" s="51">
        <v>46.793219279743766</v>
      </c>
      <c r="E87" s="51">
        <v>5.4917584563705963</v>
      </c>
      <c r="F87" s="51">
        <v>28.349347707210377</v>
      </c>
      <c r="G87" s="51">
        <v>5.9370361690492928</v>
      </c>
      <c r="H87" s="51">
        <v>4.9214905085540188</v>
      </c>
      <c r="I87" s="51">
        <v>0.20310913209905476</v>
      </c>
      <c r="J87" s="52">
        <v>2.2029528943051324</v>
      </c>
      <c r="K87" s="12"/>
    </row>
    <row r="88" spans="1:11" ht="12" customHeight="1">
      <c r="A88" s="304">
        <v>2010</v>
      </c>
      <c r="B88" s="84">
        <v>100</v>
      </c>
      <c r="C88" s="86">
        <v>8.478482638757697</v>
      </c>
      <c r="D88" s="86">
        <v>38.364756111383983</v>
      </c>
      <c r="E88" s="86">
        <v>9.8386670193070618</v>
      </c>
      <c r="F88" s="86">
        <v>30.373672875656478</v>
      </c>
      <c r="G88" s="86">
        <v>3.9596478633770351</v>
      </c>
      <c r="H88" s="86">
        <v>5.6334303094419464</v>
      </c>
      <c r="I88" s="86">
        <v>0.47228624324630675</v>
      </c>
      <c r="J88" s="87">
        <v>2.8790569388294855</v>
      </c>
      <c r="K88" s="12"/>
    </row>
    <row r="89" spans="1:11" ht="12" customHeight="1">
      <c r="A89" s="303">
        <v>2011</v>
      </c>
      <c r="B89" s="41">
        <v>100</v>
      </c>
      <c r="C89" s="49">
        <v>8.1686525234912342</v>
      </c>
      <c r="D89" s="49">
        <v>38.806548483967838</v>
      </c>
      <c r="E89" s="49">
        <v>10.336142594207111</v>
      </c>
      <c r="F89" s="49">
        <v>31.88511091736898</v>
      </c>
      <c r="G89" s="49">
        <v>2.7535600116245278</v>
      </c>
      <c r="H89" s="49">
        <v>4.5093480577351546</v>
      </c>
      <c r="I89" s="49">
        <v>0.47466821660370045</v>
      </c>
      <c r="J89" s="50">
        <v>3.0659691950014532</v>
      </c>
      <c r="K89" s="12"/>
    </row>
    <row r="90" spans="1:11" ht="12" customHeight="1">
      <c r="A90" s="304">
        <v>2012</v>
      </c>
      <c r="B90" s="83">
        <v>100</v>
      </c>
      <c r="C90" s="88">
        <v>8.2069672131147549</v>
      </c>
      <c r="D90" s="88">
        <v>39.834357923497265</v>
      </c>
      <c r="E90" s="88">
        <v>11.246584699453551</v>
      </c>
      <c r="F90" s="88">
        <v>30.309084699453553</v>
      </c>
      <c r="G90" s="88">
        <v>2.5307377049180331</v>
      </c>
      <c r="H90" s="88">
        <v>3.9771174863387979</v>
      </c>
      <c r="I90" s="88">
        <v>0.67110655737704916</v>
      </c>
      <c r="J90" s="89">
        <v>3.2240437158469941</v>
      </c>
      <c r="K90" s="12"/>
    </row>
    <row r="91" spans="1:11" ht="12" customHeight="1">
      <c r="A91" s="317">
        <v>2013</v>
      </c>
      <c r="B91" s="41">
        <v>100</v>
      </c>
      <c r="C91" s="49">
        <v>7.8830495928941522</v>
      </c>
      <c r="D91" s="49">
        <v>39.028561219020389</v>
      </c>
      <c r="E91" s="49">
        <v>12.719824395722199</v>
      </c>
      <c r="F91" s="49">
        <v>30.609510196789095</v>
      </c>
      <c r="G91" s="49">
        <v>2.3060823400290973</v>
      </c>
      <c r="H91" s="49">
        <v>3.5554761479363943</v>
      </c>
      <c r="I91" s="49">
        <v>0.67638275606830189</v>
      </c>
      <c r="J91" s="50">
        <v>3.221113351540366</v>
      </c>
      <c r="K91" s="12"/>
    </row>
    <row r="92" spans="1:11" ht="12" customHeight="1">
      <c r="A92" s="304">
        <v>2014</v>
      </c>
      <c r="B92" s="83">
        <v>100</v>
      </c>
      <c r="C92" s="88">
        <v>8.0271660156853866</v>
      </c>
      <c r="D92" s="88">
        <v>38.031391382313231</v>
      </c>
      <c r="E92" s="88">
        <v>12.753393175517608</v>
      </c>
      <c r="F92" s="88">
        <v>31.936557665948701</v>
      </c>
      <c r="G92" s="88">
        <v>2.0549709892510792</v>
      </c>
      <c r="H92" s="88">
        <v>3.3009388558531629</v>
      </c>
      <c r="I92" s="88">
        <v>0.65750827038224113</v>
      </c>
      <c r="J92" s="89">
        <v>3.2380736450485919</v>
      </c>
      <c r="K92" s="12"/>
    </row>
    <row r="93" spans="1:11" ht="12" customHeight="1">
      <c r="A93" s="303">
        <v>2015</v>
      </c>
      <c r="B93" s="41">
        <v>100</v>
      </c>
      <c r="C93" s="49">
        <v>7.5393822054035029</v>
      </c>
      <c r="D93" s="49">
        <v>38.082372612866322</v>
      </c>
      <c r="E93" s="49">
        <v>12.227404734665141</v>
      </c>
      <c r="F93" s="49">
        <v>32.960485787204085</v>
      </c>
      <c r="G93" s="49">
        <v>2.1614010384581537</v>
      </c>
      <c r="H93" s="49">
        <v>3.0731320953973422</v>
      </c>
      <c r="I93" s="49">
        <v>0.66619730704919466</v>
      </c>
      <c r="J93" s="50">
        <v>3.2746633811493444</v>
      </c>
      <c r="K93" s="12"/>
    </row>
    <row r="94" spans="1:11" ht="12" customHeight="1">
      <c r="A94" s="304">
        <v>2016</v>
      </c>
      <c r="B94" s="83">
        <v>100</v>
      </c>
      <c r="C94" s="88">
        <f t="shared" ref="C94:J96" si="5">C76/$B76*$B94</f>
        <v>7.4331387401296221</v>
      </c>
      <c r="D94" s="88">
        <f t="shared" si="5"/>
        <v>37.7140927292903</v>
      </c>
      <c r="E94" s="88">
        <f t="shared" si="5"/>
        <v>12.084077129669835</v>
      </c>
      <c r="F94" s="88">
        <f t="shared" si="5"/>
        <v>33.923545777649124</v>
      </c>
      <c r="G94" s="88">
        <f t="shared" si="5"/>
        <v>2.1308759910583621</v>
      </c>
      <c r="H94" s="88">
        <f t="shared" si="5"/>
        <v>2.8875379939209727</v>
      </c>
      <c r="I94" s="88">
        <f t="shared" si="5"/>
        <v>0.61031504800501757</v>
      </c>
      <c r="J94" s="89">
        <f t="shared" si="5"/>
        <v>3.1721908621604671</v>
      </c>
      <c r="K94" s="12"/>
    </row>
    <row r="95" spans="1:11" ht="12.75" customHeight="1">
      <c r="A95" s="314">
        <v>2017</v>
      </c>
      <c r="B95" s="108">
        <v>100</v>
      </c>
      <c r="C95" s="125">
        <f t="shared" si="5"/>
        <v>7.3986677121730651</v>
      </c>
      <c r="D95" s="125">
        <f t="shared" si="5"/>
        <v>37.405189913306025</v>
      </c>
      <c r="E95" s="125">
        <f t="shared" si="5"/>
        <v>11.974468147475029</v>
      </c>
      <c r="F95" s="125">
        <f t="shared" si="5"/>
        <v>34.533955751628717</v>
      </c>
      <c r="G95" s="125">
        <f t="shared" si="5"/>
        <v>1.9683856452948547</v>
      </c>
      <c r="H95" s="125">
        <f t="shared" si="5"/>
        <v>2.8587760246817679</v>
      </c>
      <c r="I95" s="125">
        <f t="shared" si="5"/>
        <v>0.62950233406860767</v>
      </c>
      <c r="J95" s="126">
        <f t="shared" si="5"/>
        <v>3.0962134591849448</v>
      </c>
      <c r="K95" s="12"/>
    </row>
    <row r="96" spans="1:11" ht="12.75" customHeight="1">
      <c r="A96" s="315">
        <v>2018</v>
      </c>
      <c r="B96" s="144">
        <v>100</v>
      </c>
      <c r="C96" s="185">
        <f t="shared" si="5"/>
        <v>7.2978149829738932</v>
      </c>
      <c r="D96" s="185">
        <f t="shared" si="5"/>
        <v>37.521992054483547</v>
      </c>
      <c r="E96" s="185">
        <f t="shared" si="5"/>
        <v>11.200340522133938</v>
      </c>
      <c r="F96" s="185">
        <f t="shared" si="5"/>
        <v>34.88294551645857</v>
      </c>
      <c r="G96" s="185">
        <f t="shared" si="5"/>
        <v>2.4162883087400679</v>
      </c>
      <c r="H96" s="185">
        <f t="shared" si="5"/>
        <v>2.8156923950056751</v>
      </c>
      <c r="I96" s="185">
        <f t="shared" si="5"/>
        <v>0.62358115777525536</v>
      </c>
      <c r="J96" s="186">
        <f t="shared" si="5"/>
        <v>3.2101305334846764</v>
      </c>
      <c r="K96" s="12"/>
    </row>
    <row r="97" spans="1:10">
      <c r="A97" s="476" t="s">
        <v>261</v>
      </c>
      <c r="B97" s="476"/>
      <c r="C97" s="476"/>
      <c r="D97" s="476"/>
      <c r="E97" s="476"/>
      <c r="F97" s="477"/>
      <c r="G97" s="476"/>
      <c r="H97" s="476"/>
      <c r="I97" s="477"/>
      <c r="J97" s="476"/>
    </row>
    <row r="98" spans="1:10">
      <c r="A98" s="319"/>
      <c r="B98" s="452" t="s">
        <v>260</v>
      </c>
      <c r="C98" s="453"/>
      <c r="D98" s="453"/>
      <c r="E98" s="453"/>
      <c r="F98" s="453"/>
      <c r="G98" s="453"/>
      <c r="H98" s="453"/>
      <c r="I98" s="453"/>
      <c r="J98" s="453"/>
    </row>
    <row r="99" spans="1:10" ht="12" customHeight="1">
      <c r="A99" s="303">
        <v>1995</v>
      </c>
      <c r="B99" s="32" t="s">
        <v>37</v>
      </c>
      <c r="C99" s="32" t="s">
        <v>37</v>
      </c>
      <c r="D99" s="32" t="s">
        <v>37</v>
      </c>
      <c r="E99" s="32" t="s">
        <v>37</v>
      </c>
      <c r="F99" s="32" t="s">
        <v>37</v>
      </c>
      <c r="G99" s="32" t="s">
        <v>37</v>
      </c>
      <c r="H99" s="32" t="s">
        <v>37</v>
      </c>
      <c r="I99" s="32" t="s">
        <v>37</v>
      </c>
      <c r="J99" s="33" t="s">
        <v>37</v>
      </c>
    </row>
    <row r="100" spans="1:10" ht="12" customHeight="1">
      <c r="A100" s="304">
        <v>2000</v>
      </c>
      <c r="B100" s="86">
        <v>63.987138263665599</v>
      </c>
      <c r="C100" s="86">
        <v>0</v>
      </c>
      <c r="D100" s="86">
        <v>69.811320754716974</v>
      </c>
      <c r="E100" s="86">
        <v>100</v>
      </c>
      <c r="F100" s="86">
        <v>63.636363636363633</v>
      </c>
      <c r="G100" s="86">
        <v>0</v>
      </c>
      <c r="H100" s="86">
        <v>0</v>
      </c>
      <c r="I100" s="71" t="s">
        <v>37</v>
      </c>
      <c r="J100" s="72" t="s">
        <v>37</v>
      </c>
    </row>
    <row r="101" spans="1:10" ht="12" customHeight="1">
      <c r="A101" s="303">
        <v>2005</v>
      </c>
      <c r="B101" s="47">
        <v>39.977139591370197</v>
      </c>
      <c r="C101" s="47">
        <v>11.111111111111111</v>
      </c>
      <c r="D101" s="47">
        <v>34.177961107837362</v>
      </c>
      <c r="E101" s="47">
        <v>45.340050377833748</v>
      </c>
      <c r="F101" s="47">
        <v>58.048993875765532</v>
      </c>
      <c r="G101" s="47">
        <v>33.333333333333329</v>
      </c>
      <c r="H101" s="47">
        <v>6.9705093833780163</v>
      </c>
      <c r="I101" s="32" t="s">
        <v>37</v>
      </c>
      <c r="J101" s="48">
        <v>34.285714285714285</v>
      </c>
    </row>
    <row r="102" spans="1:10" ht="12" customHeight="1">
      <c r="A102" s="304">
        <v>2006</v>
      </c>
      <c r="B102" s="86">
        <v>43.701024713682941</v>
      </c>
      <c r="C102" s="86">
        <v>14.156626506024098</v>
      </c>
      <c r="D102" s="86">
        <v>43.757030371203598</v>
      </c>
      <c r="E102" s="86">
        <v>33.333333333333329</v>
      </c>
      <c r="F102" s="86">
        <v>54.621555633065924</v>
      </c>
      <c r="G102" s="86">
        <v>40.960451977401128</v>
      </c>
      <c r="H102" s="86">
        <v>12.017167381974248</v>
      </c>
      <c r="I102" s="71" t="s">
        <v>37</v>
      </c>
      <c r="J102" s="87">
        <v>47.5</v>
      </c>
    </row>
    <row r="103" spans="1:10" ht="12" customHeight="1">
      <c r="A103" s="303">
        <v>2007</v>
      </c>
      <c r="B103" s="47">
        <v>42.001361470388019</v>
      </c>
      <c r="C103" s="47">
        <v>8.6601307189542478</v>
      </c>
      <c r="D103" s="47">
        <v>46.182846371347786</v>
      </c>
      <c r="E103" s="47">
        <v>20.654044750430291</v>
      </c>
      <c r="F103" s="47">
        <v>53.968689920351551</v>
      </c>
      <c r="G103" s="47">
        <v>26.497695852534562</v>
      </c>
      <c r="H103" s="47">
        <v>8.5953878406708597</v>
      </c>
      <c r="I103" s="32" t="s">
        <v>37</v>
      </c>
      <c r="J103" s="48">
        <v>25.691699604743086</v>
      </c>
    </row>
    <row r="104" spans="1:10" ht="12" customHeight="1">
      <c r="A104" s="304">
        <v>2008</v>
      </c>
      <c r="B104" s="86">
        <v>42.299087936671832</v>
      </c>
      <c r="C104" s="86">
        <v>13.942307692307693</v>
      </c>
      <c r="D104" s="86">
        <v>46.72388528365083</v>
      </c>
      <c r="E104" s="86">
        <v>21.940928270042196</v>
      </c>
      <c r="F104" s="86">
        <v>53.690932311621964</v>
      </c>
      <c r="G104" s="86">
        <v>27.312775330396477</v>
      </c>
      <c r="H104" s="86">
        <v>12.416107382550337</v>
      </c>
      <c r="I104" s="71" t="s">
        <v>37</v>
      </c>
      <c r="J104" s="87">
        <v>40.28776978417266</v>
      </c>
    </row>
    <row r="105" spans="1:10" ht="12" customHeight="1">
      <c r="A105" s="303">
        <v>2009</v>
      </c>
      <c r="B105" s="47">
        <v>43.11381923287243</v>
      </c>
      <c r="C105" s="47">
        <v>6.7861715749039693</v>
      </c>
      <c r="D105" s="47">
        <v>44.27378964941569</v>
      </c>
      <c r="E105" s="47">
        <v>27.311522048364157</v>
      </c>
      <c r="F105" s="47">
        <v>61.972995315513913</v>
      </c>
      <c r="G105" s="47">
        <v>26.052631578947366</v>
      </c>
      <c r="H105" s="47">
        <v>12.063492063492063</v>
      </c>
      <c r="I105" s="32" t="s">
        <v>37</v>
      </c>
      <c r="J105" s="48">
        <v>35.106382978723403</v>
      </c>
    </row>
    <row r="106" spans="1:10" ht="12" customHeight="1">
      <c r="A106" s="304">
        <v>2010</v>
      </c>
      <c r="B106" s="86">
        <v>38.485661389655043</v>
      </c>
      <c r="C106" s="86">
        <v>6.5062388591800353</v>
      </c>
      <c r="D106" s="86">
        <v>43.047075044317509</v>
      </c>
      <c r="E106" s="86">
        <v>11.405529953917052</v>
      </c>
      <c r="F106" s="86">
        <v>56.512003980594606</v>
      </c>
      <c r="G106" s="86">
        <v>24.904580152671755</v>
      </c>
      <c r="H106" s="86">
        <v>20.992622401073106</v>
      </c>
      <c r="I106" s="86">
        <v>1.6</v>
      </c>
      <c r="J106" s="87">
        <v>33.202099737532805</v>
      </c>
    </row>
    <row r="107" spans="1:10" ht="12" customHeight="1">
      <c r="A107" s="303">
        <v>2011</v>
      </c>
      <c r="B107" s="49">
        <v>38.99060350673254</v>
      </c>
      <c r="C107" s="49">
        <v>5.8108508745923517</v>
      </c>
      <c r="D107" s="49">
        <v>41.419121318022967</v>
      </c>
      <c r="E107" s="49">
        <v>9.8641049671977505</v>
      </c>
      <c r="F107" s="49">
        <v>58.537141121069425</v>
      </c>
      <c r="G107" s="49">
        <v>33.685136323658746</v>
      </c>
      <c r="H107" s="49">
        <v>22.878625134264233</v>
      </c>
      <c r="I107" s="49">
        <v>7.1428571428571423</v>
      </c>
      <c r="J107" s="50">
        <v>24.960505529225905</v>
      </c>
    </row>
    <row r="108" spans="1:10" ht="12" customHeight="1">
      <c r="A108" s="304">
        <v>2012</v>
      </c>
      <c r="B108" s="88">
        <v>35.771857923497272</v>
      </c>
      <c r="C108" s="88">
        <v>5.3682896379525591</v>
      </c>
      <c r="D108" s="88">
        <v>39.104899901401808</v>
      </c>
      <c r="E108" s="88">
        <v>7.8803522623747346</v>
      </c>
      <c r="F108" s="88">
        <v>53.659361090765678</v>
      </c>
      <c r="G108" s="88">
        <v>37.921727395411608</v>
      </c>
      <c r="H108" s="88">
        <v>22.327179046801202</v>
      </c>
      <c r="I108" s="88">
        <v>3.5623409669211195</v>
      </c>
      <c r="J108" s="89">
        <v>22.722457627118644</v>
      </c>
    </row>
    <row r="109" spans="1:10" ht="12" customHeight="1">
      <c r="A109" s="317">
        <v>2013</v>
      </c>
      <c r="B109" s="49">
        <v>31.789989535210189</v>
      </c>
      <c r="C109" s="49">
        <v>4.5815120608709732</v>
      </c>
      <c r="D109" s="49">
        <v>34.412399450657247</v>
      </c>
      <c r="E109" s="49">
        <v>7.163640012039731</v>
      </c>
      <c r="F109" s="49">
        <v>48.534500729622678</v>
      </c>
      <c r="G109" s="49">
        <v>32.429441062534586</v>
      </c>
      <c r="H109" s="49">
        <v>21.859296482412059</v>
      </c>
      <c r="I109" s="49">
        <v>1.8867924528301887</v>
      </c>
      <c r="J109" s="50">
        <v>21.513470681458003</v>
      </c>
    </row>
    <row r="110" spans="1:10" ht="12" customHeight="1">
      <c r="A110" s="304">
        <v>2014</v>
      </c>
      <c r="B110" s="88">
        <v>29.21789494295755</v>
      </c>
      <c r="C110" s="88">
        <v>4.0570034664270125</v>
      </c>
      <c r="D110" s="88">
        <v>32.834728883830586</v>
      </c>
      <c r="E110" s="88">
        <v>6.319191919191919</v>
      </c>
      <c r="F110" s="88">
        <v>42.527993804253121</v>
      </c>
      <c r="G110" s="88">
        <v>33.500501504513544</v>
      </c>
      <c r="H110" s="88">
        <v>21.167655323134564</v>
      </c>
      <c r="I110" s="88">
        <v>2.1943573667711598</v>
      </c>
      <c r="J110" s="89">
        <v>19.00063653723743</v>
      </c>
    </row>
    <row r="111" spans="1:10" ht="12" customHeight="1">
      <c r="A111" s="303">
        <v>2015</v>
      </c>
      <c r="B111" s="49">
        <v>29.420927571944027</v>
      </c>
      <c r="C111" s="49">
        <v>3.6535543364071437</v>
      </c>
      <c r="D111" s="49">
        <v>33.889492293115794</v>
      </c>
      <c r="E111" s="49">
        <v>6.2760903987332668</v>
      </c>
      <c r="F111" s="49">
        <v>40.773769791471977</v>
      </c>
      <c r="G111" s="49">
        <v>35.504885993485338</v>
      </c>
      <c r="H111" s="49">
        <v>20.589919816723938</v>
      </c>
      <c r="I111" s="49">
        <v>1.5852047556142668</v>
      </c>
      <c r="J111" s="50">
        <v>18.543402311206663</v>
      </c>
    </row>
    <row r="112" spans="1:10" ht="12" customHeight="1">
      <c r="A112" s="304">
        <v>2016</v>
      </c>
      <c r="B112" s="88">
        <v>29.75724290986869</v>
      </c>
      <c r="C112" s="88">
        <v>3.4617048896581561</v>
      </c>
      <c r="D112" s="88">
        <v>34.742654897445739</v>
      </c>
      <c r="E112" s="88">
        <v>6.301151107858141</v>
      </c>
      <c r="F112" s="88">
        <v>40.378780695932491</v>
      </c>
      <c r="G112" s="88">
        <v>34.377358490566039</v>
      </c>
      <c r="H112" s="88">
        <v>20.857699805068226</v>
      </c>
      <c r="I112" s="88">
        <v>2.3715415019762842</v>
      </c>
      <c r="J112" s="89">
        <v>17.972116603295309</v>
      </c>
    </row>
    <row r="113" spans="1:10" ht="12.75" customHeight="1">
      <c r="A113" s="314">
        <v>2017</v>
      </c>
      <c r="B113" s="125">
        <v>30.051957759587268</v>
      </c>
      <c r="C113" s="125">
        <v>3.3478605388272582</v>
      </c>
      <c r="D113" s="125">
        <v>36.154539398926374</v>
      </c>
      <c r="E113" s="125">
        <v>5.9302325581395348</v>
      </c>
      <c r="F113" s="125">
        <v>39.056531703590522</v>
      </c>
      <c r="G113" s="125">
        <v>41.660461653015638</v>
      </c>
      <c r="H113" s="125">
        <v>20.123045372981288</v>
      </c>
      <c r="I113" s="125">
        <v>1.1641443538998837</v>
      </c>
      <c r="J113" s="126">
        <v>18.34319526627219</v>
      </c>
    </row>
    <row r="114" spans="1:10" ht="12.75" customHeight="1">
      <c r="A114" s="315">
        <v>2018</v>
      </c>
      <c r="B114" s="185">
        <v>31.198212258796822</v>
      </c>
      <c r="C114" s="185">
        <v>3.7911927675707204</v>
      </c>
      <c r="D114" s="185">
        <v>37.711519918322587</v>
      </c>
      <c r="E114" s="185">
        <v>6.6759564225994428</v>
      </c>
      <c r="F114" s="185">
        <v>39.14299078725265</v>
      </c>
      <c r="G114" s="185">
        <v>44.128009395184968</v>
      </c>
      <c r="H114" s="185">
        <v>21.919879062736207</v>
      </c>
      <c r="I114" s="185">
        <v>5.2332195676905569</v>
      </c>
      <c r="J114" s="186">
        <v>20</v>
      </c>
    </row>
    <row r="115" spans="1:10">
      <c r="A115" s="476" t="s">
        <v>262</v>
      </c>
      <c r="B115" s="476"/>
      <c r="C115" s="476"/>
      <c r="D115" s="476"/>
      <c r="E115" s="476"/>
      <c r="F115" s="477"/>
      <c r="G115" s="476"/>
      <c r="H115" s="476"/>
      <c r="I115" s="477"/>
      <c r="J115" s="476"/>
    </row>
    <row r="116" spans="1:10" ht="12" customHeight="1">
      <c r="A116" s="303">
        <v>1995</v>
      </c>
      <c r="B116" s="32" t="s">
        <v>37</v>
      </c>
      <c r="C116" s="32" t="s">
        <v>37</v>
      </c>
      <c r="D116" s="32" t="s">
        <v>37</v>
      </c>
      <c r="E116" s="32" t="s">
        <v>37</v>
      </c>
      <c r="F116" s="32" t="s">
        <v>37</v>
      </c>
      <c r="G116" s="32" t="s">
        <v>37</v>
      </c>
      <c r="H116" s="32" t="s">
        <v>37</v>
      </c>
      <c r="I116" s="32" t="s">
        <v>37</v>
      </c>
      <c r="J116" s="33" t="s">
        <v>37</v>
      </c>
    </row>
    <row r="117" spans="1:10" ht="12" customHeight="1">
      <c r="A117" s="304">
        <v>2000</v>
      </c>
      <c r="B117" s="86">
        <v>24.115755627009648</v>
      </c>
      <c r="C117" s="86">
        <v>50</v>
      </c>
      <c r="D117" s="86">
        <v>23.113207547169811</v>
      </c>
      <c r="E117" s="86">
        <v>25</v>
      </c>
      <c r="F117" s="86">
        <v>20</v>
      </c>
      <c r="G117" s="86">
        <v>44.444444444444443</v>
      </c>
      <c r="H117" s="86">
        <v>0</v>
      </c>
      <c r="I117" s="71" t="s">
        <v>37</v>
      </c>
      <c r="J117" s="72" t="s">
        <v>37</v>
      </c>
    </row>
    <row r="118" spans="1:10" ht="12" customHeight="1">
      <c r="A118" s="303">
        <v>2005</v>
      </c>
      <c r="B118" s="47">
        <v>41.14873553364766</v>
      </c>
      <c r="C118" s="47">
        <v>68.76876876876878</v>
      </c>
      <c r="D118" s="47">
        <v>49.02769593400118</v>
      </c>
      <c r="E118" s="47">
        <v>42.569269521410583</v>
      </c>
      <c r="F118" s="47">
        <v>22.134733158355203</v>
      </c>
      <c r="G118" s="47">
        <v>57.575757575757578</v>
      </c>
      <c r="H118" s="47">
        <v>50.134048257372655</v>
      </c>
      <c r="I118" s="47">
        <v>50</v>
      </c>
      <c r="J118" s="48">
        <v>60</v>
      </c>
    </row>
    <row r="119" spans="1:10" ht="12" customHeight="1">
      <c r="A119" s="304">
        <v>2006</v>
      </c>
      <c r="B119" s="86">
        <v>40.253164556962027</v>
      </c>
      <c r="C119" s="86">
        <v>66.566265060240966</v>
      </c>
      <c r="D119" s="86">
        <v>45.275590551181097</v>
      </c>
      <c r="E119" s="86">
        <v>45.437616387337059</v>
      </c>
      <c r="F119" s="86">
        <v>25.113358911754446</v>
      </c>
      <c r="G119" s="86">
        <v>49.152542372881356</v>
      </c>
      <c r="H119" s="86">
        <v>53.862660944206006</v>
      </c>
      <c r="I119" s="86">
        <v>47.826086956521742</v>
      </c>
      <c r="J119" s="87">
        <v>67.5</v>
      </c>
    </row>
    <row r="120" spans="1:10" ht="12" customHeight="1">
      <c r="A120" s="303">
        <v>2007</v>
      </c>
      <c r="B120" s="47">
        <v>39.968880676845281</v>
      </c>
      <c r="C120" s="47">
        <v>68.464052287581694</v>
      </c>
      <c r="D120" s="47">
        <v>45.216776625824693</v>
      </c>
      <c r="E120" s="47">
        <v>48.881239242685027</v>
      </c>
      <c r="F120" s="47">
        <v>22.301565503982424</v>
      </c>
      <c r="G120" s="47">
        <v>47.926267281105986</v>
      </c>
      <c r="H120" s="47">
        <v>58.700209643605874</v>
      </c>
      <c r="I120" s="47">
        <v>29.032258064516132</v>
      </c>
      <c r="J120" s="48">
        <v>69.169960474308297</v>
      </c>
    </row>
    <row r="121" spans="1:10" ht="12" customHeight="1">
      <c r="A121" s="304">
        <v>2008</v>
      </c>
      <c r="B121" s="86">
        <v>40.629839958699023</v>
      </c>
      <c r="C121" s="86">
        <v>69.951923076923066</v>
      </c>
      <c r="D121" s="86">
        <v>45.530667783127484</v>
      </c>
      <c r="E121" s="86">
        <v>44.444444444444443</v>
      </c>
      <c r="F121" s="86">
        <v>23.218390804597703</v>
      </c>
      <c r="G121" s="86">
        <v>41.409691629955944</v>
      </c>
      <c r="H121" s="86">
        <v>59.731543624161077</v>
      </c>
      <c r="I121" s="86">
        <v>59.183673469387756</v>
      </c>
      <c r="J121" s="87">
        <v>57.553956834532372</v>
      </c>
    </row>
    <row r="122" spans="1:10" ht="12" customHeight="1">
      <c r="A122" s="303">
        <v>2009</v>
      </c>
      <c r="B122" s="47">
        <v>42.40293727052574</v>
      </c>
      <c r="C122" s="47">
        <v>71.702944942381563</v>
      </c>
      <c r="D122" s="47">
        <v>46.427378964941568</v>
      </c>
      <c r="E122" s="47">
        <v>41.536273115220482</v>
      </c>
      <c r="F122" s="47">
        <v>23.890879030035823</v>
      </c>
      <c r="G122" s="47">
        <v>49.473684210526315</v>
      </c>
      <c r="H122" s="47">
        <v>54.761904761904766</v>
      </c>
      <c r="I122" s="47">
        <v>65.384615384615387</v>
      </c>
      <c r="J122" s="48">
        <v>67.37588652482269</v>
      </c>
    </row>
    <row r="123" spans="1:10" ht="12" customHeight="1">
      <c r="A123" s="304">
        <v>2010</v>
      </c>
      <c r="B123" s="86">
        <v>45.71353005629652</v>
      </c>
      <c r="C123" s="86">
        <v>72.950089126559718</v>
      </c>
      <c r="D123" s="86">
        <v>50.47272011030136</v>
      </c>
      <c r="E123" s="86">
        <v>49.846390168970814</v>
      </c>
      <c r="F123" s="86">
        <v>24.480656798109219</v>
      </c>
      <c r="G123" s="86">
        <v>58.110687022900763</v>
      </c>
      <c r="H123" s="86">
        <v>59.154929577464785</v>
      </c>
      <c r="I123" s="86">
        <v>66.400000000000006</v>
      </c>
      <c r="J123" s="87">
        <v>65.223097112860899</v>
      </c>
    </row>
    <row r="124" spans="1:10" ht="12" customHeight="1">
      <c r="A124" s="303">
        <v>2011</v>
      </c>
      <c r="B124" s="49">
        <v>44.17562724014337</v>
      </c>
      <c r="C124" s="49">
        <v>71.390453602134599</v>
      </c>
      <c r="D124" s="49">
        <v>50.368197703444828</v>
      </c>
      <c r="E124" s="49">
        <v>50.726335520149959</v>
      </c>
      <c r="F124" s="49">
        <v>22.117575573446757</v>
      </c>
      <c r="G124" s="49">
        <v>59.454705364995597</v>
      </c>
      <c r="H124" s="49">
        <v>58.270676691729328</v>
      </c>
      <c r="I124" s="49">
        <v>56.632653061224488</v>
      </c>
      <c r="J124" s="50">
        <v>64.218009478672982</v>
      </c>
    </row>
    <row r="125" spans="1:10" ht="12" customHeight="1">
      <c r="A125" s="304">
        <v>2012</v>
      </c>
      <c r="B125" s="88">
        <v>45.655737704918032</v>
      </c>
      <c r="C125" s="88">
        <v>72.180607573865998</v>
      </c>
      <c r="D125" s="88">
        <v>51.815492776610796</v>
      </c>
      <c r="E125" s="88">
        <v>48.618281202550868</v>
      </c>
      <c r="F125" s="88">
        <v>23.082990591019211</v>
      </c>
      <c r="G125" s="88">
        <v>67.678812415654519</v>
      </c>
      <c r="H125" s="88">
        <v>59.811077715757833</v>
      </c>
      <c r="I125" s="88">
        <v>53.435114503816791</v>
      </c>
      <c r="J125" s="89">
        <v>67.531779661016941</v>
      </c>
    </row>
    <row r="126" spans="1:10" ht="12" customHeight="1">
      <c r="A126" s="317">
        <v>2013</v>
      </c>
      <c r="B126" s="49">
        <v>46.198218433344394</v>
      </c>
      <c r="C126" s="49">
        <v>72.834709405860451</v>
      </c>
      <c r="D126" s="49">
        <v>54.205087960238053</v>
      </c>
      <c r="E126" s="49">
        <v>47.286043945018562</v>
      </c>
      <c r="F126" s="49">
        <v>23.410464873879508</v>
      </c>
      <c r="G126" s="49">
        <v>66.961815163254016</v>
      </c>
      <c r="H126" s="49">
        <v>59.798994974874375</v>
      </c>
      <c r="I126" s="49">
        <v>49.056603773584904</v>
      </c>
      <c r="J126" s="50">
        <v>65.768621236133114</v>
      </c>
    </row>
    <row r="127" spans="1:10" ht="12" customHeight="1">
      <c r="A127" s="304">
        <v>2014</v>
      </c>
      <c r="B127" s="88">
        <v>46.187379551286675</v>
      </c>
      <c r="C127" s="88">
        <v>73.590961612530492</v>
      </c>
      <c r="D127" s="88">
        <v>55.364062542340733</v>
      </c>
      <c r="E127" s="88">
        <v>46.957575757575761</v>
      </c>
      <c r="F127" s="88">
        <v>23.092064926264158</v>
      </c>
      <c r="G127" s="88">
        <v>65.14543630892679</v>
      </c>
      <c r="H127" s="88">
        <v>60.131127068373402</v>
      </c>
      <c r="I127" s="88">
        <v>55.485893416927901</v>
      </c>
      <c r="J127" s="89">
        <v>67.091024824952257</v>
      </c>
    </row>
    <row r="128" spans="1:10" ht="12" customHeight="1">
      <c r="A128" s="303">
        <v>2015</v>
      </c>
      <c r="B128" s="49">
        <v>45.848807533221859</v>
      </c>
      <c r="C128" s="49">
        <v>72.82596007937434</v>
      </c>
      <c r="D128" s="49">
        <v>55.822337254176965</v>
      </c>
      <c r="E128" s="49">
        <v>45.199366633079023</v>
      </c>
      <c r="F128" s="49">
        <v>23.61893573278509</v>
      </c>
      <c r="G128" s="49">
        <v>67.630293159609124</v>
      </c>
      <c r="H128" s="49">
        <v>60.366552119129437</v>
      </c>
      <c r="I128" s="49">
        <v>51.651254953764855</v>
      </c>
      <c r="J128" s="50">
        <v>64.875033593120122</v>
      </c>
    </row>
    <row r="129" spans="1:10" ht="12" customHeight="1">
      <c r="A129" s="304">
        <v>2016</v>
      </c>
      <c r="B129" s="88">
        <f>56508/B76*100</f>
        <v>45.438317170839966</v>
      </c>
      <c r="C129" s="88">
        <f>6755/C76*100</f>
        <v>73.074426655127652</v>
      </c>
      <c r="D129" s="88">
        <f>26327/D76*100</f>
        <v>56.131934672295422</v>
      </c>
      <c r="E129" s="88">
        <f>6668/E76*100</f>
        <v>44.370508384349215</v>
      </c>
      <c r="F129" s="88">
        <f>9969/F76*100</f>
        <v>23.629942163648433</v>
      </c>
      <c r="G129" s="88">
        <f>1695/G76*100</f>
        <v>63.96226415094339</v>
      </c>
      <c r="H129" s="88">
        <f>2085/H76*100</f>
        <v>58.061821219715959</v>
      </c>
      <c r="I129" s="88">
        <f>419/I76*100</f>
        <v>55.204216073781289</v>
      </c>
      <c r="J129" s="89">
        <f>2573/J76*100</f>
        <v>65.221799746514577</v>
      </c>
    </row>
    <row r="130" spans="1:10" ht="12.75" customHeight="1">
      <c r="A130" s="314">
        <v>2017</v>
      </c>
      <c r="B130" s="125">
        <v>44.94969111148567</v>
      </c>
      <c r="C130" s="125">
        <v>72.741679873217109</v>
      </c>
      <c r="D130" s="125">
        <v>55.56404529603072</v>
      </c>
      <c r="E130" s="125">
        <v>43.782129742962056</v>
      </c>
      <c r="F130" s="125">
        <v>23.459383753501399</v>
      </c>
      <c r="G130" s="125">
        <v>69.657483246463144</v>
      </c>
      <c r="H130" s="125">
        <v>58.75416559856447</v>
      </c>
      <c r="I130" s="125">
        <v>50.407450523864959</v>
      </c>
      <c r="J130" s="126">
        <v>65.538461538461533</v>
      </c>
    </row>
    <row r="131" spans="1:10" ht="12.75" customHeight="1">
      <c r="A131" s="315">
        <v>2018</v>
      </c>
      <c r="B131" s="185">
        <v>45.078036322360951</v>
      </c>
      <c r="C131" s="185">
        <v>72.090988626421691</v>
      </c>
      <c r="D131" s="185">
        <v>55.82991435215822</v>
      </c>
      <c r="E131" s="185">
        <v>43.419052444894859</v>
      </c>
      <c r="F131" s="185">
        <v>24.128042952146593</v>
      </c>
      <c r="G131" s="185">
        <v>66.999412800939524</v>
      </c>
      <c r="H131" s="185">
        <v>57.470395565633659</v>
      </c>
      <c r="I131" s="185">
        <v>47.098976109215016</v>
      </c>
      <c r="J131" s="186">
        <v>63.8232044198895</v>
      </c>
    </row>
    <row r="132" spans="1:10" ht="12" customHeight="1">
      <c r="A132" s="476" t="s">
        <v>263</v>
      </c>
      <c r="B132" s="476"/>
      <c r="C132" s="476"/>
      <c r="D132" s="476"/>
      <c r="E132" s="476"/>
      <c r="F132" s="477"/>
      <c r="G132" s="476"/>
      <c r="H132" s="476"/>
      <c r="I132" s="477"/>
      <c r="J132" s="476"/>
    </row>
    <row r="133" spans="1:10" ht="12" customHeight="1">
      <c r="A133" s="319"/>
      <c r="B133" s="452" t="s">
        <v>34</v>
      </c>
      <c r="C133" s="453"/>
      <c r="D133" s="453"/>
      <c r="E133" s="453"/>
      <c r="F133" s="453"/>
      <c r="G133" s="453"/>
      <c r="H133" s="453"/>
      <c r="I133" s="453"/>
      <c r="J133" s="453"/>
    </row>
    <row r="134" spans="1:10" ht="12" customHeight="1">
      <c r="A134" s="303">
        <v>1995</v>
      </c>
      <c r="B134" s="41">
        <v>22014</v>
      </c>
      <c r="C134" s="41">
        <v>1360</v>
      </c>
      <c r="D134" s="41">
        <v>2906</v>
      </c>
      <c r="E134" s="41">
        <v>6610</v>
      </c>
      <c r="F134" s="41">
        <v>2465</v>
      </c>
      <c r="G134" s="41">
        <v>7228</v>
      </c>
      <c r="H134" s="42">
        <v>1095</v>
      </c>
      <c r="I134" s="42">
        <v>48</v>
      </c>
      <c r="J134" s="53">
        <v>241</v>
      </c>
    </row>
    <row r="135" spans="1:10" ht="12" customHeight="1">
      <c r="A135" s="304">
        <v>2000</v>
      </c>
      <c r="B135" s="83">
        <v>25533</v>
      </c>
      <c r="C135" s="83">
        <v>1928</v>
      </c>
      <c r="D135" s="83">
        <v>3816</v>
      </c>
      <c r="E135" s="83">
        <v>7165</v>
      </c>
      <c r="F135" s="83">
        <v>2839</v>
      </c>
      <c r="G135" s="83">
        <v>8397</v>
      </c>
      <c r="H135" s="84">
        <v>1068</v>
      </c>
      <c r="I135" s="84">
        <v>57</v>
      </c>
      <c r="J135" s="90">
        <v>263</v>
      </c>
    </row>
    <row r="136" spans="1:10" ht="12" customHeight="1">
      <c r="A136" s="303">
        <v>2005</v>
      </c>
      <c r="B136" s="41">
        <v>25911</v>
      </c>
      <c r="C136" s="41">
        <v>1992</v>
      </c>
      <c r="D136" s="41">
        <v>4637</v>
      </c>
      <c r="E136" s="41">
        <v>6548</v>
      </c>
      <c r="F136" s="41">
        <v>2856</v>
      </c>
      <c r="G136" s="41">
        <v>8224</v>
      </c>
      <c r="H136" s="42">
        <v>1243</v>
      </c>
      <c r="I136" s="42">
        <v>90</v>
      </c>
      <c r="J136" s="53">
        <v>321</v>
      </c>
    </row>
    <row r="137" spans="1:10" ht="12" customHeight="1">
      <c r="A137" s="304">
        <v>2006</v>
      </c>
      <c r="B137" s="83">
        <v>24253</v>
      </c>
      <c r="C137" s="83">
        <v>1755</v>
      </c>
      <c r="D137" s="83">
        <v>4602</v>
      </c>
      <c r="E137" s="83">
        <v>6100</v>
      </c>
      <c r="F137" s="83">
        <v>2764</v>
      </c>
      <c r="G137" s="83">
        <v>7560</v>
      </c>
      <c r="H137" s="84">
        <v>1056</v>
      </c>
      <c r="I137" s="84">
        <v>90</v>
      </c>
      <c r="J137" s="90">
        <v>291</v>
      </c>
    </row>
    <row r="138" spans="1:10" ht="12" customHeight="1">
      <c r="A138" s="303">
        <v>2007</v>
      </c>
      <c r="B138" s="41">
        <v>23814</v>
      </c>
      <c r="C138" s="41">
        <v>1799</v>
      </c>
      <c r="D138" s="41">
        <v>4199</v>
      </c>
      <c r="E138" s="41">
        <v>6273</v>
      </c>
      <c r="F138" s="41">
        <v>2835</v>
      </c>
      <c r="G138" s="41">
        <v>7222</v>
      </c>
      <c r="H138" s="42">
        <v>1074</v>
      </c>
      <c r="I138" s="42">
        <v>110</v>
      </c>
      <c r="J138" s="53">
        <v>254</v>
      </c>
    </row>
    <row r="139" spans="1:10" ht="12" customHeight="1">
      <c r="A139" s="304">
        <v>2008</v>
      </c>
      <c r="B139" s="83">
        <v>25166</v>
      </c>
      <c r="C139" s="83">
        <v>1751</v>
      </c>
      <c r="D139" s="83">
        <v>4677</v>
      </c>
      <c r="E139" s="83">
        <v>6608</v>
      </c>
      <c r="F139" s="83">
        <v>3236</v>
      </c>
      <c r="G139" s="83">
        <v>7352</v>
      </c>
      <c r="H139" s="84">
        <v>1011</v>
      </c>
      <c r="I139" s="84">
        <v>110</v>
      </c>
      <c r="J139" s="90">
        <v>319</v>
      </c>
    </row>
    <row r="140" spans="1:10" ht="12" customHeight="1">
      <c r="A140" s="303">
        <v>2009</v>
      </c>
      <c r="B140" s="41">
        <v>25068</v>
      </c>
      <c r="C140" s="41">
        <v>1736</v>
      </c>
      <c r="D140" s="41">
        <v>4424</v>
      </c>
      <c r="E140" s="41">
        <v>6706</v>
      </c>
      <c r="F140" s="41">
        <v>3059</v>
      </c>
      <c r="G140" s="41">
        <v>7700</v>
      </c>
      <c r="H140" s="42">
        <v>994</v>
      </c>
      <c r="I140" s="42">
        <v>101</v>
      </c>
      <c r="J140" s="53">
        <v>256</v>
      </c>
    </row>
    <row r="141" spans="1:10" ht="12" customHeight="1">
      <c r="A141" s="304">
        <v>2010</v>
      </c>
      <c r="B141" s="83">
        <v>25600</v>
      </c>
      <c r="C141" s="83">
        <v>1792</v>
      </c>
      <c r="D141" s="83">
        <v>4482</v>
      </c>
      <c r="E141" s="83">
        <v>7260</v>
      </c>
      <c r="F141" s="83">
        <v>3393</v>
      </c>
      <c r="G141" s="83">
        <v>7287</v>
      </c>
      <c r="H141" s="84">
        <v>1019</v>
      </c>
      <c r="I141" s="84">
        <v>115</v>
      </c>
      <c r="J141" s="90">
        <v>252</v>
      </c>
    </row>
    <row r="142" spans="1:10" ht="12" customHeight="1">
      <c r="A142" s="303">
        <v>2011</v>
      </c>
      <c r="B142" s="41">
        <v>26959</v>
      </c>
      <c r="C142" s="41">
        <v>1754</v>
      </c>
      <c r="D142" s="41">
        <v>4697</v>
      </c>
      <c r="E142" s="41">
        <v>7558</v>
      </c>
      <c r="F142" s="41">
        <v>3735</v>
      </c>
      <c r="G142" s="41">
        <v>7771</v>
      </c>
      <c r="H142" s="41">
        <v>1027</v>
      </c>
      <c r="I142" s="41">
        <v>138</v>
      </c>
      <c r="J142" s="43">
        <v>247</v>
      </c>
    </row>
    <row r="143" spans="1:10" ht="12" customHeight="1">
      <c r="A143" s="304">
        <v>2012</v>
      </c>
      <c r="B143" s="83">
        <v>26797</v>
      </c>
      <c r="C143" s="83">
        <v>1900</v>
      </c>
      <c r="D143" s="83">
        <v>4491</v>
      </c>
      <c r="E143" s="83">
        <v>7832</v>
      </c>
      <c r="F143" s="83">
        <v>3745</v>
      </c>
      <c r="G143" s="83">
        <v>7350</v>
      </c>
      <c r="H143" s="83">
        <v>1065</v>
      </c>
      <c r="I143" s="83">
        <v>129</v>
      </c>
      <c r="J143" s="85">
        <v>255</v>
      </c>
    </row>
    <row r="144" spans="1:10" ht="12" customHeight="1">
      <c r="A144" s="317">
        <v>2013</v>
      </c>
      <c r="B144" s="41">
        <v>27706</v>
      </c>
      <c r="C144" s="41">
        <v>1962</v>
      </c>
      <c r="D144" s="41">
        <v>4780</v>
      </c>
      <c r="E144" s="41">
        <v>8619</v>
      </c>
      <c r="F144" s="41">
        <v>4060</v>
      </c>
      <c r="G144" s="41">
        <v>7003</v>
      </c>
      <c r="H144" s="41">
        <v>897</v>
      </c>
      <c r="I144" s="41">
        <v>128</v>
      </c>
      <c r="J144" s="43">
        <v>255</v>
      </c>
    </row>
    <row r="145" spans="1:11" ht="12" customHeight="1">
      <c r="A145" s="304">
        <v>2014</v>
      </c>
      <c r="B145" s="83">
        <v>28147</v>
      </c>
      <c r="C145" s="83">
        <v>2026</v>
      </c>
      <c r="D145" s="83">
        <v>4635</v>
      </c>
      <c r="E145" s="83">
        <v>8527</v>
      </c>
      <c r="F145" s="83">
        <v>4181</v>
      </c>
      <c r="G145" s="83">
        <v>7326</v>
      </c>
      <c r="H145" s="83">
        <v>969</v>
      </c>
      <c r="I145" s="83">
        <v>157</v>
      </c>
      <c r="J145" s="85">
        <v>306</v>
      </c>
    </row>
    <row r="146" spans="1:11" ht="12" customHeight="1">
      <c r="A146" s="303">
        <v>2015</v>
      </c>
      <c r="B146" s="41">
        <v>29215</v>
      </c>
      <c r="C146" s="41">
        <v>2051</v>
      </c>
      <c r="D146" s="41">
        <v>4675</v>
      </c>
      <c r="E146" s="41">
        <v>8847</v>
      </c>
      <c r="F146" s="41">
        <v>4839</v>
      </c>
      <c r="G146" s="41">
        <v>7322</v>
      </c>
      <c r="H146" s="41">
        <v>1016</v>
      </c>
      <c r="I146" s="41">
        <v>148</v>
      </c>
      <c r="J146" s="43">
        <v>317</v>
      </c>
    </row>
    <row r="147" spans="1:11" ht="12" customHeight="1">
      <c r="A147" s="304">
        <v>2016</v>
      </c>
      <c r="B147" s="83">
        <v>29301</v>
      </c>
      <c r="C147" s="83">
        <v>2173</v>
      </c>
      <c r="D147" s="83">
        <v>4794</v>
      </c>
      <c r="E147" s="83">
        <v>8782</v>
      </c>
      <c r="F147" s="83">
        <v>4719</v>
      </c>
      <c r="G147" s="83">
        <v>7414</v>
      </c>
      <c r="H147" s="83">
        <v>1008</v>
      </c>
      <c r="I147" s="83">
        <v>105</v>
      </c>
      <c r="J147" s="85">
        <v>302</v>
      </c>
    </row>
    <row r="148" spans="1:11" ht="12.75" customHeight="1">
      <c r="A148" s="314">
        <v>2017</v>
      </c>
      <c r="B148" s="108">
        <v>28403</v>
      </c>
      <c r="C148" s="108">
        <v>2029</v>
      </c>
      <c r="D148" s="108">
        <v>4412</v>
      </c>
      <c r="E148" s="108">
        <v>8616</v>
      </c>
      <c r="F148" s="108">
        <v>4711</v>
      </c>
      <c r="G148" s="108">
        <v>7125</v>
      </c>
      <c r="H148" s="108">
        <v>1100</v>
      </c>
      <c r="I148" s="108">
        <v>140</v>
      </c>
      <c r="J148" s="110">
        <v>263</v>
      </c>
    </row>
    <row r="149" spans="1:11" ht="12.75" customHeight="1">
      <c r="A149" s="315">
        <v>2018</v>
      </c>
      <c r="B149" s="144">
        <v>27837</v>
      </c>
      <c r="C149" s="144">
        <v>1990</v>
      </c>
      <c r="D149" s="144">
        <v>4242</v>
      </c>
      <c r="E149" s="144">
        <v>8445</v>
      </c>
      <c r="F149" s="144">
        <v>4458</v>
      </c>
      <c r="G149" s="144">
        <v>7301</v>
      </c>
      <c r="H149" s="144">
        <v>946</v>
      </c>
      <c r="I149" s="144">
        <v>140</v>
      </c>
      <c r="J149" s="134">
        <v>314</v>
      </c>
    </row>
    <row r="150" spans="1:11" ht="12" customHeight="1">
      <c r="A150" s="476" t="s">
        <v>265</v>
      </c>
      <c r="B150" s="476"/>
      <c r="C150" s="476"/>
      <c r="D150" s="476"/>
      <c r="E150" s="476"/>
      <c r="F150" s="477"/>
      <c r="G150" s="476"/>
      <c r="H150" s="476"/>
      <c r="I150" s="477"/>
      <c r="J150" s="476"/>
    </row>
    <row r="151" spans="1:11" ht="12" customHeight="1">
      <c r="A151" s="318"/>
      <c r="B151" s="452" t="s">
        <v>245</v>
      </c>
      <c r="C151" s="453"/>
      <c r="D151" s="453"/>
      <c r="E151" s="453"/>
      <c r="F151" s="453"/>
      <c r="G151" s="453"/>
      <c r="H151" s="453"/>
      <c r="I151" s="453"/>
      <c r="J151" s="453"/>
    </row>
    <row r="152" spans="1:11" ht="12" customHeight="1">
      <c r="A152" s="303">
        <v>1995</v>
      </c>
      <c r="B152" s="42">
        <v>100</v>
      </c>
      <c r="C152" s="47">
        <v>6.1778867993095306</v>
      </c>
      <c r="D152" s="47">
        <v>13.200690469701099</v>
      </c>
      <c r="E152" s="47">
        <v>30.026346870173526</v>
      </c>
      <c r="F152" s="47">
        <v>11.197419823748524</v>
      </c>
      <c r="G152" s="47">
        <v>32.833651312800946</v>
      </c>
      <c r="H152" s="47">
        <v>4.9741073862087761</v>
      </c>
      <c r="I152" s="47">
        <v>0.21804306350504227</v>
      </c>
      <c r="J152" s="48">
        <v>1.094757881348233</v>
      </c>
    </row>
    <row r="153" spans="1:11" ht="12" customHeight="1">
      <c r="A153" s="304">
        <v>2000</v>
      </c>
      <c r="B153" s="84">
        <v>100</v>
      </c>
      <c r="C153" s="86">
        <v>7.5510124153056832</v>
      </c>
      <c r="D153" s="86">
        <v>14.945364821995067</v>
      </c>
      <c r="E153" s="86">
        <v>28.061724043394818</v>
      </c>
      <c r="F153" s="86">
        <v>11.118944111541925</v>
      </c>
      <c r="G153" s="86">
        <v>32.886852308776874</v>
      </c>
      <c r="H153" s="86">
        <v>4.1828222300552227</v>
      </c>
      <c r="I153" s="86">
        <v>0.22324051227822816</v>
      </c>
      <c r="J153" s="87">
        <v>1.0300395566521756</v>
      </c>
      <c r="K153" s="12"/>
    </row>
    <row r="154" spans="1:11" ht="12" customHeight="1">
      <c r="A154" s="303">
        <v>2005</v>
      </c>
      <c r="B154" s="42">
        <v>100</v>
      </c>
      <c r="C154" s="47">
        <v>7.6878545791362747</v>
      </c>
      <c r="D154" s="47">
        <v>17.895874339083786</v>
      </c>
      <c r="E154" s="47">
        <v>25.271120373586509</v>
      </c>
      <c r="F154" s="47">
        <v>11.022345721894176</v>
      </c>
      <c r="G154" s="47">
        <v>31.739415692177069</v>
      </c>
      <c r="H154" s="47">
        <v>4.7971903824630466</v>
      </c>
      <c r="I154" s="47">
        <v>0.34734282737061478</v>
      </c>
      <c r="J154" s="48">
        <v>1.2388560842885261</v>
      </c>
      <c r="K154" s="12"/>
    </row>
    <row r="155" spans="1:11" ht="12" customHeight="1">
      <c r="A155" s="304">
        <v>2006</v>
      </c>
      <c r="B155" s="84">
        <v>100</v>
      </c>
      <c r="C155" s="86">
        <v>7.2362181998103337</v>
      </c>
      <c r="D155" s="86">
        <v>18.974972168391538</v>
      </c>
      <c r="E155" s="86">
        <v>25.151527646064402</v>
      </c>
      <c r="F155" s="86">
        <v>11.396528264544592</v>
      </c>
      <c r="G155" s="86">
        <v>31.171401476106048</v>
      </c>
      <c r="H155" s="86">
        <v>4.3541005236465589</v>
      </c>
      <c r="I155" s="86">
        <v>0.3710881128107863</v>
      </c>
      <c r="J155" s="87">
        <v>1.1998515647548758</v>
      </c>
      <c r="K155" s="12"/>
    </row>
    <row r="156" spans="1:11" ht="12" customHeight="1">
      <c r="A156" s="316">
        <v>2007</v>
      </c>
      <c r="B156" s="45">
        <v>100</v>
      </c>
      <c r="C156" s="51">
        <v>7.5543797766019996</v>
      </c>
      <c r="D156" s="51">
        <v>17.632485092802554</v>
      </c>
      <c r="E156" s="51">
        <v>26.3416477702192</v>
      </c>
      <c r="F156" s="51">
        <v>11.904761904761903</v>
      </c>
      <c r="G156" s="51">
        <v>30.326698580666832</v>
      </c>
      <c r="H156" s="51">
        <v>4.509952128999748</v>
      </c>
      <c r="I156" s="51">
        <v>0.46191316032585872</v>
      </c>
      <c r="J156" s="52">
        <v>1.0665994792978921</v>
      </c>
      <c r="K156" s="12"/>
    </row>
    <row r="157" spans="1:11" ht="12" customHeight="1">
      <c r="A157" s="304">
        <v>2008</v>
      </c>
      <c r="B157" s="91">
        <v>100</v>
      </c>
      <c r="C157" s="86">
        <v>6.95780020662799</v>
      </c>
      <c r="D157" s="86">
        <v>18.584598267503775</v>
      </c>
      <c r="E157" s="86">
        <v>26.257649209250577</v>
      </c>
      <c r="F157" s="86">
        <v>12.858618771358183</v>
      </c>
      <c r="G157" s="86">
        <v>29.214018914408328</v>
      </c>
      <c r="H157" s="86">
        <v>4.0173249622506555</v>
      </c>
      <c r="I157" s="86">
        <v>0.4370976714614957</v>
      </c>
      <c r="J157" s="87">
        <v>1.2675832472383375</v>
      </c>
      <c r="K157" s="12"/>
    </row>
    <row r="158" spans="1:11" ht="12" customHeight="1">
      <c r="A158" s="316">
        <v>2009</v>
      </c>
      <c r="B158" s="45">
        <v>100</v>
      </c>
      <c r="C158" s="51">
        <v>6.9251635551300472</v>
      </c>
      <c r="D158" s="51">
        <v>17.647997446944309</v>
      </c>
      <c r="E158" s="51">
        <v>26.75123663634913</v>
      </c>
      <c r="F158" s="51">
        <v>12.202808361257379</v>
      </c>
      <c r="G158" s="51">
        <v>30.716451252592947</v>
      </c>
      <c r="H158" s="51">
        <v>3.9652146162438164</v>
      </c>
      <c r="I158" s="51">
        <v>0.40290410084569972</v>
      </c>
      <c r="J158" s="52">
        <v>1.0212222754108824</v>
      </c>
      <c r="K158" s="12"/>
    </row>
    <row r="159" spans="1:11" ht="12" customHeight="1">
      <c r="A159" s="304">
        <v>2010</v>
      </c>
      <c r="B159" s="84">
        <v>100</v>
      </c>
      <c r="C159" s="86">
        <v>7.0000000000000009</v>
      </c>
      <c r="D159" s="86">
        <v>17.5078125</v>
      </c>
      <c r="E159" s="86">
        <v>28.359374999999996</v>
      </c>
      <c r="F159" s="86">
        <v>13.25390625</v>
      </c>
      <c r="G159" s="86">
        <v>28.46484375</v>
      </c>
      <c r="H159" s="86">
        <v>3.98046875</v>
      </c>
      <c r="I159" s="86">
        <v>0.44921874999999994</v>
      </c>
      <c r="J159" s="87">
        <v>0.984375</v>
      </c>
      <c r="K159" s="12"/>
    </row>
    <row r="160" spans="1:11" ht="12" customHeight="1">
      <c r="A160" s="303">
        <v>2011</v>
      </c>
      <c r="B160" s="41">
        <v>100</v>
      </c>
      <c r="C160" s="49">
        <v>6.5061760451055299</v>
      </c>
      <c r="D160" s="49">
        <v>17.422753069475871</v>
      </c>
      <c r="E160" s="49">
        <v>28.035164509069325</v>
      </c>
      <c r="F160" s="49">
        <v>13.854371452947067</v>
      </c>
      <c r="G160" s="49">
        <v>28.825253162209279</v>
      </c>
      <c r="H160" s="49">
        <v>3.8094884825104787</v>
      </c>
      <c r="I160" s="49">
        <v>0.51188842316109651</v>
      </c>
      <c r="J160" s="50">
        <v>0.91620609073036829</v>
      </c>
      <c r="K160" s="12"/>
    </row>
    <row r="161" spans="1:11" ht="12" customHeight="1">
      <c r="A161" s="304">
        <v>2012</v>
      </c>
      <c r="B161" s="83">
        <v>100</v>
      </c>
      <c r="C161" s="88">
        <v>7.0903459342463711</v>
      </c>
      <c r="D161" s="88">
        <v>16.759338731947608</v>
      </c>
      <c r="E161" s="88">
        <v>29.227152293167148</v>
      </c>
      <c r="F161" s="88">
        <v>13.9754450125014</v>
      </c>
      <c r="G161" s="88">
        <v>27.428443482479381</v>
      </c>
      <c r="H161" s="88">
        <v>3.9743254841959925</v>
      </c>
      <c r="I161" s="88">
        <v>0.48139717132514831</v>
      </c>
      <c r="J161" s="89">
        <v>0.95159905959622348</v>
      </c>
      <c r="K161" s="12"/>
    </row>
    <row r="162" spans="1:11" ht="12" customHeight="1">
      <c r="A162" s="317">
        <v>2013</v>
      </c>
      <c r="B162" s="41">
        <v>100</v>
      </c>
      <c r="C162" s="49">
        <v>7.0814985923626645</v>
      </c>
      <c r="D162" s="49">
        <v>17.252580668447269</v>
      </c>
      <c r="E162" s="49">
        <v>31.10878510070021</v>
      </c>
      <c r="F162" s="49">
        <v>14.653865588681153</v>
      </c>
      <c r="G162" s="49">
        <v>25.276113477225149</v>
      </c>
      <c r="H162" s="49">
        <v>3.237565870208619</v>
      </c>
      <c r="I162" s="49">
        <v>0.46199379195842061</v>
      </c>
      <c r="J162" s="50">
        <v>0.92037825741716583</v>
      </c>
      <c r="K162" s="12"/>
    </row>
    <row r="163" spans="1:11" ht="12" customHeight="1">
      <c r="A163" s="304">
        <v>2014</v>
      </c>
      <c r="B163" s="83">
        <v>100</v>
      </c>
      <c r="C163" s="88">
        <v>7.1979251785270186</v>
      </c>
      <c r="D163" s="88">
        <v>16.46711905354034</v>
      </c>
      <c r="E163" s="88">
        <v>30.294525171421466</v>
      </c>
      <c r="F163" s="88">
        <v>14.854158524887199</v>
      </c>
      <c r="G163" s="88">
        <v>26.027640601129782</v>
      </c>
      <c r="H163" s="88">
        <v>3.4426404234909578</v>
      </c>
      <c r="I163" s="88">
        <v>0.55778590968842157</v>
      </c>
      <c r="J163" s="89">
        <v>1.0871496074181972</v>
      </c>
      <c r="K163" s="12"/>
    </row>
    <row r="164" spans="1:11" ht="12" customHeight="1">
      <c r="A164" s="303">
        <v>2015</v>
      </c>
      <c r="B164" s="41">
        <v>100</v>
      </c>
      <c r="C164" s="49">
        <v>7.0203662502139315</v>
      </c>
      <c r="D164" s="49">
        <v>16.002053739517372</v>
      </c>
      <c r="E164" s="49">
        <v>30.282389183638543</v>
      </c>
      <c r="F164" s="49">
        <v>16.563409207598838</v>
      </c>
      <c r="G164" s="49">
        <v>25.062467910320041</v>
      </c>
      <c r="H164" s="49">
        <v>3.4776655827485881</v>
      </c>
      <c r="I164" s="49">
        <v>0.50658908095156596</v>
      </c>
      <c r="J164" s="50">
        <v>1.0850590450111244</v>
      </c>
      <c r="K164" s="12"/>
    </row>
    <row r="165" spans="1:11" ht="12" customHeight="1">
      <c r="A165" s="304">
        <v>2016</v>
      </c>
      <c r="B165" s="83">
        <v>100</v>
      </c>
      <c r="C165" s="88">
        <f t="shared" ref="C165:J167" si="6">C147/$B147*$B165</f>
        <v>7.4161291423500906</v>
      </c>
      <c r="D165" s="88">
        <f t="shared" si="6"/>
        <v>16.361216340739222</v>
      </c>
      <c r="E165" s="88">
        <f t="shared" si="6"/>
        <v>29.971673321729636</v>
      </c>
      <c r="F165" s="88">
        <f t="shared" si="6"/>
        <v>16.10525238046483</v>
      </c>
      <c r="G165" s="88">
        <f t="shared" si="6"/>
        <v>25.302890686324698</v>
      </c>
      <c r="H165" s="88">
        <f t="shared" si="6"/>
        <v>3.4401556260878472</v>
      </c>
      <c r="I165" s="88">
        <f t="shared" si="6"/>
        <v>0.35834954438415073</v>
      </c>
      <c r="J165" s="89">
        <f t="shared" si="6"/>
        <v>1.0306815467048906</v>
      </c>
      <c r="K165" s="12"/>
    </row>
    <row r="166" spans="1:11" ht="12.75" customHeight="1">
      <c r="A166" s="314">
        <v>2017</v>
      </c>
      <c r="B166" s="108">
        <v>100</v>
      </c>
      <c r="C166" s="125">
        <f t="shared" si="6"/>
        <v>7.1436115903249648</v>
      </c>
      <c r="D166" s="125">
        <f t="shared" si="6"/>
        <v>15.533570397493223</v>
      </c>
      <c r="E166" s="125">
        <f t="shared" si="6"/>
        <v>30.334823786219765</v>
      </c>
      <c r="F166" s="125">
        <f t="shared" si="6"/>
        <v>16.586276097595324</v>
      </c>
      <c r="G166" s="125">
        <f t="shared" si="6"/>
        <v>25.085378305108613</v>
      </c>
      <c r="H166" s="125">
        <f t="shared" si="6"/>
        <v>3.872830334823786</v>
      </c>
      <c r="I166" s="125">
        <f t="shared" si="6"/>
        <v>0.49290567897757276</v>
      </c>
      <c r="J166" s="126">
        <f t="shared" si="6"/>
        <v>0.92595852550786883</v>
      </c>
      <c r="K166" s="12"/>
    </row>
    <row r="167" spans="1:11" ht="12.75" customHeight="1">
      <c r="A167" s="315">
        <v>2018</v>
      </c>
      <c r="B167" s="144">
        <v>100</v>
      </c>
      <c r="C167" s="185">
        <f t="shared" si="6"/>
        <v>7.14875884614003</v>
      </c>
      <c r="D167" s="185">
        <f t="shared" si="6"/>
        <v>15.238711068003017</v>
      </c>
      <c r="E167" s="185">
        <f t="shared" si="6"/>
        <v>30.337320831986204</v>
      </c>
      <c r="F167" s="185">
        <f t="shared" si="6"/>
        <v>16.014656751805152</v>
      </c>
      <c r="G167" s="185">
        <f t="shared" si="6"/>
        <v>26.227682580737866</v>
      </c>
      <c r="H167" s="185">
        <f t="shared" si="6"/>
        <v>3.3983547077630494</v>
      </c>
      <c r="I167" s="185">
        <f t="shared" si="6"/>
        <v>0.50292775801990164</v>
      </c>
      <c r="J167" s="186">
        <f t="shared" si="6"/>
        <v>1.1279951144160649</v>
      </c>
      <c r="K167" s="12"/>
    </row>
    <row r="168" spans="1:11" ht="12" customHeight="1">
      <c r="A168" s="476" t="s">
        <v>267</v>
      </c>
      <c r="B168" s="476"/>
      <c r="C168" s="476"/>
      <c r="D168" s="476"/>
      <c r="E168" s="476"/>
      <c r="F168" s="477"/>
      <c r="G168" s="476"/>
      <c r="H168" s="476"/>
      <c r="I168" s="477"/>
      <c r="J168" s="476"/>
    </row>
    <row r="169" spans="1:11" ht="12" customHeight="1">
      <c r="A169" s="318"/>
      <c r="B169" s="452" t="s">
        <v>266</v>
      </c>
      <c r="C169" s="453"/>
      <c r="D169" s="453"/>
      <c r="E169" s="453"/>
      <c r="F169" s="453"/>
      <c r="G169" s="453"/>
      <c r="H169" s="453"/>
      <c r="I169" s="453"/>
      <c r="J169" s="453"/>
    </row>
    <row r="170" spans="1:11" ht="12" customHeight="1">
      <c r="A170" s="303">
        <v>1995</v>
      </c>
      <c r="B170" s="47">
        <v>31.216498591805212</v>
      </c>
      <c r="C170" s="47">
        <v>39.117647058823529</v>
      </c>
      <c r="D170" s="47">
        <v>27.288368891947695</v>
      </c>
      <c r="E170" s="47">
        <v>25.9304084720121</v>
      </c>
      <c r="F170" s="47">
        <v>7.3833671399594323</v>
      </c>
      <c r="G170" s="47">
        <v>41.214720531267297</v>
      </c>
      <c r="H170" s="47">
        <v>44.200913242009129</v>
      </c>
      <c r="I170" s="47">
        <v>20.833333333333336</v>
      </c>
      <c r="J170" s="48">
        <v>60.995850622406643</v>
      </c>
    </row>
    <row r="171" spans="1:11" ht="12" customHeight="1">
      <c r="A171" s="304">
        <v>2000</v>
      </c>
      <c r="B171" s="86">
        <v>34.222378882230835</v>
      </c>
      <c r="C171" s="86">
        <v>44.190871369294605</v>
      </c>
      <c r="D171" s="86">
        <v>31.472746331236895</v>
      </c>
      <c r="E171" s="86">
        <v>27.24354501046755</v>
      </c>
      <c r="F171" s="86">
        <v>11.130679816836915</v>
      </c>
      <c r="G171" s="86">
        <v>44.182446111706561</v>
      </c>
      <c r="H171" s="86">
        <v>50.187265917603</v>
      </c>
      <c r="I171" s="86">
        <v>28.07017543859649</v>
      </c>
      <c r="J171" s="87">
        <v>58.935361216730044</v>
      </c>
    </row>
    <row r="172" spans="1:11" ht="12" customHeight="1">
      <c r="A172" s="303">
        <v>2005</v>
      </c>
      <c r="B172" s="47">
        <v>39.570066767010147</v>
      </c>
      <c r="C172" s="47">
        <v>45.431726907630519</v>
      </c>
      <c r="D172" s="47">
        <v>35.993098986413628</v>
      </c>
      <c r="E172" s="47">
        <v>35.155772755039706</v>
      </c>
      <c r="F172" s="47">
        <v>12.885154061624648</v>
      </c>
      <c r="G172" s="47">
        <v>49.355544747081716</v>
      </c>
      <c r="H172" s="47">
        <v>58.004827031375704</v>
      </c>
      <c r="I172" s="47">
        <v>30</v>
      </c>
      <c r="J172" s="48">
        <v>62.928348909657316</v>
      </c>
    </row>
    <row r="173" spans="1:11" ht="12" customHeight="1">
      <c r="A173" s="304">
        <v>2006</v>
      </c>
      <c r="B173" s="86">
        <v>40.848554817960661</v>
      </c>
      <c r="C173" s="86">
        <v>48.376068376068375</v>
      </c>
      <c r="D173" s="86">
        <v>37.157757496740544</v>
      </c>
      <c r="E173" s="86">
        <v>37.950819672131146</v>
      </c>
      <c r="F173" s="86">
        <v>13.16931982633864</v>
      </c>
      <c r="G173" s="86">
        <v>50.634920634920633</v>
      </c>
      <c r="H173" s="86">
        <v>59.848484848484851</v>
      </c>
      <c r="I173" s="86">
        <v>37.777777777777779</v>
      </c>
      <c r="J173" s="87">
        <v>58.075601374570454</v>
      </c>
    </row>
    <row r="174" spans="1:11" ht="12" customHeight="1">
      <c r="A174" s="303">
        <v>2007</v>
      </c>
      <c r="B174" s="47">
        <v>42.231460485428741</v>
      </c>
      <c r="C174" s="47">
        <v>50.194552529182879</v>
      </c>
      <c r="D174" s="47">
        <v>39.699928554417717</v>
      </c>
      <c r="E174" s="47">
        <v>39.534512992188745</v>
      </c>
      <c r="F174" s="47">
        <v>12.134038800705467</v>
      </c>
      <c r="G174" s="47">
        <v>52.52007754084741</v>
      </c>
      <c r="H174" s="47">
        <v>62.569832402234638</v>
      </c>
      <c r="I174" s="47">
        <v>38.181818181818187</v>
      </c>
      <c r="J174" s="48">
        <v>58.267716535433067</v>
      </c>
    </row>
    <row r="175" spans="1:11" ht="12" customHeight="1">
      <c r="A175" s="304">
        <v>2008</v>
      </c>
      <c r="B175" s="86">
        <v>41.917666693157436</v>
      </c>
      <c r="C175" s="86">
        <v>49.343232438606513</v>
      </c>
      <c r="D175" s="86">
        <v>38.550352790250159</v>
      </c>
      <c r="E175" s="86">
        <v>39.860774818401943</v>
      </c>
      <c r="F175" s="86">
        <v>14.276885043263288</v>
      </c>
      <c r="G175" s="86">
        <v>53.482045701849835</v>
      </c>
      <c r="H175" s="86">
        <v>59.446092977250245</v>
      </c>
      <c r="I175" s="86">
        <v>37.272727272727273</v>
      </c>
      <c r="J175" s="87">
        <v>62.382445141065837</v>
      </c>
    </row>
    <row r="176" spans="1:11" ht="12" customHeight="1">
      <c r="A176" s="303">
        <v>2009</v>
      </c>
      <c r="B176" s="47">
        <v>44.1399393649274</v>
      </c>
      <c r="C176" s="47">
        <v>50.172811059907829</v>
      </c>
      <c r="D176" s="47">
        <v>40.619349005424951</v>
      </c>
      <c r="E176" s="47">
        <v>42.007157769161942</v>
      </c>
      <c r="F176" s="47">
        <v>16.443282118339329</v>
      </c>
      <c r="G176" s="47">
        <v>54.909090909090907</v>
      </c>
      <c r="H176" s="47">
        <v>63.380281690140848</v>
      </c>
      <c r="I176" s="47">
        <v>41.584158415841586</v>
      </c>
      <c r="J176" s="48">
        <v>62.5</v>
      </c>
    </row>
    <row r="177" spans="1:10" ht="12" customHeight="1">
      <c r="A177" s="304">
        <v>2010</v>
      </c>
      <c r="B177" s="86">
        <v>44.09765625</v>
      </c>
      <c r="C177" s="86">
        <v>49.888392857142854</v>
      </c>
      <c r="D177" s="86">
        <v>42.525658188308789</v>
      </c>
      <c r="E177" s="86">
        <v>42.231404958677686</v>
      </c>
      <c r="F177" s="86">
        <v>14.942528735632186</v>
      </c>
      <c r="G177" s="86">
        <v>55.811719500480308</v>
      </c>
      <c r="H177" s="86">
        <v>62.315996074582927</v>
      </c>
      <c r="I177" s="86">
        <v>42.608695652173914</v>
      </c>
      <c r="J177" s="87">
        <v>65.476190476190482</v>
      </c>
    </row>
    <row r="178" spans="1:10" ht="12" customHeight="1">
      <c r="A178" s="303">
        <v>2011</v>
      </c>
      <c r="B178" s="49">
        <v>44.868133090990021</v>
      </c>
      <c r="C178" s="49">
        <v>50.627137970353473</v>
      </c>
      <c r="D178" s="49">
        <v>42.090696189056843</v>
      </c>
      <c r="E178" s="49">
        <v>43.027255887801005</v>
      </c>
      <c r="F178" s="49">
        <v>16.439089692101742</v>
      </c>
      <c r="G178" s="49">
        <v>57.547291210912363</v>
      </c>
      <c r="H178" s="49">
        <v>64.654333008763388</v>
      </c>
      <c r="I178" s="49">
        <v>48.550724637681157</v>
      </c>
      <c r="J178" s="50">
        <v>63.56275303643725</v>
      </c>
    </row>
    <row r="179" spans="1:10" ht="12" customHeight="1">
      <c r="A179" s="304">
        <v>2012</v>
      </c>
      <c r="B179" s="88">
        <v>45.445385677501214</v>
      </c>
      <c r="C179" s="88">
        <v>51.578947368421055</v>
      </c>
      <c r="D179" s="88">
        <v>42.596303718548207</v>
      </c>
      <c r="E179" s="88">
        <v>43.539325842696627</v>
      </c>
      <c r="F179" s="88">
        <v>17.703604806408546</v>
      </c>
      <c r="G179" s="88">
        <v>58.204081632653057</v>
      </c>
      <c r="H179" s="88">
        <v>66.3849765258216</v>
      </c>
      <c r="I179" s="88">
        <v>37.984496124031011</v>
      </c>
      <c r="J179" s="89">
        <v>67.058823529411754</v>
      </c>
    </row>
    <row r="180" spans="1:10" ht="12" customHeight="1">
      <c r="A180" s="317">
        <v>2013</v>
      </c>
      <c r="B180" s="49">
        <v>44.232296253519095</v>
      </c>
      <c r="C180" s="49">
        <v>47.910295616717633</v>
      </c>
      <c r="D180" s="49">
        <v>42.426778242677827</v>
      </c>
      <c r="E180" s="49">
        <v>42.116254785938047</v>
      </c>
      <c r="F180" s="49">
        <v>18.103448275862068</v>
      </c>
      <c r="G180" s="49">
        <v>59.003284306725689</v>
      </c>
      <c r="H180" s="49">
        <v>62.987736900780376</v>
      </c>
      <c r="I180" s="49">
        <v>45.3125</v>
      </c>
      <c r="J180" s="50">
        <v>64.705882352941174</v>
      </c>
    </row>
    <row r="181" spans="1:10" ht="12" customHeight="1">
      <c r="A181" s="304">
        <v>2014</v>
      </c>
      <c r="B181" s="88">
        <v>45.468433580843431</v>
      </c>
      <c r="C181" s="88">
        <v>51.579466929911156</v>
      </c>
      <c r="D181" s="88">
        <v>44.638619201726002</v>
      </c>
      <c r="E181" s="88">
        <v>42.687932449865137</v>
      </c>
      <c r="F181" s="88">
        <v>18.010045443673761</v>
      </c>
      <c r="G181" s="88">
        <v>59.800709800709804</v>
      </c>
      <c r="H181" s="88">
        <v>66.253869969040252</v>
      </c>
      <c r="I181" s="88">
        <v>38.216560509554142</v>
      </c>
      <c r="J181" s="89">
        <v>63.398692810457511</v>
      </c>
    </row>
    <row r="182" spans="1:10" ht="12" customHeight="1">
      <c r="A182" s="303">
        <v>2015</v>
      </c>
      <c r="B182" s="49">
        <v>44.668834502823891</v>
      </c>
      <c r="C182" s="49">
        <v>52.949780594831786</v>
      </c>
      <c r="D182" s="49">
        <v>44.085561497326204</v>
      </c>
      <c r="E182" s="49">
        <v>42.059455182547758</v>
      </c>
      <c r="F182" s="49">
        <v>18.020252118206241</v>
      </c>
      <c r="G182" s="49">
        <v>59.737776563780386</v>
      </c>
      <c r="H182" s="49">
        <v>65.157480314960623</v>
      </c>
      <c r="I182" s="49">
        <v>43.918918918918919</v>
      </c>
      <c r="J182" s="50">
        <v>65.930599369085172</v>
      </c>
    </row>
    <row r="183" spans="1:10" ht="12" customHeight="1">
      <c r="A183" s="304">
        <v>2016</v>
      </c>
      <c r="B183" s="88">
        <f>13248/B147*100</f>
        <v>45.213473942868845</v>
      </c>
      <c r="C183" s="88">
        <f>1129/C147*100</f>
        <v>51.955821445006897</v>
      </c>
      <c r="D183" s="88">
        <f>2207/D147*100</f>
        <v>46.036712557363366</v>
      </c>
      <c r="E183" s="88">
        <f>3738/E147*100</f>
        <v>42.564336142108857</v>
      </c>
      <c r="F183" s="88">
        <f>833/F147*100</f>
        <v>17.652044924772198</v>
      </c>
      <c r="G183" s="88">
        <v>59.495548961424326</v>
      </c>
      <c r="H183" s="88">
        <f>674/H147*100</f>
        <v>66.865079365079367</v>
      </c>
      <c r="I183" s="88">
        <f>49/I147*100</f>
        <v>46.666666666666664</v>
      </c>
      <c r="J183" s="89">
        <f>206/J147*100</f>
        <v>68.211920529801333</v>
      </c>
    </row>
    <row r="184" spans="1:10" ht="12.75" customHeight="1">
      <c r="A184" s="314">
        <v>2017</v>
      </c>
      <c r="B184" s="125">
        <v>44.755835651163608</v>
      </c>
      <c r="C184" s="125">
        <v>52.784622966978809</v>
      </c>
      <c r="D184" s="125">
        <v>44.945602901178603</v>
      </c>
      <c r="E184" s="125">
        <v>42.305013927576603</v>
      </c>
      <c r="F184" s="125">
        <v>18.658458925918065</v>
      </c>
      <c r="G184" s="125">
        <v>58.863157894736837</v>
      </c>
      <c r="H184" s="125">
        <v>63.363636363636367</v>
      </c>
      <c r="I184" s="125">
        <v>43.571428571428569</v>
      </c>
      <c r="J184" s="126">
        <v>68.44106463878326</v>
      </c>
    </row>
    <row r="185" spans="1:10" ht="12.75" customHeight="1">
      <c r="A185" s="315">
        <v>2018</v>
      </c>
      <c r="B185" s="185">
        <v>45.177282034702017</v>
      </c>
      <c r="C185" s="185">
        <v>54.62311557788945</v>
      </c>
      <c r="D185" s="185">
        <v>46.086751532296091</v>
      </c>
      <c r="E185" s="185">
        <v>41.574896388395501</v>
      </c>
      <c r="F185" s="185">
        <v>19.134140870345444</v>
      </c>
      <c r="G185" s="185">
        <v>58.690590330091766</v>
      </c>
      <c r="H185" s="185">
        <v>65.644820295983081</v>
      </c>
      <c r="I185" s="185">
        <v>39.285714285714285</v>
      </c>
      <c r="J185" s="186">
        <v>66.560509554140125</v>
      </c>
    </row>
    <row r="186" spans="1:10">
      <c r="A186" s="480" t="s">
        <v>106</v>
      </c>
      <c r="B186" s="480"/>
      <c r="C186" s="480"/>
      <c r="D186" s="480"/>
      <c r="E186" s="480"/>
      <c r="F186" s="481"/>
      <c r="G186" s="480"/>
      <c r="H186" s="480"/>
      <c r="I186" s="481"/>
      <c r="J186" s="480"/>
    </row>
    <row r="187" spans="1:10">
      <c r="A187" s="482" t="s">
        <v>111</v>
      </c>
      <c r="B187" s="482"/>
      <c r="C187" s="482"/>
      <c r="D187" s="482"/>
      <c r="E187" s="482"/>
      <c r="F187" s="482"/>
      <c r="G187" s="482"/>
      <c r="H187" s="482"/>
      <c r="I187" s="482"/>
      <c r="J187" s="482"/>
    </row>
    <row r="188" spans="1:10">
      <c r="A188" s="482" t="s">
        <v>110</v>
      </c>
      <c r="B188" s="482"/>
      <c r="C188" s="482"/>
      <c r="D188" s="482"/>
      <c r="E188" s="482"/>
      <c r="F188" s="482"/>
      <c r="G188" s="482"/>
      <c r="H188" s="482"/>
      <c r="I188" s="482"/>
      <c r="J188" s="482"/>
    </row>
    <row r="189" spans="1:10">
      <c r="A189" s="482" t="s">
        <v>108</v>
      </c>
      <c r="B189" s="482"/>
      <c r="C189" s="482"/>
      <c r="D189" s="482"/>
      <c r="E189" s="482"/>
      <c r="F189" s="482"/>
      <c r="G189" s="482"/>
      <c r="H189" s="482"/>
      <c r="I189" s="482"/>
      <c r="J189" s="482"/>
    </row>
    <row r="190" spans="1:10" ht="15" customHeight="1">
      <c r="A190" s="482" t="s">
        <v>113</v>
      </c>
      <c r="B190" s="482"/>
      <c r="C190" s="482"/>
      <c r="D190" s="482"/>
      <c r="E190" s="482"/>
      <c r="F190" s="482"/>
      <c r="G190" s="482"/>
      <c r="H190" s="482"/>
      <c r="I190" s="482"/>
      <c r="J190" s="482"/>
    </row>
  </sheetData>
  <mergeCells count="37">
    <mergeCell ref="A1:J1"/>
    <mergeCell ref="H4:H6"/>
    <mergeCell ref="J4:J6"/>
    <mergeCell ref="A8:J8"/>
    <mergeCell ref="I4:I6"/>
    <mergeCell ref="A2:J2"/>
    <mergeCell ref="A3:A7"/>
    <mergeCell ref="A188:J188"/>
    <mergeCell ref="A189:J189"/>
    <mergeCell ref="A190:J190"/>
    <mergeCell ref="A168:J168"/>
    <mergeCell ref="A97:J97"/>
    <mergeCell ref="A115:J115"/>
    <mergeCell ref="A132:J132"/>
    <mergeCell ref="A150:J150"/>
    <mergeCell ref="B133:J133"/>
    <mergeCell ref="B151:J151"/>
    <mergeCell ref="B169:J169"/>
    <mergeCell ref="A186:J186"/>
    <mergeCell ref="A187:J187"/>
    <mergeCell ref="F4:F6"/>
    <mergeCell ref="A25:J25"/>
    <mergeCell ref="A43:J43"/>
    <mergeCell ref="B3:B6"/>
    <mergeCell ref="C3:J3"/>
    <mergeCell ref="C4:C6"/>
    <mergeCell ref="D4:D6"/>
    <mergeCell ref="E4:E6"/>
    <mergeCell ref="G4:G6"/>
    <mergeCell ref="B26:J26"/>
    <mergeCell ref="B7:J7"/>
    <mergeCell ref="B44:J44"/>
    <mergeCell ref="B62:J62"/>
    <mergeCell ref="B80:J80"/>
    <mergeCell ref="B98:J98"/>
    <mergeCell ref="A79:J79"/>
    <mergeCell ref="A61:J61"/>
  </mergeCells>
  <hyperlinks>
    <hyperlink ref="A1" location="Inhalt!A1" display="Zurück zum Inhalt"/>
  </hyperlinks>
  <pageMargins left="0.70866141732283461" right="0.70866141732283461" top="0.78740157480314965" bottom="0.78740157480314965" header="0.31496062992125984" footer="0.31496062992125984"/>
  <pageSetup paperSize="9" scale="53" fitToHeight="2" orientation="portrait" r:id="rId1"/>
  <headerFooter>
    <oddHeader>&amp;R&amp;K0070C0
F5 - Tabellenanhang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M66"/>
  <sheetViews>
    <sheetView showGridLines="0" zoomScaleNormal="100" workbookViewId="0">
      <selection activeCell="J42" sqref="J42"/>
    </sheetView>
  </sheetViews>
  <sheetFormatPr baseColWidth="10" defaultRowHeight="12.75"/>
  <cols>
    <col min="1" max="1" width="11.140625" customWidth="1"/>
    <col min="2" max="7" width="10.85546875" customWidth="1"/>
  </cols>
  <sheetData>
    <row r="1" spans="1:13" s="256" customFormat="1" ht="24" customHeight="1">
      <c r="A1" s="385" t="s">
        <v>138</v>
      </c>
      <c r="B1" s="385"/>
      <c r="C1" s="385"/>
      <c r="D1" s="385"/>
      <c r="E1" s="385"/>
      <c r="F1" s="385"/>
      <c r="G1" s="385"/>
    </row>
    <row r="2" spans="1:13" ht="30" customHeight="1">
      <c r="A2" s="406" t="s">
        <v>164</v>
      </c>
      <c r="B2" s="406"/>
      <c r="C2" s="406"/>
      <c r="D2" s="406"/>
      <c r="E2" s="406"/>
      <c r="F2" s="406"/>
      <c r="G2" s="406"/>
      <c r="H2" s="15"/>
      <c r="I2" s="15"/>
      <c r="J2" s="15"/>
      <c r="K2" s="15"/>
      <c r="L2" s="15"/>
      <c r="M2" s="15"/>
    </row>
    <row r="3" spans="1:13" ht="12.75" customHeight="1">
      <c r="A3" s="402" t="s">
        <v>24</v>
      </c>
      <c r="B3" s="401" t="s">
        <v>1</v>
      </c>
      <c r="C3" s="447"/>
      <c r="D3" s="402"/>
      <c r="E3" s="401" t="s">
        <v>2</v>
      </c>
      <c r="F3" s="447"/>
      <c r="G3" s="447"/>
      <c r="H3" s="1"/>
    </row>
    <row r="4" spans="1:13">
      <c r="A4" s="402"/>
      <c r="B4" s="62" t="s">
        <v>3</v>
      </c>
      <c r="C4" s="62" t="s">
        <v>4</v>
      </c>
      <c r="D4" s="63" t="s">
        <v>5</v>
      </c>
      <c r="E4" s="62" t="s">
        <v>3</v>
      </c>
      <c r="F4" s="62" t="s">
        <v>4</v>
      </c>
      <c r="G4" s="63" t="s">
        <v>5</v>
      </c>
      <c r="H4" s="1"/>
    </row>
    <row r="5" spans="1:13">
      <c r="A5" s="402"/>
      <c r="B5" s="452" t="s">
        <v>35</v>
      </c>
      <c r="C5" s="453"/>
      <c r="D5" s="453"/>
      <c r="E5" s="453"/>
      <c r="F5" s="453"/>
      <c r="G5" s="453"/>
      <c r="H5" s="1"/>
    </row>
    <row r="6" spans="1:13" ht="12.75" customHeight="1">
      <c r="A6" s="410" t="s">
        <v>6</v>
      </c>
      <c r="B6" s="410"/>
      <c r="C6" s="410"/>
      <c r="D6" s="410"/>
      <c r="E6" s="410"/>
      <c r="F6" s="410"/>
      <c r="G6" s="410"/>
      <c r="H6" s="1"/>
    </row>
    <row r="7" spans="1:13">
      <c r="A7" s="2">
        <v>2005</v>
      </c>
      <c r="B7" s="3">
        <v>95.439943059402893</v>
      </c>
      <c r="C7" s="3">
        <v>1.8019967682363807</v>
      </c>
      <c r="D7" s="4">
        <v>2.7066020313942749</v>
      </c>
      <c r="E7" s="3">
        <v>93.570510072867549</v>
      </c>
      <c r="F7" s="3">
        <v>0.42863266180882986</v>
      </c>
      <c r="G7" s="4">
        <v>6.0008572653236181</v>
      </c>
      <c r="H7" s="1"/>
    </row>
    <row r="8" spans="1:13">
      <c r="A8" s="60">
        <v>2006</v>
      </c>
      <c r="B8" s="64">
        <v>95.416292994899948</v>
      </c>
      <c r="C8" s="64">
        <v>1.7084726109918382</v>
      </c>
      <c r="D8" s="65">
        <v>2.8303937821018019</v>
      </c>
      <c r="E8" s="64">
        <v>91.717902350813745</v>
      </c>
      <c r="F8" s="64">
        <v>1.1814345991561181</v>
      </c>
      <c r="G8" s="65">
        <v>7.0886075949367093</v>
      </c>
      <c r="H8" s="1"/>
    </row>
    <row r="9" spans="1:13">
      <c r="A9" s="7">
        <v>2007</v>
      </c>
      <c r="B9" s="8">
        <v>94.83026717859569</v>
      </c>
      <c r="C9" s="8">
        <v>1.8242682708221296</v>
      </c>
      <c r="D9" s="9">
        <v>3.3083622022953429</v>
      </c>
      <c r="E9" s="8">
        <v>92.035398230088489</v>
      </c>
      <c r="F9" s="8">
        <v>1.0502771564718467</v>
      </c>
      <c r="G9" s="9">
        <v>6.9045998249538068</v>
      </c>
      <c r="H9" s="1"/>
    </row>
    <row r="10" spans="1:13">
      <c r="A10" s="60">
        <v>2008</v>
      </c>
      <c r="B10" s="64">
        <v>94.813779760305266</v>
      </c>
      <c r="C10" s="64">
        <v>1.6253483711967078</v>
      </c>
      <c r="D10" s="65">
        <v>3.5270904191203005</v>
      </c>
      <c r="E10" s="64">
        <v>88.194802959903626</v>
      </c>
      <c r="F10" s="64">
        <v>1.7294785751161592</v>
      </c>
      <c r="G10" s="65">
        <v>10.075718464980209</v>
      </c>
      <c r="H10" s="1"/>
    </row>
    <row r="11" spans="1:13">
      <c r="A11" s="7">
        <v>2009</v>
      </c>
      <c r="B11" s="8">
        <v>94.358113370835142</v>
      </c>
      <c r="C11" s="8">
        <v>1.6519255733448721</v>
      </c>
      <c r="D11" s="9">
        <v>3.9563825183903072</v>
      </c>
      <c r="E11" s="8">
        <v>88.180610889774229</v>
      </c>
      <c r="F11" s="8">
        <v>1.351456917428326</v>
      </c>
      <c r="G11" s="9">
        <v>10.264823060698383</v>
      </c>
      <c r="H11" s="1"/>
    </row>
    <row r="12" spans="1:13">
      <c r="A12" s="60">
        <v>2010</v>
      </c>
      <c r="B12" s="64">
        <v>93.886686493873796</v>
      </c>
      <c r="C12" s="64">
        <v>1.6342185491774648</v>
      </c>
      <c r="D12" s="65">
        <v>4.4546783278678515</v>
      </c>
      <c r="E12" s="64">
        <v>90.115993501341293</v>
      </c>
      <c r="F12" s="64">
        <v>1.2468356821702498</v>
      </c>
      <c r="G12" s="65">
        <v>8.622057656704575</v>
      </c>
      <c r="H12" s="1"/>
    </row>
    <row r="13" spans="1:13">
      <c r="A13" s="7">
        <v>2011</v>
      </c>
      <c r="B13" s="8">
        <v>93.528839363298204</v>
      </c>
      <c r="C13" s="8">
        <v>1.4892391406933945</v>
      </c>
      <c r="D13" s="9">
        <v>4.9581639660104599</v>
      </c>
      <c r="E13" s="8">
        <v>92.410152087571447</v>
      </c>
      <c r="F13" s="8">
        <v>1.1672963285866513</v>
      </c>
      <c r="G13" s="9">
        <v>6.4225515838419067</v>
      </c>
      <c r="H13" s="1"/>
    </row>
    <row r="14" spans="1:13">
      <c r="A14" s="60">
        <v>2012</v>
      </c>
      <c r="B14" s="64">
        <v>92.91359436213952</v>
      </c>
      <c r="C14" s="64">
        <v>1.4663088098029526</v>
      </c>
      <c r="D14" s="65">
        <v>5.5865073751457421</v>
      </c>
      <c r="E14" s="64">
        <v>92.327527322404364</v>
      </c>
      <c r="F14" s="64">
        <v>1.1372950819672132</v>
      </c>
      <c r="G14" s="65">
        <v>6.535177595628415</v>
      </c>
    </row>
    <row r="15" spans="1:13">
      <c r="A15" s="55">
        <v>2013</v>
      </c>
      <c r="B15" s="59">
        <v>92.661761383806109</v>
      </c>
      <c r="C15" s="59">
        <v>1.5287055862135734</v>
      </c>
      <c r="D15" s="5">
        <v>5.7821021718785293</v>
      </c>
      <c r="E15" s="5">
        <v>93.145562673881415</v>
      </c>
      <c r="F15" s="59">
        <v>1.0668980831567931</v>
      </c>
      <c r="G15" s="6">
        <v>5.7875392429617909</v>
      </c>
    </row>
    <row r="16" spans="1:13">
      <c r="A16" s="139">
        <v>2014</v>
      </c>
      <c r="B16" s="101">
        <v>92.140435187191684</v>
      </c>
      <c r="C16" s="101">
        <v>1.6628637713673851</v>
      </c>
      <c r="D16" s="64">
        <v>6.1778990171958847</v>
      </c>
      <c r="E16" s="64">
        <v>93.574350993991743</v>
      </c>
      <c r="F16" s="101">
        <v>0.99038471447857945</v>
      </c>
      <c r="G16" s="65">
        <v>5.4352642915296858</v>
      </c>
    </row>
    <row r="17" spans="1:8">
      <c r="A17" s="55">
        <v>2015</v>
      </c>
      <c r="B17" s="59">
        <v>91.253918297582487</v>
      </c>
      <c r="C17" s="59">
        <v>1.6452119507287877</v>
      </c>
      <c r="D17" s="5">
        <v>7.0822637510958613</v>
      </c>
      <c r="E17" s="5">
        <v>92.95784563935581</v>
      </c>
      <c r="F17" s="59">
        <v>0.87828918419431479</v>
      </c>
      <c r="G17" s="6">
        <v>6.1638651764498817</v>
      </c>
    </row>
    <row r="18" spans="1:8">
      <c r="A18" s="181">
        <v>2016</v>
      </c>
      <c r="B18" s="101">
        <v>90.368598235221327</v>
      </c>
      <c r="C18" s="101">
        <v>1.6600722791408999</v>
      </c>
      <c r="D18" s="64">
        <v>7.9567340489327885</v>
      </c>
      <c r="E18" s="64">
        <v>92.651351286154238</v>
      </c>
      <c r="F18" s="101">
        <v>0.88048696155608985</v>
      </c>
      <c r="G18" s="65">
        <v>6.4681617522896682</v>
      </c>
    </row>
    <row r="19" spans="1:8">
      <c r="A19" s="55">
        <v>2017</v>
      </c>
      <c r="B19" s="59">
        <v>89.454503421193749</v>
      </c>
      <c r="C19" s="59">
        <v>1.7480036347173302</v>
      </c>
      <c r="D19" s="5">
        <v>8.7862548604711641</v>
      </c>
      <c r="E19" s="5">
        <v>91.813538330756202</v>
      </c>
      <c r="F19" s="59">
        <v>0.84861897887246529</v>
      </c>
      <c r="G19" s="6">
        <v>7.3378426903713256</v>
      </c>
    </row>
    <row r="20" spans="1:8">
      <c r="A20" s="182">
        <v>2018</v>
      </c>
      <c r="B20" s="66">
        <v>89.209480298857031</v>
      </c>
      <c r="C20" s="66">
        <v>1.6783493592386733</v>
      </c>
      <c r="D20" s="68">
        <v>9.0966667216440431</v>
      </c>
      <c r="E20" s="68">
        <v>90.679625425652659</v>
      </c>
      <c r="F20" s="66">
        <v>1.0499432463110101</v>
      </c>
      <c r="G20" s="67">
        <v>8.2697219069239498</v>
      </c>
    </row>
    <row r="21" spans="1:8">
      <c r="A21" s="410" t="s">
        <v>11</v>
      </c>
      <c r="B21" s="410"/>
      <c r="C21" s="410"/>
      <c r="D21" s="410"/>
      <c r="E21" s="410"/>
      <c r="F21" s="410"/>
      <c r="G21" s="410"/>
      <c r="H21" s="1"/>
    </row>
    <row r="22" spans="1:8">
      <c r="A22" s="2">
        <v>2005</v>
      </c>
      <c r="B22" s="3">
        <v>98.262013023020017</v>
      </c>
      <c r="C22" s="3">
        <v>0.5711433958079184</v>
      </c>
      <c r="D22" s="4">
        <v>1.1668435811720719</v>
      </c>
      <c r="E22" s="3">
        <v>91.240180909307313</v>
      </c>
      <c r="F22" s="3">
        <v>0.238038562247084</v>
      </c>
      <c r="G22" s="4">
        <v>8.521780528445607</v>
      </c>
      <c r="H22" s="1"/>
    </row>
    <row r="23" spans="1:8">
      <c r="A23" s="60">
        <v>2006</v>
      </c>
      <c r="B23" s="64">
        <v>98.503293923241714</v>
      </c>
      <c r="C23" s="64">
        <v>0.53741034021364797</v>
      </c>
      <c r="D23" s="65">
        <v>0.95929573654463429</v>
      </c>
      <c r="E23" s="64">
        <v>89.14114371385736</v>
      </c>
      <c r="F23" s="64">
        <v>0.47119297494110091</v>
      </c>
      <c r="G23" s="65">
        <v>10.387663311201543</v>
      </c>
      <c r="H23" s="1"/>
    </row>
    <row r="24" spans="1:8">
      <c r="A24" s="7">
        <v>2007</v>
      </c>
      <c r="B24" s="8">
        <v>98.267609300835161</v>
      </c>
      <c r="C24" s="8">
        <v>0.5894801492726629</v>
      </c>
      <c r="D24" s="9">
        <v>1.1429105498921845</v>
      </c>
      <c r="E24" s="8">
        <v>90.373972832466876</v>
      </c>
      <c r="F24" s="8">
        <v>0.75465369780311919</v>
      </c>
      <c r="G24" s="9">
        <v>8.8713734697300008</v>
      </c>
      <c r="H24" s="1"/>
    </row>
    <row r="25" spans="1:8">
      <c r="A25" s="60">
        <v>2008</v>
      </c>
      <c r="B25" s="64">
        <v>98.425773722672673</v>
      </c>
      <c r="C25" s="64">
        <v>0.54731605809307449</v>
      </c>
      <c r="D25" s="65">
        <v>1.0269102192342501</v>
      </c>
      <c r="E25" s="64">
        <v>85.744109752460488</v>
      </c>
      <c r="F25" s="64">
        <v>1.3420817178645987</v>
      </c>
      <c r="G25" s="65">
        <v>12.913808529674917</v>
      </c>
      <c r="H25" s="1"/>
    </row>
    <row r="26" spans="1:8">
      <c r="A26" s="7">
        <v>2009</v>
      </c>
      <c r="B26" s="8">
        <v>98.406831863362726</v>
      </c>
      <c r="C26" s="8">
        <v>0.55550888982220359</v>
      </c>
      <c r="D26" s="9">
        <v>1.0376592468150636</v>
      </c>
      <c r="E26" s="8">
        <v>86.46637265711135</v>
      </c>
      <c r="F26" s="8">
        <v>0.79933847850055129</v>
      </c>
      <c r="G26" s="9">
        <v>12.734288864388093</v>
      </c>
      <c r="H26" s="1"/>
    </row>
    <row r="27" spans="1:8">
      <c r="A27" s="60">
        <v>2010</v>
      </c>
      <c r="B27" s="64">
        <v>98.470227388287782</v>
      </c>
      <c r="C27" s="64">
        <v>0.55329874304959459</v>
      </c>
      <c r="D27" s="65">
        <v>0.97647386866262442</v>
      </c>
      <c r="E27" s="64">
        <v>90.452786139952082</v>
      </c>
      <c r="F27" s="64">
        <v>0.52835289058180257</v>
      </c>
      <c r="G27" s="65">
        <v>9.0188609694661181</v>
      </c>
      <c r="H27" s="1"/>
    </row>
    <row r="28" spans="1:8">
      <c r="A28" s="7">
        <v>2011</v>
      </c>
      <c r="B28" s="8">
        <v>98.448766827313875</v>
      </c>
      <c r="C28" s="8">
        <v>0.49819861867877724</v>
      </c>
      <c r="D28" s="9">
        <v>1.0530345540073525</v>
      </c>
      <c r="E28" s="8">
        <v>93.771832327723075</v>
      </c>
      <c r="F28" s="8">
        <v>0.55176246427437281</v>
      </c>
      <c r="G28" s="9">
        <v>5.6764052080025404</v>
      </c>
      <c r="H28" s="1"/>
    </row>
    <row r="29" spans="1:8">
      <c r="A29" s="60">
        <v>2012</v>
      </c>
      <c r="B29" s="64">
        <v>98.411410446227691</v>
      </c>
      <c r="C29" s="64">
        <v>0.45154933584838058</v>
      </c>
      <c r="D29" s="65">
        <v>1.137040217923927</v>
      </c>
      <c r="E29" s="64">
        <v>94.520365840689152</v>
      </c>
      <c r="F29" s="64">
        <v>0.47325321705838563</v>
      </c>
      <c r="G29" s="65">
        <v>5.0063809422524725</v>
      </c>
    </row>
    <row r="30" spans="1:8">
      <c r="A30" s="55">
        <v>2013</v>
      </c>
      <c r="B30" s="59">
        <v>98.287912999897614</v>
      </c>
      <c r="C30" s="59">
        <v>0.5599176559982324</v>
      </c>
      <c r="D30" s="5">
        <v>1.1521693441041587</v>
      </c>
      <c r="E30" s="5">
        <v>95.182233198622953</v>
      </c>
      <c r="F30" s="59">
        <v>0.46587337224966319</v>
      </c>
      <c r="G30" s="6">
        <v>4.3518934291273768</v>
      </c>
    </row>
    <row r="31" spans="1:8">
      <c r="A31" s="139">
        <v>2014</v>
      </c>
      <c r="B31" s="101">
        <v>97.998929446177641</v>
      </c>
      <c r="C31" s="101">
        <v>0.63368135343955967</v>
      </c>
      <c r="D31" s="64">
        <v>1.3673892003828041</v>
      </c>
      <c r="E31" s="64">
        <v>96.102326664919474</v>
      </c>
      <c r="F31" s="101">
        <v>0.43097172476049039</v>
      </c>
      <c r="G31" s="65">
        <v>3.4667016103200257</v>
      </c>
    </row>
    <row r="32" spans="1:8">
      <c r="A32" s="55">
        <v>2015</v>
      </c>
      <c r="B32" s="59">
        <v>98.002367153248173</v>
      </c>
      <c r="C32" s="59">
        <v>0.59012130271222418</v>
      </c>
      <c r="D32" s="5">
        <v>1.4075115440396082</v>
      </c>
      <c r="E32" s="5">
        <v>96.334118879287772</v>
      </c>
      <c r="F32" s="59">
        <v>0.36035362036933127</v>
      </c>
      <c r="G32" s="6">
        <v>3.3055275003428966</v>
      </c>
    </row>
    <row r="33" spans="1:8">
      <c r="A33" s="181">
        <v>2016</v>
      </c>
      <c r="B33" s="101">
        <v>97.847374004997477</v>
      </c>
      <c r="C33" s="101">
        <v>0.5316342680897691</v>
      </c>
      <c r="D33" s="64">
        <v>1.620991726912753</v>
      </c>
      <c r="E33" s="64">
        <v>96.517697696780985</v>
      </c>
      <c r="F33" s="101">
        <v>0.4281331562800495</v>
      </c>
      <c r="G33" s="65">
        <v>3.0541691469389622</v>
      </c>
    </row>
    <row r="34" spans="1:8">
      <c r="A34" s="55">
        <v>2017</v>
      </c>
      <c r="B34" s="59">
        <v>97.67005668556186</v>
      </c>
      <c r="C34" s="59">
        <v>0.55375601390939844</v>
      </c>
      <c r="D34" s="5">
        <v>1.7761873005287476</v>
      </c>
      <c r="E34" s="5">
        <v>96.713428113442774</v>
      </c>
      <c r="F34" s="59">
        <v>0.38764156774822156</v>
      </c>
      <c r="G34" s="6">
        <v>2.8989303188089974</v>
      </c>
    </row>
    <row r="35" spans="1:8">
      <c r="A35" s="182">
        <v>2018</v>
      </c>
      <c r="B35" s="66">
        <v>97.587173100871723</v>
      </c>
      <c r="C35" s="66">
        <v>0.54171855541718561</v>
      </c>
      <c r="D35" s="68">
        <v>1.8711083437110834</v>
      </c>
      <c r="E35" s="68">
        <v>96.075560413272569</v>
      </c>
      <c r="F35" s="66">
        <v>0.43307005423686873</v>
      </c>
      <c r="G35" s="67">
        <v>3.4913695324905651</v>
      </c>
    </row>
    <row r="36" spans="1:8" ht="12.75" customHeight="1">
      <c r="A36" s="410" t="s">
        <v>7</v>
      </c>
      <c r="B36" s="410"/>
      <c r="C36" s="410"/>
      <c r="D36" s="410"/>
      <c r="E36" s="410"/>
      <c r="F36" s="410"/>
      <c r="G36" s="410"/>
      <c r="H36" s="1"/>
    </row>
    <row r="37" spans="1:8">
      <c r="A37" s="2">
        <v>2005</v>
      </c>
      <c r="B37" s="3">
        <v>91.198784179627651</v>
      </c>
      <c r="C37" s="3">
        <v>3.7087423858023558</v>
      </c>
      <c r="D37" s="4">
        <v>5.0924734345699889</v>
      </c>
      <c r="E37" s="3">
        <v>97.069335239456763</v>
      </c>
      <c r="F37" s="3">
        <v>0.71479628305932807</v>
      </c>
      <c r="G37" s="4">
        <v>2.2158684774839168</v>
      </c>
      <c r="H37" s="1"/>
    </row>
    <row r="38" spans="1:8">
      <c r="A38" s="60">
        <v>2006</v>
      </c>
      <c r="B38" s="64">
        <v>90.497640497640504</v>
      </c>
      <c r="C38" s="64">
        <v>3.6190952857619521</v>
      </c>
      <c r="D38" s="65">
        <v>5.8832642165975502</v>
      </c>
      <c r="E38" s="64">
        <v>95.062068965517241</v>
      </c>
      <c r="F38" s="64">
        <v>2.0965517241379312</v>
      </c>
      <c r="G38" s="65">
        <v>2.8413793103448279</v>
      </c>
      <c r="H38" s="1"/>
    </row>
    <row r="39" spans="1:8">
      <c r="A39" s="7">
        <v>2007</v>
      </c>
      <c r="B39" s="8">
        <v>89.202733485193619</v>
      </c>
      <c r="C39" s="8">
        <v>3.8813267403744653</v>
      </c>
      <c r="D39" s="9">
        <v>6.9159397744319131</v>
      </c>
      <c r="E39" s="8">
        <v>94.35054410743227</v>
      </c>
      <c r="F39" s="8">
        <v>1.4586709886547813</v>
      </c>
      <c r="G39" s="9">
        <v>4.1907849039129426</v>
      </c>
      <c r="H39" s="1"/>
    </row>
    <row r="40" spans="1:8">
      <c r="A40" s="60">
        <v>2008</v>
      </c>
      <c r="B40" s="64">
        <v>88.9111154203366</v>
      </c>
      <c r="C40" s="64">
        <v>3.4139271899654018</v>
      </c>
      <c r="D40" s="65">
        <v>7.6749573896980037</v>
      </c>
      <c r="E40" s="64">
        <v>91.537835638730684</v>
      </c>
      <c r="F40" s="64">
        <v>2.2579332790886899</v>
      </c>
      <c r="G40" s="65">
        <v>6.2042310821806348</v>
      </c>
      <c r="H40" s="1"/>
    </row>
    <row r="41" spans="1:8">
      <c r="A41" s="7">
        <v>2009</v>
      </c>
      <c r="B41" s="8">
        <v>87.880547716486845</v>
      </c>
      <c r="C41" s="8">
        <v>3.4300336651452317</v>
      </c>
      <c r="D41" s="9">
        <v>8.6894186183679203</v>
      </c>
      <c r="E41" s="8">
        <v>90.849791628918283</v>
      </c>
      <c r="F41" s="8">
        <v>2.0837108171770247</v>
      </c>
      <c r="G41" s="9">
        <v>7.0664975539046919</v>
      </c>
      <c r="H41" s="1"/>
    </row>
    <row r="42" spans="1:8">
      <c r="A42" s="60">
        <v>2010</v>
      </c>
      <c r="B42" s="64">
        <v>86.455596661483753</v>
      </c>
      <c r="C42" s="64">
        <v>3.4019623612674925</v>
      </c>
      <c r="D42" s="65">
        <v>10.142440977248762</v>
      </c>
      <c r="E42" s="64">
        <v>89.61319458079717</v>
      </c>
      <c r="F42" s="64">
        <v>2.395444728058119</v>
      </c>
      <c r="G42" s="65">
        <v>7.9913606911447079</v>
      </c>
      <c r="H42" s="1"/>
    </row>
    <row r="43" spans="1:8">
      <c r="A43" s="7">
        <v>2011</v>
      </c>
      <c r="B43" s="8">
        <v>85.535271347769736</v>
      </c>
      <c r="C43" s="8">
        <v>3.1121525006222588</v>
      </c>
      <c r="D43" s="9">
        <v>11.352576151608003</v>
      </c>
      <c r="E43" s="8">
        <v>90.279503105590067</v>
      </c>
      <c r="F43" s="8">
        <v>2.1304347826086958</v>
      </c>
      <c r="G43" s="9">
        <v>7.5900621118012417</v>
      </c>
      <c r="H43" s="1"/>
    </row>
    <row r="44" spans="1:8">
      <c r="A44" s="60">
        <v>2012</v>
      </c>
      <c r="B44" s="64">
        <v>84.279103954028372</v>
      </c>
      <c r="C44" s="64">
        <v>3.0761906352838984</v>
      </c>
      <c r="D44" s="65">
        <v>12.644705410687736</v>
      </c>
      <c r="E44" s="64">
        <v>88.390299789956089</v>
      </c>
      <c r="F44" s="64">
        <v>2.3295780026732862</v>
      </c>
      <c r="G44" s="65">
        <v>9.2801222073706313</v>
      </c>
    </row>
    <row r="45" spans="1:8">
      <c r="A45" s="55">
        <v>2013</v>
      </c>
      <c r="B45" s="59">
        <v>84.320812738484335</v>
      </c>
      <c r="C45" s="59">
        <v>2.9769284023763909</v>
      </c>
      <c r="D45" s="5">
        <v>12.702258859139281</v>
      </c>
      <c r="E45" s="5">
        <v>88.775592131674031</v>
      </c>
      <c r="F45" s="59">
        <v>2.356483340024087</v>
      </c>
      <c r="G45" s="6">
        <v>8.8679245283018862</v>
      </c>
    </row>
    <row r="46" spans="1:8">
      <c r="A46" s="139">
        <v>2014</v>
      </c>
      <c r="B46" s="101">
        <v>83.769198515366568</v>
      </c>
      <c r="C46" s="101">
        <v>3.1416458310685944</v>
      </c>
      <c r="D46" s="64">
        <v>13.089155653564829</v>
      </c>
      <c r="E46" s="64">
        <v>87.450178124228415</v>
      </c>
      <c r="F46" s="101">
        <v>2.3455962752636594</v>
      </c>
      <c r="G46" s="65">
        <v>10.204225600507918</v>
      </c>
    </row>
    <row r="47" spans="1:8">
      <c r="A47" s="55">
        <v>2015</v>
      </c>
      <c r="B47" s="59">
        <v>82.433615407061566</v>
      </c>
      <c r="C47" s="59">
        <v>3.0310767435074411</v>
      </c>
      <c r="D47" s="5">
        <v>14.535307849430989</v>
      </c>
      <c r="E47" s="5">
        <v>84.858364990577613</v>
      </c>
      <c r="F47" s="59">
        <v>2.1207860967365622</v>
      </c>
      <c r="G47" s="6">
        <v>13.020848912685832</v>
      </c>
    </row>
    <row r="48" spans="1:8">
      <c r="A48" s="181">
        <v>2016</v>
      </c>
      <c r="B48" s="101">
        <v>81.35367443947446</v>
      </c>
      <c r="C48" s="101">
        <v>3.0252254020780458</v>
      </c>
      <c r="D48" s="64">
        <v>15.621100158447495</v>
      </c>
      <c r="E48" s="64">
        <v>83.524738562974576</v>
      </c>
      <c r="F48" s="101">
        <v>1.9482800551247059</v>
      </c>
      <c r="G48" s="65">
        <v>14.526981381900722</v>
      </c>
    </row>
    <row r="49" spans="1:7">
      <c r="A49" s="55">
        <v>2017</v>
      </c>
      <c r="B49" s="59">
        <v>79.858777934226481</v>
      </c>
      <c r="C49" s="59">
        <v>3.1464778129400122</v>
      </c>
      <c r="D49" s="5">
        <v>16.994744252833502</v>
      </c>
      <c r="E49" s="5">
        <v>80.408700741318768</v>
      </c>
      <c r="F49" s="59">
        <v>1.9215762777994538</v>
      </c>
      <c r="G49" s="6">
        <v>17.66972298088178</v>
      </c>
    </row>
    <row r="50" spans="1:7">
      <c r="A50" s="182">
        <v>2018</v>
      </c>
      <c r="B50" s="66">
        <v>79.797625396468973</v>
      </c>
      <c r="C50" s="66">
        <v>2.959833833890027</v>
      </c>
      <c r="D50" s="68">
        <v>17.242540769641003</v>
      </c>
      <c r="E50" s="68">
        <v>78.782090638288196</v>
      </c>
      <c r="F50" s="66">
        <v>2.4103508652250043</v>
      </c>
      <c r="G50" s="67">
        <v>18.807558496486802</v>
      </c>
    </row>
    <row r="51" spans="1:7" ht="15" customHeight="1">
      <c r="A51" s="480" t="s">
        <v>112</v>
      </c>
      <c r="B51" s="480"/>
      <c r="C51" s="480"/>
      <c r="D51" s="480"/>
      <c r="E51" s="480"/>
      <c r="F51" s="480"/>
      <c r="G51" s="480"/>
    </row>
    <row r="52" spans="1:7" ht="26.1" customHeight="1">
      <c r="A52" s="458" t="s">
        <v>113</v>
      </c>
      <c r="B52" s="458"/>
      <c r="C52" s="458"/>
      <c r="D52" s="458"/>
      <c r="E52" s="458"/>
      <c r="F52" s="458"/>
      <c r="G52" s="458"/>
    </row>
    <row r="65" spans="3:12">
      <c r="C65" s="12"/>
      <c r="F65" s="12"/>
      <c r="I65" s="12"/>
      <c r="L65" s="12"/>
    </row>
    <row r="66" spans="3:12">
      <c r="C66" s="12"/>
      <c r="F66" s="12"/>
      <c r="I66" s="12"/>
      <c r="L66" s="12"/>
    </row>
  </sheetData>
  <mergeCells count="11">
    <mergeCell ref="A36:G36"/>
    <mergeCell ref="A52:G52"/>
    <mergeCell ref="A3:A5"/>
    <mergeCell ref="E3:G3"/>
    <mergeCell ref="B3:D3"/>
    <mergeCell ref="A51:G51"/>
    <mergeCell ref="A1:G1"/>
    <mergeCell ref="A2:G2"/>
    <mergeCell ref="B5:G5"/>
    <mergeCell ref="A6:G6"/>
    <mergeCell ref="A21:G21"/>
  </mergeCells>
  <phoneticPr fontId="37" type="noConversion"/>
  <hyperlinks>
    <hyperlink ref="A1:B1" location="Inhalt!A1" display="Zurück zum Inhalt"/>
  </hyperlinks>
  <pageMargins left="0.70866141732283461" right="0.70866141732283461" top="0.78740157480314965" bottom="0.78740157480314965" header="0.31496062992125984" footer="0.31496062992125984"/>
  <pageSetup paperSize="9" scale="53" orientation="portrait" r:id="rId1"/>
  <headerFooter>
    <oddHeader>&amp;R&amp;K0070C0
F5 - Tabellenanhang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showGridLines="0" zoomScaleNormal="100" workbookViewId="0">
      <selection sqref="A1:O1"/>
    </sheetView>
  </sheetViews>
  <sheetFormatPr baseColWidth="10" defaultRowHeight="12.75"/>
  <cols>
    <col min="1" max="1" width="38.5703125" style="40" customWidth="1"/>
    <col min="2" max="15" width="7.85546875" customWidth="1"/>
  </cols>
  <sheetData>
    <row r="1" spans="1:21" s="256" customFormat="1" ht="24" customHeight="1">
      <c r="A1" s="385" t="s">
        <v>138</v>
      </c>
      <c r="B1" s="385"/>
      <c r="C1" s="385"/>
      <c r="D1" s="385"/>
      <c r="E1" s="385"/>
      <c r="F1" s="385"/>
      <c r="G1" s="385"/>
      <c r="H1" s="385"/>
      <c r="I1" s="385"/>
      <c r="J1" s="385"/>
      <c r="K1" s="385"/>
      <c r="L1" s="385"/>
      <c r="M1" s="385"/>
      <c r="N1" s="385"/>
      <c r="O1" s="385"/>
    </row>
    <row r="2" spans="1:21" ht="15" customHeight="1">
      <c r="A2" s="475" t="s">
        <v>161</v>
      </c>
      <c r="B2" s="475"/>
      <c r="C2" s="475"/>
      <c r="D2" s="475"/>
      <c r="E2" s="475"/>
      <c r="F2" s="475"/>
      <c r="G2" s="475"/>
      <c r="H2" s="475"/>
      <c r="I2" s="475"/>
      <c r="J2" s="475"/>
      <c r="K2" s="475"/>
      <c r="L2" s="475"/>
      <c r="M2" s="475"/>
      <c r="N2" s="475"/>
      <c r="O2" s="475"/>
      <c r="P2" s="15"/>
      <c r="Q2" s="15"/>
      <c r="R2" s="15"/>
      <c r="S2" s="15"/>
      <c r="T2" s="15"/>
      <c r="U2" s="15"/>
    </row>
    <row r="3" spans="1:21" ht="30" customHeight="1">
      <c r="A3" s="490" t="s">
        <v>268</v>
      </c>
      <c r="B3" s="198">
        <v>2005</v>
      </c>
      <c r="C3" s="199">
        <v>2006</v>
      </c>
      <c r="D3" s="198">
        <v>2007</v>
      </c>
      <c r="E3" s="198">
        <v>2008</v>
      </c>
      <c r="F3" s="198">
        <v>2009</v>
      </c>
      <c r="G3" s="81">
        <v>2010</v>
      </c>
      <c r="H3" s="198">
        <v>2011</v>
      </c>
      <c r="I3" s="199">
        <v>2012</v>
      </c>
      <c r="J3" s="198">
        <v>2013</v>
      </c>
      <c r="K3" s="198">
        <v>2014</v>
      </c>
      <c r="L3" s="199">
        <v>2015</v>
      </c>
      <c r="M3" s="199">
        <v>2016</v>
      </c>
      <c r="N3" s="199">
        <v>2017</v>
      </c>
      <c r="O3" s="199">
        <v>2018</v>
      </c>
    </row>
    <row r="4" spans="1:21" ht="12.75" customHeight="1">
      <c r="A4" s="491"/>
      <c r="B4" s="493" t="s">
        <v>34</v>
      </c>
      <c r="C4" s="493"/>
      <c r="D4" s="493"/>
      <c r="E4" s="493"/>
      <c r="F4" s="493"/>
      <c r="G4" s="493"/>
      <c r="H4" s="493"/>
      <c r="I4" s="493"/>
      <c r="J4" s="493"/>
      <c r="K4" s="493"/>
      <c r="L4" s="493"/>
      <c r="M4" s="493"/>
      <c r="N4" s="493"/>
      <c r="O4" s="493"/>
    </row>
    <row r="5" spans="1:21" ht="12.75" customHeight="1">
      <c r="A5" s="216"/>
      <c r="B5" s="466" t="s">
        <v>178</v>
      </c>
      <c r="C5" s="466"/>
      <c r="D5" s="466"/>
      <c r="E5" s="466"/>
      <c r="F5" s="466"/>
      <c r="G5" s="466"/>
      <c r="H5" s="466"/>
      <c r="I5" s="466"/>
      <c r="J5" s="466"/>
      <c r="K5" s="466"/>
      <c r="L5" s="466"/>
      <c r="M5" s="466"/>
      <c r="N5" s="466"/>
      <c r="O5" s="466"/>
    </row>
    <row r="6" spans="1:21" ht="12.75" customHeight="1">
      <c r="A6" s="54" t="s">
        <v>158</v>
      </c>
      <c r="B6" s="205">
        <v>46550</v>
      </c>
      <c r="C6" s="205">
        <v>49165</v>
      </c>
      <c r="D6" s="205">
        <v>53495</v>
      </c>
      <c r="E6" s="205">
        <v>58515</v>
      </c>
      <c r="F6" s="205">
        <v>64000</v>
      </c>
      <c r="G6" s="205">
        <v>65620</v>
      </c>
      <c r="H6" s="205">
        <v>71120</v>
      </c>
      <c r="I6" s="205">
        <v>75700</v>
      </c>
      <c r="J6" s="205">
        <v>77045</v>
      </c>
      <c r="K6" s="205">
        <v>78015</v>
      </c>
      <c r="L6" s="205">
        <v>81295</v>
      </c>
      <c r="M6" s="205">
        <v>78550</v>
      </c>
      <c r="N6" s="205">
        <v>76135</v>
      </c>
      <c r="O6" s="208">
        <v>73850</v>
      </c>
    </row>
    <row r="7" spans="1:21" ht="12.75" customHeight="1">
      <c r="A7" s="82" t="s">
        <v>149</v>
      </c>
      <c r="B7" s="206" t="s">
        <v>40</v>
      </c>
      <c r="C7" s="206" t="s">
        <v>40</v>
      </c>
      <c r="D7" s="206" t="s">
        <v>40</v>
      </c>
      <c r="E7" s="206" t="s">
        <v>40</v>
      </c>
      <c r="F7" s="206">
        <v>295</v>
      </c>
      <c r="G7" s="206">
        <v>365</v>
      </c>
      <c r="H7" s="206">
        <v>390</v>
      </c>
      <c r="I7" s="206">
        <v>555</v>
      </c>
      <c r="J7" s="206">
        <v>785</v>
      </c>
      <c r="K7" s="206">
        <v>1130</v>
      </c>
      <c r="L7" s="206">
        <v>1285</v>
      </c>
      <c r="M7" s="206">
        <v>1365</v>
      </c>
      <c r="N7" s="206">
        <v>1370</v>
      </c>
      <c r="O7" s="207">
        <v>1455</v>
      </c>
    </row>
    <row r="8" spans="1:21" ht="12.75" customHeight="1">
      <c r="A8" s="56" t="s">
        <v>157</v>
      </c>
      <c r="B8" s="209">
        <v>12210</v>
      </c>
      <c r="C8" s="209">
        <v>13540</v>
      </c>
      <c r="D8" s="209">
        <v>15430</v>
      </c>
      <c r="E8" s="209">
        <v>15955</v>
      </c>
      <c r="F8" s="209">
        <v>16945</v>
      </c>
      <c r="G8" s="209">
        <v>15760</v>
      </c>
      <c r="H8" s="209">
        <v>15490</v>
      </c>
      <c r="I8" s="209">
        <v>15440</v>
      </c>
      <c r="J8" s="209">
        <v>15040</v>
      </c>
      <c r="K8" s="209">
        <v>15410</v>
      </c>
      <c r="L8" s="209">
        <v>16310</v>
      </c>
      <c r="M8" s="209">
        <v>15990</v>
      </c>
      <c r="N8" s="209">
        <v>16120</v>
      </c>
      <c r="O8" s="210">
        <v>16245</v>
      </c>
      <c r="P8" s="94"/>
    </row>
    <row r="9" spans="1:21" ht="12.75" customHeight="1">
      <c r="A9" s="203" t="s">
        <v>150</v>
      </c>
      <c r="B9" s="211">
        <v>6660</v>
      </c>
      <c r="C9" s="211">
        <v>7585</v>
      </c>
      <c r="D9" s="211">
        <v>7970</v>
      </c>
      <c r="E9" s="211">
        <v>8135</v>
      </c>
      <c r="F9" s="211">
        <v>8235</v>
      </c>
      <c r="G9" s="211">
        <v>7295</v>
      </c>
      <c r="H9" s="211">
        <v>7055</v>
      </c>
      <c r="I9" s="211">
        <v>6895</v>
      </c>
      <c r="J9" s="211">
        <v>6635</v>
      </c>
      <c r="K9" s="211">
        <v>6545</v>
      </c>
      <c r="L9" s="211">
        <v>6960</v>
      </c>
      <c r="M9" s="211">
        <v>6755</v>
      </c>
      <c r="N9" s="211">
        <v>6740</v>
      </c>
      <c r="O9" s="212">
        <v>6725</v>
      </c>
    </row>
    <row r="10" spans="1:21" ht="12.75" customHeight="1">
      <c r="A10" s="202" t="s">
        <v>151</v>
      </c>
      <c r="B10" s="209">
        <v>755</v>
      </c>
      <c r="C10" s="209">
        <v>820</v>
      </c>
      <c r="D10" s="209">
        <v>1250</v>
      </c>
      <c r="E10" s="209">
        <v>1250</v>
      </c>
      <c r="F10" s="209">
        <v>1480</v>
      </c>
      <c r="G10" s="209">
        <v>1455</v>
      </c>
      <c r="H10" s="209">
        <v>1480</v>
      </c>
      <c r="I10" s="209">
        <v>1530</v>
      </c>
      <c r="J10" s="209">
        <v>1410</v>
      </c>
      <c r="K10" s="209">
        <v>1675</v>
      </c>
      <c r="L10" s="209">
        <v>1700</v>
      </c>
      <c r="M10" s="209">
        <v>1585</v>
      </c>
      <c r="N10" s="209">
        <v>1715</v>
      </c>
      <c r="O10" s="210">
        <v>1680</v>
      </c>
    </row>
    <row r="11" spans="1:21" ht="12.75" customHeight="1">
      <c r="A11" s="203" t="s">
        <v>152</v>
      </c>
      <c r="B11" s="211">
        <v>875</v>
      </c>
      <c r="C11" s="211">
        <v>875</v>
      </c>
      <c r="D11" s="211">
        <v>1295</v>
      </c>
      <c r="E11" s="211">
        <v>1375</v>
      </c>
      <c r="F11" s="211">
        <v>1480</v>
      </c>
      <c r="G11" s="211">
        <v>1285</v>
      </c>
      <c r="H11" s="211">
        <v>1225</v>
      </c>
      <c r="I11" s="211">
        <v>1015</v>
      </c>
      <c r="J11" s="211">
        <v>1025</v>
      </c>
      <c r="K11" s="211">
        <v>890</v>
      </c>
      <c r="L11" s="211">
        <v>890</v>
      </c>
      <c r="M11" s="211">
        <v>915</v>
      </c>
      <c r="N11" s="211">
        <v>750</v>
      </c>
      <c r="O11" s="212">
        <v>815</v>
      </c>
    </row>
    <row r="12" spans="1:21" ht="12.75" customHeight="1">
      <c r="A12" s="56" t="s">
        <v>153</v>
      </c>
      <c r="B12" s="209">
        <v>340</v>
      </c>
      <c r="C12" s="209">
        <v>360</v>
      </c>
      <c r="D12" s="209">
        <v>410</v>
      </c>
      <c r="E12" s="209">
        <v>570</v>
      </c>
      <c r="F12" s="209">
        <v>580</v>
      </c>
      <c r="G12" s="209">
        <v>435</v>
      </c>
      <c r="H12" s="209">
        <v>435</v>
      </c>
      <c r="I12" s="209">
        <v>395</v>
      </c>
      <c r="J12" s="209">
        <v>520</v>
      </c>
      <c r="K12" s="209">
        <v>455</v>
      </c>
      <c r="L12" s="209">
        <v>535</v>
      </c>
      <c r="M12" s="209">
        <v>505</v>
      </c>
      <c r="N12" s="209">
        <v>450</v>
      </c>
      <c r="O12" s="210">
        <v>525</v>
      </c>
      <c r="P12" s="94"/>
    </row>
    <row r="13" spans="1:21" ht="12.75" customHeight="1">
      <c r="A13" s="204" t="s">
        <v>154</v>
      </c>
      <c r="B13" s="211">
        <v>185</v>
      </c>
      <c r="C13" s="211">
        <v>265</v>
      </c>
      <c r="D13" s="211">
        <v>235</v>
      </c>
      <c r="E13" s="211">
        <v>330</v>
      </c>
      <c r="F13" s="211">
        <v>270</v>
      </c>
      <c r="G13" s="211">
        <v>220</v>
      </c>
      <c r="H13" s="211">
        <v>240</v>
      </c>
      <c r="I13" s="211">
        <v>215</v>
      </c>
      <c r="J13" s="211">
        <v>195</v>
      </c>
      <c r="K13" s="211">
        <v>195</v>
      </c>
      <c r="L13" s="211">
        <v>150</v>
      </c>
      <c r="M13" s="211">
        <v>140</v>
      </c>
      <c r="N13" s="211">
        <v>140</v>
      </c>
      <c r="O13" s="212">
        <v>145</v>
      </c>
      <c r="P13" s="94"/>
    </row>
    <row r="14" spans="1:21" ht="12.75" customHeight="1">
      <c r="A14" s="56" t="s">
        <v>155</v>
      </c>
      <c r="B14" s="209">
        <v>105</v>
      </c>
      <c r="C14" s="209">
        <v>110</v>
      </c>
      <c r="D14" s="209">
        <v>120</v>
      </c>
      <c r="E14" s="209">
        <v>130</v>
      </c>
      <c r="F14" s="209">
        <v>105</v>
      </c>
      <c r="G14" s="209">
        <v>100</v>
      </c>
      <c r="H14" s="209">
        <v>135</v>
      </c>
      <c r="I14" s="209">
        <v>140</v>
      </c>
      <c r="J14" s="209">
        <v>200</v>
      </c>
      <c r="K14" s="209">
        <v>170</v>
      </c>
      <c r="L14" s="209">
        <v>225</v>
      </c>
      <c r="M14" s="209">
        <v>220</v>
      </c>
      <c r="N14" s="209">
        <v>225</v>
      </c>
      <c r="O14" s="210">
        <v>225</v>
      </c>
      <c r="P14" s="94"/>
    </row>
    <row r="15" spans="1:21" ht="12.75" customHeight="1">
      <c r="A15" s="213" t="s">
        <v>156</v>
      </c>
      <c r="B15" s="214">
        <v>3290</v>
      </c>
      <c r="C15" s="214">
        <v>3525</v>
      </c>
      <c r="D15" s="214">
        <v>4150</v>
      </c>
      <c r="E15" s="214">
        <v>4165</v>
      </c>
      <c r="F15" s="214">
        <v>4795</v>
      </c>
      <c r="G15" s="214">
        <v>4970</v>
      </c>
      <c r="H15" s="214">
        <v>4920</v>
      </c>
      <c r="I15" s="214">
        <v>5250</v>
      </c>
      <c r="J15" s="214">
        <v>5055</v>
      </c>
      <c r="K15" s="214">
        <v>5480</v>
      </c>
      <c r="L15" s="214">
        <v>5850</v>
      </c>
      <c r="M15" s="214">
        <v>5870</v>
      </c>
      <c r="N15" s="214">
        <v>6105</v>
      </c>
      <c r="O15" s="215">
        <v>6130</v>
      </c>
      <c r="P15" s="94"/>
    </row>
    <row r="16" spans="1:21" ht="12.75" customHeight="1">
      <c r="A16" s="216"/>
      <c r="B16" s="466" t="s">
        <v>159</v>
      </c>
      <c r="C16" s="466"/>
      <c r="D16" s="466"/>
      <c r="E16" s="466"/>
      <c r="F16" s="466"/>
      <c r="G16" s="466"/>
      <c r="H16" s="466"/>
      <c r="I16" s="466"/>
      <c r="J16" s="466"/>
      <c r="K16" s="466"/>
      <c r="L16" s="466"/>
      <c r="M16" s="466"/>
      <c r="N16" s="466"/>
      <c r="O16" s="466"/>
    </row>
    <row r="17" spans="1:16" ht="12.75" customHeight="1">
      <c r="A17" s="54" t="s">
        <v>158</v>
      </c>
      <c r="B17" s="205">
        <v>2285</v>
      </c>
      <c r="C17" s="205">
        <v>2870</v>
      </c>
      <c r="D17" s="205">
        <v>3650</v>
      </c>
      <c r="E17" s="205">
        <v>3910</v>
      </c>
      <c r="F17" s="205">
        <v>3635</v>
      </c>
      <c r="G17" s="205">
        <v>8040</v>
      </c>
      <c r="H17" s="205">
        <v>13170</v>
      </c>
      <c r="I17" s="205">
        <v>17745</v>
      </c>
      <c r="J17" s="205">
        <v>23985</v>
      </c>
      <c r="K17" s="205">
        <v>30990</v>
      </c>
      <c r="L17" s="205">
        <v>37450</v>
      </c>
      <c r="M17" s="205">
        <v>42190</v>
      </c>
      <c r="N17" s="205">
        <v>47125</v>
      </c>
      <c r="O17" s="208">
        <v>49170</v>
      </c>
    </row>
    <row r="18" spans="1:16" ht="12.75" customHeight="1">
      <c r="A18" s="82" t="s">
        <v>149</v>
      </c>
      <c r="B18" s="206" t="s">
        <v>40</v>
      </c>
      <c r="C18" s="206" t="s">
        <v>40</v>
      </c>
      <c r="D18" s="206" t="s">
        <v>40</v>
      </c>
      <c r="E18" s="206" t="s">
        <v>40</v>
      </c>
      <c r="F18" s="206">
        <v>0</v>
      </c>
      <c r="G18" s="206">
        <v>10</v>
      </c>
      <c r="H18" s="206">
        <v>15</v>
      </c>
      <c r="I18" s="206">
        <v>45</v>
      </c>
      <c r="J18" s="206">
        <v>65</v>
      </c>
      <c r="K18" s="206">
        <v>140</v>
      </c>
      <c r="L18" s="206">
        <v>150</v>
      </c>
      <c r="M18" s="206">
        <v>150</v>
      </c>
      <c r="N18" s="206">
        <v>165</v>
      </c>
      <c r="O18" s="207">
        <v>205</v>
      </c>
    </row>
    <row r="19" spans="1:16" ht="12.75" customHeight="1">
      <c r="A19" s="56" t="s">
        <v>157</v>
      </c>
      <c r="B19" s="209">
        <v>510</v>
      </c>
      <c r="C19" s="209">
        <v>820</v>
      </c>
      <c r="D19" s="209">
        <v>1075</v>
      </c>
      <c r="E19" s="209">
        <v>1160</v>
      </c>
      <c r="F19" s="209">
        <v>980</v>
      </c>
      <c r="G19" s="209">
        <v>2185</v>
      </c>
      <c r="H19" s="209">
        <v>3090</v>
      </c>
      <c r="I19" s="209">
        <v>4140</v>
      </c>
      <c r="J19" s="209">
        <v>5115</v>
      </c>
      <c r="K19" s="209">
        <v>5990</v>
      </c>
      <c r="L19" s="209">
        <v>6925</v>
      </c>
      <c r="M19" s="209">
        <v>7785</v>
      </c>
      <c r="N19" s="209">
        <v>8805</v>
      </c>
      <c r="O19" s="210">
        <v>9445</v>
      </c>
      <c r="P19" s="94"/>
    </row>
    <row r="20" spans="1:16" ht="12.75" customHeight="1">
      <c r="A20" s="203" t="s">
        <v>150</v>
      </c>
      <c r="B20" s="211">
        <v>250</v>
      </c>
      <c r="C20" s="211">
        <v>415</v>
      </c>
      <c r="D20" s="211">
        <v>555</v>
      </c>
      <c r="E20" s="211">
        <v>650</v>
      </c>
      <c r="F20" s="211">
        <v>540</v>
      </c>
      <c r="G20" s="211">
        <v>1255</v>
      </c>
      <c r="H20" s="211">
        <v>1805</v>
      </c>
      <c r="I20" s="211">
        <v>2375</v>
      </c>
      <c r="J20" s="211">
        <v>2955</v>
      </c>
      <c r="K20" s="211">
        <v>3455</v>
      </c>
      <c r="L20" s="211">
        <v>3855</v>
      </c>
      <c r="M20" s="211">
        <v>4465</v>
      </c>
      <c r="N20" s="211">
        <v>4980</v>
      </c>
      <c r="O20" s="212">
        <v>5300</v>
      </c>
    </row>
    <row r="21" spans="1:16" ht="12.75" customHeight="1">
      <c r="A21" s="202" t="s">
        <v>151</v>
      </c>
      <c r="B21" s="209">
        <v>40</v>
      </c>
      <c r="C21" s="209">
        <v>105</v>
      </c>
      <c r="D21" s="209">
        <v>120</v>
      </c>
      <c r="E21" s="209">
        <v>145</v>
      </c>
      <c r="F21" s="209">
        <v>105</v>
      </c>
      <c r="G21" s="209">
        <v>160</v>
      </c>
      <c r="H21" s="209">
        <v>210</v>
      </c>
      <c r="I21" s="209">
        <v>320</v>
      </c>
      <c r="J21" s="209">
        <v>385</v>
      </c>
      <c r="K21" s="209">
        <v>420</v>
      </c>
      <c r="L21" s="209">
        <v>505</v>
      </c>
      <c r="M21" s="209">
        <v>540</v>
      </c>
      <c r="N21" s="209">
        <v>665</v>
      </c>
      <c r="O21" s="210">
        <v>595</v>
      </c>
    </row>
    <row r="22" spans="1:16" ht="12.75" customHeight="1">
      <c r="A22" s="203" t="s">
        <v>152</v>
      </c>
      <c r="B22" s="211">
        <v>50</v>
      </c>
      <c r="C22" s="211">
        <v>50</v>
      </c>
      <c r="D22" s="211">
        <v>85</v>
      </c>
      <c r="E22" s="211">
        <v>90</v>
      </c>
      <c r="F22" s="211">
        <v>90</v>
      </c>
      <c r="G22" s="211">
        <v>155</v>
      </c>
      <c r="H22" s="211">
        <v>210</v>
      </c>
      <c r="I22" s="211">
        <v>225</v>
      </c>
      <c r="J22" s="211">
        <v>310</v>
      </c>
      <c r="K22" s="211">
        <v>325</v>
      </c>
      <c r="L22" s="211">
        <v>370</v>
      </c>
      <c r="M22" s="211">
        <v>460</v>
      </c>
      <c r="N22" s="211">
        <v>530</v>
      </c>
      <c r="O22" s="212">
        <v>620</v>
      </c>
    </row>
    <row r="23" spans="1:16" ht="12.75" customHeight="1">
      <c r="A23" s="56" t="s">
        <v>153</v>
      </c>
      <c r="B23" s="209">
        <v>25</v>
      </c>
      <c r="C23" s="209">
        <v>45</v>
      </c>
      <c r="D23" s="209">
        <v>50</v>
      </c>
      <c r="E23" s="209">
        <v>45</v>
      </c>
      <c r="F23" s="209">
        <v>40</v>
      </c>
      <c r="G23" s="209">
        <v>105</v>
      </c>
      <c r="H23" s="209">
        <v>125</v>
      </c>
      <c r="I23" s="209">
        <v>115</v>
      </c>
      <c r="J23" s="209">
        <v>180</v>
      </c>
      <c r="K23" s="209">
        <v>180</v>
      </c>
      <c r="L23" s="209">
        <v>275</v>
      </c>
      <c r="M23" s="209">
        <v>300</v>
      </c>
      <c r="N23" s="209">
        <v>400</v>
      </c>
      <c r="O23" s="210">
        <v>530</v>
      </c>
      <c r="P23" s="94"/>
    </row>
    <row r="24" spans="1:16" ht="12.75" customHeight="1">
      <c r="A24" s="204" t="s">
        <v>154</v>
      </c>
      <c r="B24" s="211">
        <v>20</v>
      </c>
      <c r="C24" s="211">
        <v>20</v>
      </c>
      <c r="D24" s="211">
        <v>55</v>
      </c>
      <c r="E24" s="211">
        <v>30</v>
      </c>
      <c r="F24" s="211">
        <v>20</v>
      </c>
      <c r="G24" s="211">
        <v>70</v>
      </c>
      <c r="H24" s="211">
        <v>75</v>
      </c>
      <c r="I24" s="211">
        <v>75</v>
      </c>
      <c r="J24" s="211">
        <v>110</v>
      </c>
      <c r="K24" s="211">
        <v>125</v>
      </c>
      <c r="L24" s="211">
        <v>145</v>
      </c>
      <c r="M24" s="211">
        <v>140</v>
      </c>
      <c r="N24" s="211">
        <v>145</v>
      </c>
      <c r="O24" s="212">
        <v>165</v>
      </c>
      <c r="P24" s="94"/>
    </row>
    <row r="25" spans="1:16" ht="12.75" customHeight="1">
      <c r="A25" s="56" t="s">
        <v>155</v>
      </c>
      <c r="B25" s="209">
        <v>5</v>
      </c>
      <c r="C25" s="209">
        <v>5</v>
      </c>
      <c r="D25" s="209">
        <v>10</v>
      </c>
      <c r="E25" s="209">
        <v>10</v>
      </c>
      <c r="F25" s="209">
        <v>10</v>
      </c>
      <c r="G25" s="209">
        <v>15</v>
      </c>
      <c r="H25" s="209">
        <v>15</v>
      </c>
      <c r="I25" s="209">
        <v>40</v>
      </c>
      <c r="J25" s="209">
        <v>55</v>
      </c>
      <c r="K25" s="209">
        <v>60</v>
      </c>
      <c r="L25" s="209">
        <v>110</v>
      </c>
      <c r="M25" s="209">
        <v>110</v>
      </c>
      <c r="N25" s="209">
        <v>105</v>
      </c>
      <c r="O25" s="210">
        <v>130</v>
      </c>
      <c r="P25" s="94"/>
    </row>
    <row r="26" spans="1:16" ht="12.75" customHeight="1">
      <c r="A26" s="213" t="s">
        <v>156</v>
      </c>
      <c r="B26" s="214">
        <v>120</v>
      </c>
      <c r="C26" s="214">
        <v>180</v>
      </c>
      <c r="D26" s="214">
        <v>200</v>
      </c>
      <c r="E26" s="214">
        <v>190</v>
      </c>
      <c r="F26" s="214">
        <v>175</v>
      </c>
      <c r="G26" s="214">
        <v>425</v>
      </c>
      <c r="H26" s="214">
        <v>650</v>
      </c>
      <c r="I26" s="214">
        <v>990</v>
      </c>
      <c r="J26" s="214">
        <v>1120</v>
      </c>
      <c r="K26" s="214">
        <v>1425</v>
      </c>
      <c r="L26" s="214">
        <v>1665</v>
      </c>
      <c r="M26" s="214">
        <v>1775</v>
      </c>
      <c r="N26" s="214">
        <v>1975</v>
      </c>
      <c r="O26" s="215">
        <v>2100</v>
      </c>
      <c r="P26" s="94"/>
    </row>
    <row r="27" spans="1:16" ht="12.75" customHeight="1">
      <c r="A27" s="216"/>
      <c r="B27" s="466" t="s">
        <v>160</v>
      </c>
      <c r="C27" s="466"/>
      <c r="D27" s="466"/>
      <c r="E27" s="466"/>
      <c r="F27" s="466"/>
      <c r="G27" s="466"/>
      <c r="H27" s="466"/>
      <c r="I27" s="466"/>
      <c r="J27" s="466"/>
      <c r="K27" s="466"/>
      <c r="L27" s="466"/>
      <c r="M27" s="466"/>
      <c r="N27" s="466"/>
      <c r="O27" s="466"/>
    </row>
    <row r="28" spans="1:16" ht="12.75" customHeight="1">
      <c r="A28" s="54" t="s">
        <v>158</v>
      </c>
      <c r="B28" s="205">
        <v>2855</v>
      </c>
      <c r="C28" s="205">
        <v>2760</v>
      </c>
      <c r="D28" s="205">
        <v>2830</v>
      </c>
      <c r="E28" s="205">
        <v>3230</v>
      </c>
      <c r="F28" s="205">
        <v>3055</v>
      </c>
      <c r="G28" s="205">
        <v>3390</v>
      </c>
      <c r="H28" s="205">
        <v>3735</v>
      </c>
      <c r="I28" s="205">
        <v>3745</v>
      </c>
      <c r="J28" s="205">
        <v>4060</v>
      </c>
      <c r="K28" s="205">
        <v>4180</v>
      </c>
      <c r="L28" s="205">
        <v>4835</v>
      </c>
      <c r="M28" s="205">
        <v>4720</v>
      </c>
      <c r="N28" s="205">
        <v>4710</v>
      </c>
      <c r="O28" s="208">
        <v>4460</v>
      </c>
    </row>
    <row r="29" spans="1:16" ht="12.75" customHeight="1">
      <c r="A29" s="82" t="s">
        <v>149</v>
      </c>
      <c r="B29" s="206" t="s">
        <v>40</v>
      </c>
      <c r="C29" s="206" t="s">
        <v>40</v>
      </c>
      <c r="D29" s="206" t="s">
        <v>40</v>
      </c>
      <c r="E29" s="206" t="s">
        <v>40</v>
      </c>
      <c r="F29" s="206">
        <v>0</v>
      </c>
      <c r="G29" s="206">
        <v>0</v>
      </c>
      <c r="H29" s="206">
        <v>5</v>
      </c>
      <c r="I29" s="206">
        <v>5</v>
      </c>
      <c r="J29" s="206">
        <v>0</v>
      </c>
      <c r="K29" s="206">
        <v>5</v>
      </c>
      <c r="L29" s="206">
        <v>5</v>
      </c>
      <c r="M29" s="206">
        <v>5</v>
      </c>
      <c r="N29" s="206">
        <v>0</v>
      </c>
      <c r="O29" s="207">
        <v>5</v>
      </c>
    </row>
    <row r="30" spans="1:16" ht="12.75" customHeight="1">
      <c r="A30" s="56" t="s">
        <v>157</v>
      </c>
      <c r="B30" s="209">
        <v>520</v>
      </c>
      <c r="C30" s="209">
        <v>555</v>
      </c>
      <c r="D30" s="209">
        <v>585</v>
      </c>
      <c r="E30" s="209">
        <v>690</v>
      </c>
      <c r="F30" s="209">
        <v>715</v>
      </c>
      <c r="G30" s="209">
        <v>830</v>
      </c>
      <c r="H30" s="209">
        <v>900</v>
      </c>
      <c r="I30" s="209">
        <v>885</v>
      </c>
      <c r="J30" s="209">
        <v>940</v>
      </c>
      <c r="K30" s="209">
        <v>995</v>
      </c>
      <c r="L30" s="209">
        <v>1100</v>
      </c>
      <c r="M30" s="209">
        <v>1020</v>
      </c>
      <c r="N30" s="209">
        <v>975</v>
      </c>
      <c r="O30" s="210">
        <v>875</v>
      </c>
      <c r="P30" s="94"/>
    </row>
    <row r="31" spans="1:16" ht="12.75" customHeight="1">
      <c r="A31" s="203" t="s">
        <v>150</v>
      </c>
      <c r="B31" s="211">
        <v>465</v>
      </c>
      <c r="C31" s="211">
        <v>500</v>
      </c>
      <c r="D31" s="211">
        <v>535</v>
      </c>
      <c r="E31" s="211">
        <v>630</v>
      </c>
      <c r="F31" s="211">
        <v>635</v>
      </c>
      <c r="G31" s="211">
        <v>730</v>
      </c>
      <c r="H31" s="211">
        <v>805</v>
      </c>
      <c r="I31" s="211">
        <v>780</v>
      </c>
      <c r="J31" s="211">
        <v>840</v>
      </c>
      <c r="K31" s="211">
        <v>885</v>
      </c>
      <c r="L31" s="211">
        <v>1010</v>
      </c>
      <c r="M31" s="211">
        <v>930</v>
      </c>
      <c r="N31" s="211">
        <v>895</v>
      </c>
      <c r="O31" s="212">
        <v>780</v>
      </c>
    </row>
    <row r="32" spans="1:16" ht="12.75" customHeight="1">
      <c r="A32" s="202" t="s">
        <v>151</v>
      </c>
      <c r="B32" s="209">
        <v>0</v>
      </c>
      <c r="C32" s="209" t="s">
        <v>40</v>
      </c>
      <c r="D32" s="209">
        <v>0</v>
      </c>
      <c r="E32" s="209" t="s">
        <v>40</v>
      </c>
      <c r="F32" s="209">
        <v>0</v>
      </c>
      <c r="G32" s="209">
        <v>10</v>
      </c>
      <c r="H32" s="209">
        <v>5</v>
      </c>
      <c r="I32" s="209">
        <v>10</v>
      </c>
      <c r="J32" s="209">
        <v>10</v>
      </c>
      <c r="K32" s="209">
        <v>10</v>
      </c>
      <c r="L32" s="209">
        <v>5</v>
      </c>
      <c r="M32" s="209">
        <v>10</v>
      </c>
      <c r="N32" s="209">
        <v>10</v>
      </c>
      <c r="O32" s="210">
        <v>15</v>
      </c>
    </row>
    <row r="33" spans="1:16" ht="12.75" customHeight="1">
      <c r="A33" s="203" t="s">
        <v>152</v>
      </c>
      <c r="B33" s="211">
        <v>10</v>
      </c>
      <c r="C33" s="211">
        <v>5</v>
      </c>
      <c r="D33" s="211">
        <v>10</v>
      </c>
      <c r="E33" s="211">
        <v>5</v>
      </c>
      <c r="F33" s="211">
        <v>15</v>
      </c>
      <c r="G33" s="211">
        <v>20</v>
      </c>
      <c r="H33" s="211">
        <v>10</v>
      </c>
      <c r="I33" s="211">
        <v>20</v>
      </c>
      <c r="J33" s="211">
        <v>15</v>
      </c>
      <c r="K33" s="211">
        <v>10</v>
      </c>
      <c r="L33" s="211">
        <v>10</v>
      </c>
      <c r="M33" s="211">
        <v>5</v>
      </c>
      <c r="N33" s="211">
        <v>5</v>
      </c>
      <c r="O33" s="207" t="s">
        <v>40</v>
      </c>
    </row>
    <row r="34" spans="1:16" ht="12.75" customHeight="1">
      <c r="A34" s="56" t="s">
        <v>153</v>
      </c>
      <c r="B34" s="209" t="s">
        <v>40</v>
      </c>
      <c r="C34" s="209">
        <v>0</v>
      </c>
      <c r="D34" s="209">
        <v>0</v>
      </c>
      <c r="E34" s="209">
        <v>0</v>
      </c>
      <c r="F34" s="209">
        <v>0</v>
      </c>
      <c r="G34" s="209">
        <v>0</v>
      </c>
      <c r="H34" s="209" t="s">
        <v>40</v>
      </c>
      <c r="I34" s="209" t="s">
        <v>40</v>
      </c>
      <c r="J34" s="209" t="s">
        <v>40</v>
      </c>
      <c r="K34" s="209" t="s">
        <v>40</v>
      </c>
      <c r="L34" s="209">
        <v>0</v>
      </c>
      <c r="M34" s="209">
        <v>0</v>
      </c>
      <c r="N34" s="209">
        <v>0</v>
      </c>
      <c r="O34" s="210">
        <v>0</v>
      </c>
      <c r="P34" s="94"/>
    </row>
    <row r="35" spans="1:16" ht="12.75" customHeight="1">
      <c r="A35" s="204" t="s">
        <v>154</v>
      </c>
      <c r="B35" s="211">
        <v>5</v>
      </c>
      <c r="C35" s="211">
        <v>5</v>
      </c>
      <c r="D35" s="211">
        <v>15</v>
      </c>
      <c r="E35" s="211">
        <v>15</v>
      </c>
      <c r="F35" s="211">
        <v>25</v>
      </c>
      <c r="G35" s="211">
        <v>35</v>
      </c>
      <c r="H35" s="211">
        <v>30</v>
      </c>
      <c r="I35" s="211">
        <v>25</v>
      </c>
      <c r="J35" s="211">
        <v>40</v>
      </c>
      <c r="K35" s="211">
        <v>45</v>
      </c>
      <c r="L35" s="211">
        <v>35</v>
      </c>
      <c r="M35" s="211">
        <v>40</v>
      </c>
      <c r="N35" s="211">
        <v>25</v>
      </c>
      <c r="O35" s="212">
        <v>25</v>
      </c>
      <c r="P35" s="94"/>
    </row>
    <row r="36" spans="1:16" ht="12.75" customHeight="1">
      <c r="A36" s="56" t="s">
        <v>155</v>
      </c>
      <c r="B36" s="209">
        <v>0</v>
      </c>
      <c r="C36" s="209" t="s">
        <v>40</v>
      </c>
      <c r="D36" s="209" t="s">
        <v>40</v>
      </c>
      <c r="E36" s="209" t="s">
        <v>40</v>
      </c>
      <c r="F36" s="209" t="s">
        <v>40</v>
      </c>
      <c r="G36" s="209" t="s">
        <v>40</v>
      </c>
      <c r="H36" s="209" t="s">
        <v>40</v>
      </c>
      <c r="I36" s="209" t="s">
        <v>40</v>
      </c>
      <c r="J36" s="209" t="s">
        <v>40</v>
      </c>
      <c r="K36" s="209" t="s">
        <v>40</v>
      </c>
      <c r="L36" s="209" t="s">
        <v>40</v>
      </c>
      <c r="M36" s="209" t="s">
        <v>40</v>
      </c>
      <c r="N36" s="209" t="s">
        <v>40</v>
      </c>
      <c r="O36" s="210">
        <v>0</v>
      </c>
      <c r="P36" s="94"/>
    </row>
    <row r="37" spans="1:16" ht="12.75" customHeight="1">
      <c r="A37" s="213" t="s">
        <v>156</v>
      </c>
      <c r="B37" s="214">
        <v>40</v>
      </c>
      <c r="C37" s="214">
        <v>45</v>
      </c>
      <c r="D37" s="214">
        <v>25</v>
      </c>
      <c r="E37" s="214">
        <v>40</v>
      </c>
      <c r="F37" s="214">
        <v>40</v>
      </c>
      <c r="G37" s="214">
        <v>35</v>
      </c>
      <c r="H37" s="214">
        <v>50</v>
      </c>
      <c r="I37" s="214">
        <v>50</v>
      </c>
      <c r="J37" s="214">
        <v>35</v>
      </c>
      <c r="K37" s="214">
        <v>45</v>
      </c>
      <c r="L37" s="214">
        <v>40</v>
      </c>
      <c r="M37" s="214">
        <v>35</v>
      </c>
      <c r="N37" s="214">
        <v>40</v>
      </c>
      <c r="O37" s="215">
        <v>50</v>
      </c>
      <c r="P37" s="94"/>
    </row>
    <row r="38" spans="1:16" s="153" customFormat="1" ht="55.5" customHeight="1">
      <c r="A38" s="492" t="s">
        <v>162</v>
      </c>
      <c r="B38" s="492"/>
      <c r="C38" s="492"/>
      <c r="D38" s="492"/>
      <c r="E38" s="492"/>
      <c r="F38" s="492"/>
      <c r="G38" s="492"/>
      <c r="H38" s="492"/>
      <c r="I38" s="492"/>
      <c r="J38" s="492"/>
      <c r="K38" s="492"/>
      <c r="L38" s="492"/>
      <c r="M38" s="492"/>
      <c r="N38" s="492"/>
      <c r="O38" s="492"/>
      <c r="P38" s="152"/>
    </row>
    <row r="39" spans="1:16" s="153" customFormat="1" ht="15" customHeight="1">
      <c r="A39" s="458"/>
      <c r="B39" s="458"/>
      <c r="C39" s="458"/>
      <c r="D39" s="458"/>
      <c r="E39" s="458"/>
      <c r="F39" s="458"/>
      <c r="G39" s="197"/>
      <c r="H39" s="197"/>
      <c r="I39" s="197"/>
      <c r="J39" s="197"/>
      <c r="K39" s="197"/>
      <c r="L39" s="197"/>
      <c r="M39" s="197"/>
      <c r="N39" s="197"/>
      <c r="O39" s="197"/>
      <c r="P39" s="152"/>
    </row>
    <row r="40" spans="1:16" s="153" customFormat="1" ht="15" customHeight="1">
      <c r="A40" s="458"/>
      <c r="B40" s="458"/>
      <c r="C40" s="458"/>
      <c r="D40" s="458"/>
      <c r="E40" s="458"/>
      <c r="F40" s="458"/>
      <c r="G40" s="197"/>
      <c r="H40" s="197"/>
      <c r="I40" s="197"/>
      <c r="J40" s="197"/>
      <c r="K40" s="197"/>
      <c r="L40" s="197"/>
      <c r="M40" s="197"/>
      <c r="N40" s="197"/>
      <c r="O40" s="197"/>
    </row>
    <row r="41" spans="1:16" s="153" customFormat="1" ht="15" customHeight="1">
      <c r="A41" s="458"/>
      <c r="B41" s="458"/>
      <c r="C41" s="458"/>
      <c r="D41" s="458"/>
      <c r="E41" s="458"/>
      <c r="F41" s="458"/>
      <c r="G41" s="197"/>
      <c r="H41" s="197"/>
      <c r="I41" s="197"/>
      <c r="J41" s="197"/>
      <c r="K41" s="197"/>
      <c r="L41" s="197"/>
      <c r="M41" s="197"/>
      <c r="N41" s="197"/>
      <c r="O41" s="197"/>
    </row>
    <row r="48" spans="1:16">
      <c r="B48" s="17"/>
      <c r="H48" s="17"/>
    </row>
  </sheetData>
  <mergeCells count="11">
    <mergeCell ref="A2:O2"/>
    <mergeCell ref="A1:O1"/>
    <mergeCell ref="A3:A4"/>
    <mergeCell ref="A41:F41"/>
    <mergeCell ref="B16:O16"/>
    <mergeCell ref="B27:O27"/>
    <mergeCell ref="A38:O38"/>
    <mergeCell ref="B4:O4"/>
    <mergeCell ref="B5:O5"/>
    <mergeCell ref="A39:F39"/>
    <mergeCell ref="A40:F40"/>
  </mergeCells>
  <hyperlinks>
    <hyperlink ref="A1" location="Inhalt!A1" display="Zurück zum Inhalt"/>
  </hyperlinks>
  <pageMargins left="0.70866141732283461" right="0.70866141732283461" top="0.78740157480314965" bottom="0.78740157480314965" header="0.31496062992125984" footer="0.31496062992125984"/>
  <pageSetup paperSize="9" scale="53" orientation="landscape" r:id="rId1"/>
  <headerFooter>
    <oddHeader>&amp;R&amp;K0070C0
F5 - Tabellenanhang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M83"/>
  <sheetViews>
    <sheetView showGridLines="0" zoomScaleNormal="100" zoomScalePageLayoutView="80" workbookViewId="0">
      <selection sqref="A1:K1"/>
    </sheetView>
  </sheetViews>
  <sheetFormatPr baseColWidth="10" defaultRowHeight="12.75"/>
  <cols>
    <col min="1" max="1" width="32.42578125" customWidth="1"/>
    <col min="2" max="11" width="11" customWidth="1"/>
    <col min="12" max="13" width="11.42578125" style="1"/>
  </cols>
  <sheetData>
    <row r="1" spans="1:13" ht="24" customHeight="1">
      <c r="A1" s="385" t="s">
        <v>138</v>
      </c>
      <c r="B1" s="385"/>
      <c r="C1" s="385"/>
      <c r="D1" s="385"/>
      <c r="E1" s="385"/>
      <c r="F1" s="385"/>
      <c r="G1" s="385"/>
      <c r="H1" s="385"/>
      <c r="I1" s="385"/>
      <c r="J1" s="385"/>
      <c r="K1" s="385"/>
    </row>
    <row r="2" spans="1:13" s="95" customFormat="1" ht="30" customHeight="1">
      <c r="A2" s="406" t="s">
        <v>163</v>
      </c>
      <c r="B2" s="406"/>
      <c r="C2" s="406"/>
      <c r="D2" s="406"/>
      <c r="E2" s="406"/>
      <c r="F2" s="406"/>
      <c r="G2" s="406"/>
      <c r="H2" s="406"/>
      <c r="I2" s="406"/>
      <c r="J2" s="406"/>
      <c r="K2" s="406"/>
      <c r="L2" s="320"/>
      <c r="M2" s="320"/>
    </row>
    <row r="3" spans="1:13" ht="13.5" customHeight="1">
      <c r="A3" s="496" t="s">
        <v>121</v>
      </c>
      <c r="B3" s="504" t="s">
        <v>131</v>
      </c>
      <c r="C3" s="496"/>
      <c r="D3" s="401" t="s">
        <v>26</v>
      </c>
      <c r="E3" s="447"/>
      <c r="F3" s="447"/>
      <c r="G3" s="447"/>
      <c r="H3" s="447"/>
      <c r="I3" s="447"/>
      <c r="J3" s="447"/>
      <c r="K3" s="447"/>
    </row>
    <row r="4" spans="1:13" ht="27" customHeight="1">
      <c r="A4" s="497"/>
      <c r="B4" s="505"/>
      <c r="C4" s="497"/>
      <c r="D4" s="506" t="s">
        <v>269</v>
      </c>
      <c r="E4" s="507"/>
      <c r="F4" s="507"/>
      <c r="G4" s="507"/>
      <c r="H4" s="507"/>
      <c r="I4" s="507"/>
      <c r="J4" s="507"/>
      <c r="K4" s="404"/>
    </row>
    <row r="5" spans="1:13" ht="18" customHeight="1">
      <c r="A5" s="497"/>
      <c r="B5" s="398"/>
      <c r="C5" s="498"/>
      <c r="D5" s="499" t="s">
        <v>122</v>
      </c>
      <c r="E5" s="500"/>
      <c r="F5" s="499" t="s">
        <v>123</v>
      </c>
      <c r="G5" s="500"/>
      <c r="H5" s="499" t="s">
        <v>129</v>
      </c>
      <c r="I5" s="500"/>
      <c r="J5" s="499" t="s">
        <v>139</v>
      </c>
      <c r="K5" s="447"/>
    </row>
    <row r="6" spans="1:13">
      <c r="A6" s="497"/>
      <c r="B6" s="246">
        <v>2016</v>
      </c>
      <c r="C6" s="245">
        <v>2018</v>
      </c>
      <c r="D6" s="246">
        <v>2016</v>
      </c>
      <c r="E6" s="246">
        <v>2018</v>
      </c>
      <c r="F6" s="246">
        <v>2016</v>
      </c>
      <c r="G6" s="246">
        <v>2018</v>
      </c>
      <c r="H6" s="246">
        <v>2016</v>
      </c>
      <c r="I6" s="246">
        <v>2018</v>
      </c>
      <c r="J6" s="246">
        <v>2016</v>
      </c>
      <c r="K6" s="244">
        <v>2018</v>
      </c>
    </row>
    <row r="7" spans="1:13">
      <c r="A7" s="498"/>
      <c r="B7" s="501" t="s">
        <v>200</v>
      </c>
      <c r="C7" s="502"/>
      <c r="D7" s="501" t="s">
        <v>0</v>
      </c>
      <c r="E7" s="502"/>
      <c r="F7" s="502"/>
      <c r="G7" s="502"/>
      <c r="H7" s="502"/>
      <c r="I7" s="502"/>
      <c r="J7" s="502"/>
      <c r="K7" s="503"/>
    </row>
    <row r="8" spans="1:13">
      <c r="A8" s="495" t="s">
        <v>140</v>
      </c>
      <c r="B8" s="495"/>
      <c r="C8" s="495"/>
      <c r="D8" s="495"/>
      <c r="E8" s="495"/>
      <c r="F8" s="495"/>
      <c r="G8" s="495"/>
      <c r="H8" s="495"/>
      <c r="I8" s="495"/>
      <c r="J8" s="495"/>
      <c r="K8" s="495"/>
    </row>
    <row r="9" spans="1:13">
      <c r="A9" s="321" t="s">
        <v>131</v>
      </c>
      <c r="B9" s="322">
        <v>6372</v>
      </c>
      <c r="C9" s="322">
        <v>7003</v>
      </c>
      <c r="D9" s="323">
        <v>7.281858129315756</v>
      </c>
      <c r="E9" s="323">
        <v>7.2725121137000004</v>
      </c>
      <c r="F9" s="323">
        <v>57.517263025737599</v>
      </c>
      <c r="G9" s="323">
        <v>55.930785876000002</v>
      </c>
      <c r="H9" s="323">
        <v>15.929064657878216</v>
      </c>
      <c r="I9" s="323">
        <v>16.656674692999999</v>
      </c>
      <c r="J9" s="323">
        <v>19.161958568738228</v>
      </c>
      <c r="K9" s="324">
        <v>20.044226494</v>
      </c>
    </row>
    <row r="10" spans="1:13" ht="13.5" customHeight="1">
      <c r="A10" s="325" t="s">
        <v>270</v>
      </c>
      <c r="B10" s="236" t="s">
        <v>43</v>
      </c>
      <c r="C10" s="326">
        <v>328</v>
      </c>
      <c r="D10" s="237" t="s">
        <v>43</v>
      </c>
      <c r="E10" s="327" t="s">
        <v>64</v>
      </c>
      <c r="F10" s="237" t="s">
        <v>43</v>
      </c>
      <c r="G10" s="327">
        <v>33.657808367999998</v>
      </c>
      <c r="H10" s="237" t="s">
        <v>43</v>
      </c>
      <c r="I10" s="327">
        <v>54.041480841000002</v>
      </c>
      <c r="J10" s="237" t="s">
        <v>43</v>
      </c>
      <c r="K10" s="328">
        <v>11.051067546000001</v>
      </c>
    </row>
    <row r="11" spans="1:13">
      <c r="A11" s="329" t="s">
        <v>124</v>
      </c>
      <c r="B11" s="322">
        <v>71</v>
      </c>
      <c r="C11" s="322">
        <v>81</v>
      </c>
      <c r="D11" s="323" t="s">
        <v>64</v>
      </c>
      <c r="E11" s="323" t="s">
        <v>64</v>
      </c>
      <c r="F11" s="323">
        <v>30.985915492957744</v>
      </c>
      <c r="G11" s="323">
        <v>29.949552288</v>
      </c>
      <c r="H11" s="323">
        <v>32.394366197183103</v>
      </c>
      <c r="I11" s="323">
        <v>33.589286510999997</v>
      </c>
      <c r="J11" s="323">
        <v>36.619718309859159</v>
      </c>
      <c r="K11" s="324">
        <v>35.495846841999999</v>
      </c>
    </row>
    <row r="12" spans="1:13">
      <c r="A12" s="330" t="s">
        <v>125</v>
      </c>
      <c r="B12" s="326">
        <v>1477</v>
      </c>
      <c r="C12" s="326">
        <v>1710</v>
      </c>
      <c r="D12" s="327">
        <v>0.60934326337169942</v>
      </c>
      <c r="E12" s="327">
        <v>0.50486478560000003</v>
      </c>
      <c r="F12" s="327">
        <v>14.014895057549086</v>
      </c>
      <c r="G12" s="327">
        <v>13.1489008</v>
      </c>
      <c r="H12" s="327">
        <v>21.936357481381176</v>
      </c>
      <c r="I12" s="327">
        <v>23.526340665999999</v>
      </c>
      <c r="J12" s="327">
        <v>63.236289776574139</v>
      </c>
      <c r="K12" s="328">
        <v>62.683871295000003</v>
      </c>
    </row>
    <row r="13" spans="1:13">
      <c r="A13" s="331" t="s">
        <v>141</v>
      </c>
      <c r="B13" s="332">
        <v>55</v>
      </c>
      <c r="C13" s="333">
        <v>63</v>
      </c>
      <c r="D13" s="334" t="s">
        <v>64</v>
      </c>
      <c r="E13" s="334" t="s">
        <v>64</v>
      </c>
      <c r="F13" s="334">
        <v>27.27272727272727</v>
      </c>
      <c r="G13" s="334">
        <v>27.393056134999998</v>
      </c>
      <c r="H13" s="334">
        <v>54.54545454545454</v>
      </c>
      <c r="I13" s="334">
        <v>50.581239277999998</v>
      </c>
      <c r="J13" s="334">
        <v>18.181818181818183</v>
      </c>
      <c r="K13" s="335">
        <v>21.539618813000001</v>
      </c>
    </row>
    <row r="14" spans="1:13" ht="13.5">
      <c r="A14" s="336" t="s">
        <v>271</v>
      </c>
      <c r="B14" s="326"/>
      <c r="C14" s="326"/>
      <c r="D14" s="327"/>
      <c r="E14" s="327"/>
      <c r="F14" s="327"/>
      <c r="G14" s="327"/>
      <c r="H14" s="327"/>
      <c r="I14" s="327"/>
      <c r="J14" s="327"/>
      <c r="K14" s="328"/>
    </row>
    <row r="15" spans="1:13">
      <c r="A15" s="337" t="s">
        <v>127</v>
      </c>
      <c r="B15" s="333">
        <v>181</v>
      </c>
      <c r="C15" s="333">
        <v>154</v>
      </c>
      <c r="D15" s="334" t="s">
        <v>64</v>
      </c>
      <c r="E15" s="334" t="s">
        <v>64</v>
      </c>
      <c r="F15" s="334">
        <v>18.784530386740332</v>
      </c>
      <c r="G15" s="334">
        <v>18.524549886999999</v>
      </c>
      <c r="H15" s="334">
        <v>28.176795580110497</v>
      </c>
      <c r="I15" s="334">
        <v>29.459669634000001</v>
      </c>
      <c r="J15" s="334">
        <v>52.486187845303867</v>
      </c>
      <c r="K15" s="335">
        <v>51.407203920999997</v>
      </c>
    </row>
    <row r="16" spans="1:13">
      <c r="A16" s="338" t="s">
        <v>126</v>
      </c>
      <c r="B16" s="326">
        <v>245</v>
      </c>
      <c r="C16" s="326">
        <v>315</v>
      </c>
      <c r="D16" s="327" t="s">
        <v>64</v>
      </c>
      <c r="E16" s="327" t="s">
        <v>64</v>
      </c>
      <c r="F16" s="327">
        <v>19.183673469387756</v>
      </c>
      <c r="G16" s="327">
        <v>18.932070803999999</v>
      </c>
      <c r="H16" s="327">
        <v>28.979591836734691</v>
      </c>
      <c r="I16" s="327">
        <v>30.635705929</v>
      </c>
      <c r="J16" s="327">
        <v>50.612244897959179</v>
      </c>
      <c r="K16" s="328">
        <v>49.917624662999998</v>
      </c>
    </row>
    <row r="17" spans="1:11">
      <c r="A17" s="337" t="s">
        <v>41</v>
      </c>
      <c r="B17" s="333">
        <v>82</v>
      </c>
      <c r="C17" s="333">
        <v>113</v>
      </c>
      <c r="D17" s="334" t="s">
        <v>64</v>
      </c>
      <c r="E17" s="334" t="s">
        <v>64</v>
      </c>
      <c r="F17" s="334">
        <v>10.975609756097562</v>
      </c>
      <c r="G17" s="334">
        <v>8.7611362432999993</v>
      </c>
      <c r="H17" s="334">
        <v>23.170731707317074</v>
      </c>
      <c r="I17" s="334">
        <v>27.575109822000002</v>
      </c>
      <c r="J17" s="334">
        <v>64.634146341463421</v>
      </c>
      <c r="K17" s="335">
        <v>63.284372394000002</v>
      </c>
    </row>
    <row r="18" spans="1:11">
      <c r="A18" s="336" t="s">
        <v>22</v>
      </c>
      <c r="B18" s="326"/>
      <c r="C18" s="326"/>
      <c r="D18" s="327"/>
      <c r="E18" s="327"/>
      <c r="F18" s="327"/>
      <c r="G18" s="327"/>
      <c r="H18" s="327"/>
      <c r="I18" s="327"/>
      <c r="J18" s="327"/>
      <c r="K18" s="328"/>
    </row>
    <row r="19" spans="1:11">
      <c r="A19" s="337" t="s">
        <v>126</v>
      </c>
      <c r="B19" s="333">
        <v>132</v>
      </c>
      <c r="C19" s="333">
        <v>185</v>
      </c>
      <c r="D19" s="334" t="s">
        <v>64</v>
      </c>
      <c r="E19" s="334" t="s">
        <v>64</v>
      </c>
      <c r="F19" s="334">
        <v>23.484848484848484</v>
      </c>
      <c r="G19" s="334">
        <v>21.620112893999998</v>
      </c>
      <c r="H19" s="334">
        <v>31.060606060606062</v>
      </c>
      <c r="I19" s="334">
        <v>31.317858294000001</v>
      </c>
      <c r="J19" s="334">
        <v>43.939393939393938</v>
      </c>
      <c r="K19" s="335">
        <v>45.083208573</v>
      </c>
    </row>
    <row r="20" spans="1:11">
      <c r="A20" s="338" t="s">
        <v>41</v>
      </c>
      <c r="B20" s="326">
        <v>249</v>
      </c>
      <c r="C20" s="326">
        <v>357</v>
      </c>
      <c r="D20" s="327" t="s">
        <v>64</v>
      </c>
      <c r="E20" s="327" t="s">
        <v>64</v>
      </c>
      <c r="F20" s="327">
        <v>11.244979919678714</v>
      </c>
      <c r="G20" s="327">
        <v>9.9006123408000004</v>
      </c>
      <c r="H20" s="327">
        <v>19.277108433734941</v>
      </c>
      <c r="I20" s="327">
        <v>22.046807491999999</v>
      </c>
      <c r="J20" s="327">
        <v>68.674698795180717</v>
      </c>
      <c r="K20" s="328">
        <v>67.312242799000003</v>
      </c>
    </row>
    <row r="21" spans="1:11">
      <c r="A21" s="337" t="s">
        <v>128</v>
      </c>
      <c r="B21" s="333">
        <v>482</v>
      </c>
      <c r="C21" s="333">
        <v>462</v>
      </c>
      <c r="D21" s="334" t="s">
        <v>64</v>
      </c>
      <c r="E21" s="334" t="s">
        <v>64</v>
      </c>
      <c r="F21" s="334">
        <v>8.2987551867219906</v>
      </c>
      <c r="G21" s="334">
        <v>6.9648221912999997</v>
      </c>
      <c r="H21" s="334">
        <v>12.448132780082988</v>
      </c>
      <c r="I21" s="334">
        <v>12.282797627000001</v>
      </c>
      <c r="J21" s="334">
        <v>78.630705394190869</v>
      </c>
      <c r="K21" s="335">
        <v>80.454928460999994</v>
      </c>
    </row>
    <row r="22" spans="1:11">
      <c r="A22" s="339" t="s">
        <v>32</v>
      </c>
      <c r="B22" s="340">
        <v>51</v>
      </c>
      <c r="C22" s="340">
        <v>62</v>
      </c>
      <c r="D22" s="341" t="s">
        <v>64</v>
      </c>
      <c r="E22" s="341" t="s">
        <v>64</v>
      </c>
      <c r="F22" s="341" t="s">
        <v>64</v>
      </c>
      <c r="G22" s="341" t="s">
        <v>64</v>
      </c>
      <c r="H22" s="341" t="s">
        <v>64</v>
      </c>
      <c r="I22" s="341" t="s">
        <v>64</v>
      </c>
      <c r="J22" s="341">
        <v>86.274509803921575</v>
      </c>
      <c r="K22" s="342">
        <v>89.808017934000006</v>
      </c>
    </row>
    <row r="23" spans="1:11">
      <c r="A23" s="495" t="s">
        <v>30</v>
      </c>
      <c r="B23" s="495"/>
      <c r="C23" s="495"/>
      <c r="D23" s="495"/>
      <c r="E23" s="495"/>
      <c r="F23" s="495"/>
      <c r="G23" s="495"/>
      <c r="H23" s="495"/>
      <c r="I23" s="495"/>
      <c r="J23" s="495"/>
      <c r="K23" s="495"/>
    </row>
    <row r="24" spans="1:11">
      <c r="A24" s="321" t="s">
        <v>131</v>
      </c>
      <c r="B24" s="322">
        <v>3425</v>
      </c>
      <c r="C24" s="322">
        <v>3758</v>
      </c>
      <c r="D24" s="323">
        <v>7.1532846715328464</v>
      </c>
      <c r="E24" s="323">
        <v>7.0912594431000002</v>
      </c>
      <c r="F24" s="323">
        <v>57.021897810218981</v>
      </c>
      <c r="G24" s="323">
        <v>55.596153672</v>
      </c>
      <c r="H24" s="323">
        <v>16.934306569343065</v>
      </c>
      <c r="I24" s="323">
        <v>17.472410247999999</v>
      </c>
      <c r="J24" s="323">
        <v>18.773722627737229</v>
      </c>
      <c r="K24" s="324">
        <v>19.733318272000002</v>
      </c>
    </row>
    <row r="25" spans="1:11" ht="13.5" customHeight="1">
      <c r="A25" s="343" t="s">
        <v>270</v>
      </c>
      <c r="B25" s="236" t="s">
        <v>43</v>
      </c>
      <c r="C25" s="326">
        <v>257</v>
      </c>
      <c r="D25" s="237" t="s">
        <v>43</v>
      </c>
      <c r="E25" s="327" t="s">
        <v>64</v>
      </c>
      <c r="F25" s="237" t="s">
        <v>43</v>
      </c>
      <c r="G25" s="327">
        <v>32.184680063000002</v>
      </c>
      <c r="H25" s="237" t="s">
        <v>43</v>
      </c>
      <c r="I25" s="327">
        <v>56.048785138</v>
      </c>
      <c r="J25" s="237" t="s">
        <v>43</v>
      </c>
      <c r="K25" s="328">
        <v>10.928615293</v>
      </c>
    </row>
    <row r="26" spans="1:11">
      <c r="A26" s="321" t="s">
        <v>124</v>
      </c>
      <c r="B26" s="322">
        <v>32</v>
      </c>
      <c r="C26" s="322">
        <v>39</v>
      </c>
      <c r="D26" s="323" t="s">
        <v>64</v>
      </c>
      <c r="E26" s="323" t="s">
        <v>64</v>
      </c>
      <c r="F26" s="323">
        <v>25</v>
      </c>
      <c r="G26" s="323">
        <v>22.932483043000001</v>
      </c>
      <c r="H26" s="323">
        <v>31.25</v>
      </c>
      <c r="I26" s="323">
        <v>33.780547841000001</v>
      </c>
      <c r="J26" s="323">
        <v>46.875</v>
      </c>
      <c r="K26" s="324">
        <v>41.851878872</v>
      </c>
    </row>
    <row r="27" spans="1:11">
      <c r="A27" s="330" t="s">
        <v>125</v>
      </c>
      <c r="B27" s="326">
        <v>708</v>
      </c>
      <c r="C27" s="326">
        <v>828</v>
      </c>
      <c r="D27" s="327" t="s">
        <v>64</v>
      </c>
      <c r="E27" s="327" t="s">
        <v>64</v>
      </c>
      <c r="F27" s="327">
        <v>11.440677966101696</v>
      </c>
      <c r="G27" s="327">
        <v>11.599018051</v>
      </c>
      <c r="H27" s="327">
        <v>22.033898305084744</v>
      </c>
      <c r="I27" s="327">
        <v>23.405380098999998</v>
      </c>
      <c r="J27" s="327">
        <v>65.819209039548028</v>
      </c>
      <c r="K27" s="328">
        <v>64.360589344000005</v>
      </c>
    </row>
    <row r="28" spans="1:11">
      <c r="A28" s="331" t="s">
        <v>141</v>
      </c>
      <c r="B28" s="332">
        <v>24</v>
      </c>
      <c r="C28" s="333">
        <v>30</v>
      </c>
      <c r="D28" s="334" t="s">
        <v>40</v>
      </c>
      <c r="E28" s="334" t="s">
        <v>64</v>
      </c>
      <c r="F28" s="334">
        <v>25</v>
      </c>
      <c r="G28" s="334">
        <v>27.454737516000002</v>
      </c>
      <c r="H28" s="334">
        <v>54.166666666666664</v>
      </c>
      <c r="I28" s="334">
        <v>49.899557901999998</v>
      </c>
      <c r="J28" s="334" t="s">
        <v>64</v>
      </c>
      <c r="K28" s="335">
        <v>22.239830801</v>
      </c>
    </row>
    <row r="29" spans="1:11" ht="13.5">
      <c r="A29" s="330" t="s">
        <v>271</v>
      </c>
      <c r="B29" s="326"/>
      <c r="C29" s="326"/>
      <c r="D29" s="327"/>
      <c r="E29" s="327"/>
      <c r="F29" s="327"/>
      <c r="G29" s="327"/>
      <c r="H29" s="327"/>
      <c r="I29" s="327"/>
      <c r="J29" s="327"/>
      <c r="K29" s="328"/>
    </row>
    <row r="30" spans="1:11">
      <c r="A30" s="331" t="s">
        <v>127</v>
      </c>
      <c r="B30" s="333">
        <v>102</v>
      </c>
      <c r="C30" s="333">
        <v>84</v>
      </c>
      <c r="D30" s="334" t="s">
        <v>64</v>
      </c>
      <c r="E30" s="334" t="s">
        <v>64</v>
      </c>
      <c r="F30" s="334">
        <v>13.725490196078432</v>
      </c>
      <c r="G30" s="334">
        <v>16.161401132000002</v>
      </c>
      <c r="H30" s="334">
        <v>26.47058823529412</v>
      </c>
      <c r="I30" s="334">
        <v>27.713228792999999</v>
      </c>
      <c r="J30" s="334">
        <v>58.82352941176471</v>
      </c>
      <c r="K30" s="335">
        <v>55.754917224000003</v>
      </c>
    </row>
    <row r="31" spans="1:11">
      <c r="A31" s="336" t="s">
        <v>126</v>
      </c>
      <c r="B31" s="326">
        <v>134</v>
      </c>
      <c r="C31" s="326">
        <v>169</v>
      </c>
      <c r="D31" s="327" t="s">
        <v>64</v>
      </c>
      <c r="E31" s="327" t="s">
        <v>64</v>
      </c>
      <c r="F31" s="327">
        <v>12.686567164179104</v>
      </c>
      <c r="G31" s="327">
        <v>15.044129613000001</v>
      </c>
      <c r="H31" s="327">
        <v>30.597014925373134</v>
      </c>
      <c r="I31" s="327">
        <v>29.144992654999999</v>
      </c>
      <c r="J31" s="327">
        <v>55.223880597014926</v>
      </c>
      <c r="K31" s="328">
        <v>55.336474846999998</v>
      </c>
    </row>
    <row r="32" spans="1:11">
      <c r="A32" s="331" t="s">
        <v>41</v>
      </c>
      <c r="B32" s="333">
        <v>49</v>
      </c>
      <c r="C32" s="333">
        <v>71</v>
      </c>
      <c r="D32" s="334" t="s">
        <v>64</v>
      </c>
      <c r="E32" s="334" t="s">
        <v>40</v>
      </c>
      <c r="F32" s="334" t="s">
        <v>64</v>
      </c>
      <c r="G32" s="334">
        <v>7.5037222376999999</v>
      </c>
      <c r="H32" s="334">
        <v>20.408163265306122</v>
      </c>
      <c r="I32" s="334">
        <v>23.750373440000001</v>
      </c>
      <c r="J32" s="334">
        <v>71.428571428571431</v>
      </c>
      <c r="K32" s="335">
        <v>68.745904322000001</v>
      </c>
    </row>
    <row r="33" spans="1:11">
      <c r="A33" s="330" t="s">
        <v>22</v>
      </c>
      <c r="B33" s="326"/>
      <c r="C33" s="326"/>
      <c r="D33" s="327"/>
      <c r="E33" s="327"/>
      <c r="F33" s="327"/>
      <c r="G33" s="327"/>
      <c r="H33" s="327"/>
      <c r="I33" s="327"/>
      <c r="J33" s="327"/>
      <c r="K33" s="328"/>
    </row>
    <row r="34" spans="1:11">
      <c r="A34" s="331" t="s">
        <v>126</v>
      </c>
      <c r="B34" s="333">
        <v>59</v>
      </c>
      <c r="C34" s="333">
        <v>86</v>
      </c>
      <c r="D34" s="334" t="s">
        <v>64</v>
      </c>
      <c r="E34" s="334" t="s">
        <v>64</v>
      </c>
      <c r="F34" s="334">
        <v>16.949152542372879</v>
      </c>
      <c r="G34" s="334">
        <v>18.786786269</v>
      </c>
      <c r="H34" s="334">
        <v>30.508474576271187</v>
      </c>
      <c r="I34" s="334">
        <v>30.207840620999999</v>
      </c>
      <c r="J34" s="334">
        <v>50.847457627118644</v>
      </c>
      <c r="K34" s="335">
        <v>48.492643303000001</v>
      </c>
    </row>
    <row r="35" spans="1:11">
      <c r="A35" s="336" t="s">
        <v>41</v>
      </c>
      <c r="B35" s="326">
        <v>124</v>
      </c>
      <c r="C35" s="326">
        <v>182</v>
      </c>
      <c r="D35" s="327" t="s">
        <v>64</v>
      </c>
      <c r="E35" s="327" t="s">
        <v>64</v>
      </c>
      <c r="F35" s="327">
        <v>10.483870967741936</v>
      </c>
      <c r="G35" s="327">
        <v>7.5949071547000004</v>
      </c>
      <c r="H35" s="327">
        <v>16.129032258064516</v>
      </c>
      <c r="I35" s="327">
        <v>20.271352061999998</v>
      </c>
      <c r="J35" s="327">
        <v>72.58064516129032</v>
      </c>
      <c r="K35" s="328">
        <v>71.373709016000006</v>
      </c>
    </row>
    <row r="36" spans="1:11">
      <c r="A36" s="331" t="s">
        <v>128</v>
      </c>
      <c r="B36" s="333">
        <v>193</v>
      </c>
      <c r="C36" s="333">
        <v>177</v>
      </c>
      <c r="D36" s="334" t="s">
        <v>64</v>
      </c>
      <c r="E36" s="334" t="s">
        <v>64</v>
      </c>
      <c r="F36" s="334">
        <v>8.2901554404145088</v>
      </c>
      <c r="G36" s="334">
        <v>7.1390543215999998</v>
      </c>
      <c r="H36" s="334">
        <v>12.435233160621761</v>
      </c>
      <c r="I36" s="334">
        <v>13.626163866000001</v>
      </c>
      <c r="J36" s="334">
        <v>78.238341968911911</v>
      </c>
      <c r="K36" s="335">
        <v>78.963872557000002</v>
      </c>
    </row>
    <row r="37" spans="1:11">
      <c r="A37" s="344" t="s">
        <v>32</v>
      </c>
      <c r="B37" s="340">
        <v>24</v>
      </c>
      <c r="C37" s="340">
        <v>29</v>
      </c>
      <c r="D37" s="341" t="s">
        <v>64</v>
      </c>
      <c r="E37" s="341" t="s">
        <v>40</v>
      </c>
      <c r="F37" s="341" t="s">
        <v>64</v>
      </c>
      <c r="G37" s="341" t="s">
        <v>64</v>
      </c>
      <c r="H37" s="341" t="s">
        <v>64</v>
      </c>
      <c r="I37" s="341" t="s">
        <v>64</v>
      </c>
      <c r="J37" s="341">
        <v>87.5</v>
      </c>
      <c r="K37" s="342">
        <v>89.504523047000006</v>
      </c>
    </row>
    <row r="38" spans="1:11">
      <c r="A38" s="495" t="s">
        <v>31</v>
      </c>
      <c r="B38" s="495"/>
      <c r="C38" s="495"/>
      <c r="D38" s="495"/>
      <c r="E38" s="495"/>
      <c r="F38" s="495"/>
      <c r="G38" s="495"/>
      <c r="H38" s="495"/>
      <c r="I38" s="495"/>
      <c r="J38" s="495"/>
      <c r="K38" s="495"/>
    </row>
    <row r="39" spans="1:11">
      <c r="A39" s="321" t="s">
        <v>131</v>
      </c>
      <c r="B39" s="322">
        <v>2947</v>
      </c>
      <c r="C39" s="322">
        <v>3245</v>
      </c>
      <c r="D39" s="323">
        <v>7.4652188666440455</v>
      </c>
      <c r="E39" s="323">
        <v>7.4823926118999999</v>
      </c>
      <c r="F39" s="323">
        <v>58.092975907702751</v>
      </c>
      <c r="G39" s="323">
        <v>56.318271332000002</v>
      </c>
      <c r="H39" s="323">
        <v>14.760773668137089</v>
      </c>
      <c r="I39" s="323">
        <v>15.712098352</v>
      </c>
      <c r="J39" s="323">
        <v>19.579233118425517</v>
      </c>
      <c r="K39" s="324">
        <v>20.404240901000001</v>
      </c>
    </row>
    <row r="40" spans="1:11" ht="13.5" customHeight="1">
      <c r="A40" s="343" t="s">
        <v>270</v>
      </c>
      <c r="B40" s="236" t="s">
        <v>43</v>
      </c>
      <c r="C40" s="326">
        <v>70</v>
      </c>
      <c r="D40" s="237" t="s">
        <v>43</v>
      </c>
      <c r="E40" s="327"/>
      <c r="F40" s="237" t="s">
        <v>43</v>
      </c>
      <c r="G40" s="327">
        <v>39.045169995000002</v>
      </c>
      <c r="H40" s="237" t="s">
        <v>43</v>
      </c>
      <c r="I40" s="327">
        <v>46.700589956000002</v>
      </c>
      <c r="J40" s="237" t="s">
        <v>43</v>
      </c>
      <c r="K40" s="328">
        <v>11.498886358</v>
      </c>
    </row>
    <row r="41" spans="1:11">
      <c r="A41" s="321" t="s">
        <v>124</v>
      </c>
      <c r="B41" s="322">
        <v>39</v>
      </c>
      <c r="C41" s="322">
        <v>41</v>
      </c>
      <c r="D41" s="323" t="s">
        <v>64</v>
      </c>
      <c r="E41" s="323" t="s">
        <v>64</v>
      </c>
      <c r="F41" s="323">
        <v>35.897435897435898</v>
      </c>
      <c r="G41" s="323">
        <v>36.619425814000003</v>
      </c>
      <c r="H41" s="323">
        <v>33.333333333333329</v>
      </c>
      <c r="I41" s="323">
        <v>33.407488549999997</v>
      </c>
      <c r="J41" s="323">
        <v>28.205128205128204</v>
      </c>
      <c r="K41" s="324">
        <v>29.454303244999998</v>
      </c>
    </row>
    <row r="42" spans="1:11">
      <c r="A42" s="330" t="s">
        <v>125</v>
      </c>
      <c r="B42" s="326">
        <v>768</v>
      </c>
      <c r="C42" s="326">
        <v>883</v>
      </c>
      <c r="D42" s="327">
        <v>0.65104166666666674</v>
      </c>
      <c r="E42" s="327" t="s">
        <v>64</v>
      </c>
      <c r="F42" s="327">
        <v>16.40625</v>
      </c>
      <c r="G42" s="327">
        <v>14.602529098</v>
      </c>
      <c r="H42" s="327">
        <v>22.005208333333336</v>
      </c>
      <c r="I42" s="327">
        <v>23.639789055000001</v>
      </c>
      <c r="J42" s="327">
        <v>60.9375</v>
      </c>
      <c r="K42" s="328">
        <v>61.111284720999997</v>
      </c>
    </row>
    <row r="43" spans="1:11">
      <c r="A43" s="331" t="s">
        <v>141</v>
      </c>
      <c r="B43" s="332">
        <v>31</v>
      </c>
      <c r="C43" s="333">
        <v>33</v>
      </c>
      <c r="D43" s="334" t="s">
        <v>64</v>
      </c>
      <c r="E43" s="334" t="s">
        <v>64</v>
      </c>
      <c r="F43" s="334">
        <v>29.032258064516132</v>
      </c>
      <c r="G43" s="334">
        <v>27.336445350999998</v>
      </c>
      <c r="H43" s="334">
        <v>51.612903225806448</v>
      </c>
      <c r="I43" s="334">
        <v>51.206882172999997</v>
      </c>
      <c r="J43" s="334">
        <v>19.35483870967742</v>
      </c>
      <c r="K43" s="335">
        <v>20.896968639000001</v>
      </c>
    </row>
    <row r="44" spans="1:11" ht="13.5">
      <c r="A44" s="330" t="s">
        <v>271</v>
      </c>
      <c r="B44" s="326"/>
      <c r="C44" s="326"/>
      <c r="D44" s="327"/>
      <c r="E44" s="327"/>
      <c r="F44" s="327"/>
      <c r="G44" s="327"/>
      <c r="H44" s="327"/>
      <c r="I44" s="327"/>
      <c r="J44" s="327"/>
      <c r="K44" s="328"/>
    </row>
    <row r="45" spans="1:11">
      <c r="A45" s="331" t="s">
        <v>127</v>
      </c>
      <c r="B45" s="333">
        <v>80</v>
      </c>
      <c r="C45" s="333">
        <v>70</v>
      </c>
      <c r="D45" s="334" t="s">
        <v>64</v>
      </c>
      <c r="E45" s="334" t="s">
        <v>64</v>
      </c>
      <c r="F45" s="334">
        <v>25</v>
      </c>
      <c r="G45" s="334">
        <v>21.369004194999999</v>
      </c>
      <c r="H45" s="334">
        <v>30</v>
      </c>
      <c r="I45" s="334">
        <v>31.561810333</v>
      </c>
      <c r="J45" s="334">
        <v>43.75</v>
      </c>
      <c r="K45" s="335">
        <v>46.173986247000002</v>
      </c>
    </row>
    <row r="46" spans="1:11">
      <c r="A46" s="336" t="s">
        <v>126</v>
      </c>
      <c r="B46" s="326">
        <v>111</v>
      </c>
      <c r="C46" s="326">
        <v>146</v>
      </c>
      <c r="D46" s="327" t="s">
        <v>64</v>
      </c>
      <c r="E46" s="327" t="s">
        <v>64</v>
      </c>
      <c r="F46" s="327">
        <v>27.027027027027028</v>
      </c>
      <c r="G46" s="327">
        <v>23.454699425000001</v>
      </c>
      <c r="H46" s="327">
        <v>27.027027027027028</v>
      </c>
      <c r="I46" s="327">
        <v>32.369770871999997</v>
      </c>
      <c r="J46" s="327">
        <v>45.045045045045043</v>
      </c>
      <c r="K46" s="328">
        <v>43.614173626000003</v>
      </c>
    </row>
    <row r="47" spans="1:11">
      <c r="A47" s="331" t="s">
        <v>41</v>
      </c>
      <c r="B47" s="333">
        <v>32</v>
      </c>
      <c r="C47" s="333">
        <v>42</v>
      </c>
      <c r="D47" s="334" t="s">
        <v>64</v>
      </c>
      <c r="E47" s="334" t="s">
        <v>64</v>
      </c>
      <c r="F47" s="334">
        <v>18.75</v>
      </c>
      <c r="G47" s="334" t="s">
        <v>64</v>
      </c>
      <c r="H47" s="334">
        <v>28.125</v>
      </c>
      <c r="I47" s="334">
        <v>34.014923885000002</v>
      </c>
      <c r="J47" s="334">
        <v>56.25</v>
      </c>
      <c r="K47" s="335">
        <v>54.088640556000001</v>
      </c>
    </row>
    <row r="48" spans="1:11">
      <c r="A48" s="330" t="s">
        <v>22</v>
      </c>
      <c r="B48" s="326"/>
      <c r="C48" s="326"/>
      <c r="D48" s="327"/>
      <c r="E48" s="327"/>
      <c r="F48" s="327"/>
      <c r="G48" s="327"/>
      <c r="H48" s="327"/>
      <c r="I48" s="327"/>
      <c r="J48" s="327"/>
      <c r="K48" s="328"/>
    </row>
    <row r="49" spans="1:11">
      <c r="A49" s="331" t="s">
        <v>126</v>
      </c>
      <c r="B49" s="333">
        <v>73</v>
      </c>
      <c r="C49" s="333">
        <v>99</v>
      </c>
      <c r="D49" s="334" t="s">
        <v>64</v>
      </c>
      <c r="E49" s="334" t="s">
        <v>64</v>
      </c>
      <c r="F49" s="334">
        <v>28.767123287671232</v>
      </c>
      <c r="G49" s="334">
        <v>24.077475418999999</v>
      </c>
      <c r="H49" s="334">
        <v>31.506849315068493</v>
      </c>
      <c r="I49" s="334">
        <v>32.280583808000003</v>
      </c>
      <c r="J49" s="334">
        <v>38.356164383561641</v>
      </c>
      <c r="K49" s="335">
        <v>42.126183759</v>
      </c>
    </row>
    <row r="50" spans="1:11">
      <c r="A50" s="336" t="s">
        <v>41</v>
      </c>
      <c r="B50" s="326">
        <v>125</v>
      </c>
      <c r="C50" s="326">
        <v>175</v>
      </c>
      <c r="D50" s="327" t="s">
        <v>64</v>
      </c>
      <c r="E50" s="327" t="s">
        <v>64</v>
      </c>
      <c r="F50" s="327">
        <v>12</v>
      </c>
      <c r="G50" s="327">
        <v>12.308637877000001</v>
      </c>
      <c r="H50" s="327">
        <v>22.400000000000002</v>
      </c>
      <c r="I50" s="327">
        <v>23.901052362000001</v>
      </c>
      <c r="J50" s="327">
        <v>64.8</v>
      </c>
      <c r="K50" s="328">
        <v>63.070540770999997</v>
      </c>
    </row>
    <row r="51" spans="1:11">
      <c r="A51" s="331" t="s">
        <v>128</v>
      </c>
      <c r="B51" s="333">
        <v>289</v>
      </c>
      <c r="C51" s="333">
        <v>285</v>
      </c>
      <c r="D51" s="334" t="s">
        <v>64</v>
      </c>
      <c r="E51" s="334" t="s">
        <v>64</v>
      </c>
      <c r="F51" s="334">
        <v>7.9584775086505193</v>
      </c>
      <c r="G51" s="334">
        <v>6.8570131453999998</v>
      </c>
      <c r="H51" s="334">
        <v>12.45674740484429</v>
      </c>
      <c r="I51" s="334">
        <v>11.45156729</v>
      </c>
      <c r="J51" s="334">
        <v>78.892733564013838</v>
      </c>
      <c r="K51" s="335">
        <v>81.37754425</v>
      </c>
    </row>
    <row r="52" spans="1:11">
      <c r="A52" s="344" t="s">
        <v>32</v>
      </c>
      <c r="B52" s="340">
        <v>27</v>
      </c>
      <c r="C52" s="340">
        <v>33</v>
      </c>
      <c r="D52" s="341" t="s">
        <v>40</v>
      </c>
      <c r="E52" s="341" t="s">
        <v>40</v>
      </c>
      <c r="F52" s="341" t="s">
        <v>64</v>
      </c>
      <c r="G52" s="341" t="s">
        <v>64</v>
      </c>
      <c r="H52" s="341" t="s">
        <v>64</v>
      </c>
      <c r="I52" s="341" t="s">
        <v>64</v>
      </c>
      <c r="J52" s="341">
        <v>88.888888888888886</v>
      </c>
      <c r="K52" s="342">
        <v>90.069468845000003</v>
      </c>
    </row>
    <row r="53" spans="1:11">
      <c r="A53" s="495" t="s">
        <v>63</v>
      </c>
      <c r="B53" s="495"/>
      <c r="C53" s="495"/>
      <c r="D53" s="495"/>
      <c r="E53" s="495"/>
      <c r="F53" s="495"/>
      <c r="G53" s="495"/>
      <c r="H53" s="495"/>
      <c r="I53" s="495"/>
      <c r="J53" s="495"/>
      <c r="K53" s="495"/>
    </row>
    <row r="54" spans="1:11">
      <c r="A54" s="321" t="s">
        <v>131</v>
      </c>
      <c r="B54" s="238" t="s">
        <v>43</v>
      </c>
      <c r="C54" s="322">
        <v>5584</v>
      </c>
      <c r="D54" s="239" t="s">
        <v>43</v>
      </c>
      <c r="E54" s="323">
        <v>4.8246110458000002</v>
      </c>
      <c r="F54" s="239" t="s">
        <v>43</v>
      </c>
      <c r="G54" s="323">
        <v>55.518757770999997</v>
      </c>
      <c r="H54" s="239" t="s">
        <v>43</v>
      </c>
      <c r="I54" s="323">
        <v>18.154850070999998</v>
      </c>
      <c r="J54" s="239" t="s">
        <v>43</v>
      </c>
      <c r="K54" s="324">
        <v>21.426541231000002</v>
      </c>
    </row>
    <row r="55" spans="1:11" ht="13.5" customHeight="1">
      <c r="A55" s="343" t="s">
        <v>270</v>
      </c>
      <c r="B55" s="236" t="s">
        <v>43</v>
      </c>
      <c r="C55" s="326">
        <v>293</v>
      </c>
      <c r="D55" s="237" t="s">
        <v>43</v>
      </c>
      <c r="E55" s="327" t="s">
        <v>20</v>
      </c>
      <c r="F55" s="237" t="s">
        <v>43</v>
      </c>
      <c r="G55" s="327">
        <v>33.591561888999998</v>
      </c>
      <c r="H55" s="237" t="s">
        <v>43</v>
      </c>
      <c r="I55" s="327">
        <v>54.592538245999997</v>
      </c>
      <c r="J55" s="237" t="s">
        <v>43</v>
      </c>
      <c r="K55" s="328">
        <v>10.801131966</v>
      </c>
    </row>
    <row r="56" spans="1:11">
      <c r="A56" s="321" t="s">
        <v>124</v>
      </c>
      <c r="B56" s="238" t="s">
        <v>43</v>
      </c>
      <c r="C56" s="322">
        <v>73</v>
      </c>
      <c r="D56" s="239" t="s">
        <v>43</v>
      </c>
      <c r="E56" s="323" t="s">
        <v>20</v>
      </c>
      <c r="F56" s="239" t="s">
        <v>43</v>
      </c>
      <c r="G56" s="323">
        <v>30.916610823999999</v>
      </c>
      <c r="H56" s="239" t="s">
        <v>43</v>
      </c>
      <c r="I56" s="323">
        <v>33.626108875</v>
      </c>
      <c r="J56" s="239" t="s">
        <v>43</v>
      </c>
      <c r="K56" s="324">
        <v>35.158598605000002</v>
      </c>
    </row>
    <row r="57" spans="1:11">
      <c r="A57" s="330" t="s">
        <v>125</v>
      </c>
      <c r="B57" s="236" t="s">
        <v>43</v>
      </c>
      <c r="C57" s="326">
        <v>1474</v>
      </c>
      <c r="D57" s="237" t="s">
        <v>43</v>
      </c>
      <c r="E57" s="327">
        <v>0.3755915024</v>
      </c>
      <c r="F57" s="237" t="s">
        <v>43</v>
      </c>
      <c r="G57" s="327">
        <v>12.866811262000001</v>
      </c>
      <c r="H57" s="237" t="s">
        <v>43</v>
      </c>
      <c r="I57" s="327">
        <v>23.688226126</v>
      </c>
      <c r="J57" s="237" t="s">
        <v>43</v>
      </c>
      <c r="K57" s="328">
        <v>62.918469574</v>
      </c>
    </row>
    <row r="58" spans="1:11">
      <c r="A58" s="331" t="s">
        <v>141</v>
      </c>
      <c r="B58" s="238" t="s">
        <v>43</v>
      </c>
      <c r="C58" s="333">
        <v>58</v>
      </c>
      <c r="D58" s="239" t="s">
        <v>43</v>
      </c>
      <c r="E58" s="334" t="s">
        <v>20</v>
      </c>
      <c r="F58" s="239" t="s">
        <v>43</v>
      </c>
      <c r="G58" s="334">
        <v>25.509317151000001</v>
      </c>
      <c r="H58" s="239" t="s">
        <v>43</v>
      </c>
      <c r="I58" s="334">
        <v>52.052480549999999</v>
      </c>
      <c r="J58" s="239" t="s">
        <v>43</v>
      </c>
      <c r="K58" s="335">
        <v>22.267776211000001</v>
      </c>
    </row>
    <row r="59" spans="1:11" ht="13.5">
      <c r="A59" s="330" t="s">
        <v>271</v>
      </c>
      <c r="B59" s="236"/>
      <c r="C59" s="326"/>
      <c r="D59" s="237"/>
      <c r="E59" s="327"/>
      <c r="F59" s="237"/>
      <c r="G59" s="327"/>
      <c r="H59" s="237"/>
      <c r="I59" s="327"/>
      <c r="J59" s="237"/>
      <c r="K59" s="328"/>
    </row>
    <row r="60" spans="1:11">
      <c r="A60" s="331" t="s">
        <v>127</v>
      </c>
      <c r="B60" s="238" t="s">
        <v>43</v>
      </c>
      <c r="C60" s="333">
        <v>136</v>
      </c>
      <c r="D60" s="239" t="s">
        <v>43</v>
      </c>
      <c r="E60" s="334" t="s">
        <v>20</v>
      </c>
      <c r="F60" s="239" t="s">
        <v>43</v>
      </c>
      <c r="G60" s="334">
        <v>18.249923693</v>
      </c>
      <c r="H60" s="239" t="s">
        <v>43</v>
      </c>
      <c r="I60" s="334">
        <v>29.294105511000001</v>
      </c>
      <c r="J60" s="239" t="s">
        <v>43</v>
      </c>
      <c r="K60" s="335">
        <v>52.037127390999999</v>
      </c>
    </row>
    <row r="61" spans="1:11">
      <c r="A61" s="336" t="s">
        <v>126</v>
      </c>
      <c r="B61" s="236" t="s">
        <v>43</v>
      </c>
      <c r="C61" s="326">
        <v>275</v>
      </c>
      <c r="D61" s="237" t="s">
        <v>43</v>
      </c>
      <c r="E61" s="327" t="s">
        <v>20</v>
      </c>
      <c r="F61" s="237" t="s">
        <v>43</v>
      </c>
      <c r="G61" s="327">
        <v>18.718039594</v>
      </c>
      <c r="H61" s="237" t="s">
        <v>43</v>
      </c>
      <c r="I61" s="327">
        <v>30.863151795</v>
      </c>
      <c r="J61" s="237" t="s">
        <v>43</v>
      </c>
      <c r="K61" s="328">
        <v>50.020977522999999</v>
      </c>
    </row>
    <row r="62" spans="1:11">
      <c r="A62" s="331" t="s">
        <v>41</v>
      </c>
      <c r="B62" s="238" t="s">
        <v>43</v>
      </c>
      <c r="C62" s="333">
        <v>95</v>
      </c>
      <c r="D62" s="239" t="s">
        <v>43</v>
      </c>
      <c r="E62" s="334" t="s">
        <v>20</v>
      </c>
      <c r="F62" s="239" t="s">
        <v>43</v>
      </c>
      <c r="G62" s="334">
        <v>8.720471302</v>
      </c>
      <c r="H62" s="239" t="s">
        <v>43</v>
      </c>
      <c r="I62" s="334">
        <v>28.261921219000001</v>
      </c>
      <c r="J62" s="239" t="s">
        <v>43</v>
      </c>
      <c r="K62" s="335">
        <v>62.673361546000002</v>
      </c>
    </row>
    <row r="63" spans="1:11">
      <c r="A63" s="330" t="s">
        <v>22</v>
      </c>
      <c r="B63" s="236"/>
      <c r="C63" s="326"/>
      <c r="D63" s="237"/>
      <c r="E63" s="327"/>
      <c r="F63" s="237"/>
      <c r="G63" s="327"/>
      <c r="H63" s="237"/>
      <c r="I63" s="327"/>
      <c r="J63" s="237"/>
      <c r="K63" s="328"/>
    </row>
    <row r="64" spans="1:11">
      <c r="A64" s="331" t="s">
        <v>126</v>
      </c>
      <c r="B64" s="238" t="s">
        <v>43</v>
      </c>
      <c r="C64" s="333">
        <v>152</v>
      </c>
      <c r="D64" s="239" t="s">
        <v>43</v>
      </c>
      <c r="E64" s="334" t="s">
        <v>20</v>
      </c>
      <c r="F64" s="239" t="s">
        <v>43</v>
      </c>
      <c r="G64" s="334">
        <v>21.903064358999998</v>
      </c>
      <c r="H64" s="239" t="s">
        <v>43</v>
      </c>
      <c r="I64" s="334">
        <v>32.162926149</v>
      </c>
      <c r="J64" s="239" t="s">
        <v>43</v>
      </c>
      <c r="K64" s="335">
        <v>44.171112162999997</v>
      </c>
    </row>
    <row r="65" spans="1:11">
      <c r="A65" s="336" t="s">
        <v>41</v>
      </c>
      <c r="B65" s="236" t="s">
        <v>43</v>
      </c>
      <c r="C65" s="326">
        <v>298</v>
      </c>
      <c r="D65" s="237" t="s">
        <v>43</v>
      </c>
      <c r="E65" s="327" t="s">
        <v>20</v>
      </c>
      <c r="F65" s="237" t="s">
        <v>43</v>
      </c>
      <c r="G65" s="327">
        <v>9.5884487391000004</v>
      </c>
      <c r="H65" s="237" t="s">
        <v>43</v>
      </c>
      <c r="I65" s="327">
        <v>22.487197373000001</v>
      </c>
      <c r="J65" s="237" t="s">
        <v>43</v>
      </c>
      <c r="K65" s="328">
        <v>67.246222305000003</v>
      </c>
    </row>
    <row r="66" spans="1:11">
      <c r="A66" s="331" t="s">
        <v>128</v>
      </c>
      <c r="B66" s="238" t="s">
        <v>43</v>
      </c>
      <c r="C66" s="333">
        <v>409</v>
      </c>
      <c r="D66" s="239" t="s">
        <v>43</v>
      </c>
      <c r="E66" s="334" t="s">
        <v>20</v>
      </c>
      <c r="F66" s="239" t="s">
        <v>43</v>
      </c>
      <c r="G66" s="334">
        <v>6.5311048190000003</v>
      </c>
      <c r="H66" s="239" t="s">
        <v>43</v>
      </c>
      <c r="I66" s="334">
        <v>11.999360641000001</v>
      </c>
      <c r="J66" s="239" t="s">
        <v>43</v>
      </c>
      <c r="K66" s="335">
        <v>81.232160363000006</v>
      </c>
    </row>
    <row r="67" spans="1:11">
      <c r="A67" s="344" t="s">
        <v>32</v>
      </c>
      <c r="B67" s="236" t="s">
        <v>43</v>
      </c>
      <c r="C67" s="340">
        <v>51</v>
      </c>
      <c r="D67" s="237" t="s">
        <v>43</v>
      </c>
      <c r="E67" s="327" t="s">
        <v>20</v>
      </c>
      <c r="F67" s="237" t="s">
        <v>43</v>
      </c>
      <c r="G67" s="341" t="s">
        <v>20</v>
      </c>
      <c r="H67" s="237" t="s">
        <v>43</v>
      </c>
      <c r="I67" s="341" t="s">
        <v>20</v>
      </c>
      <c r="J67" s="237" t="s">
        <v>43</v>
      </c>
      <c r="K67" s="342">
        <v>91.376713201000001</v>
      </c>
    </row>
    <row r="68" spans="1:11">
      <c r="A68" s="495" t="s">
        <v>42</v>
      </c>
      <c r="B68" s="495"/>
      <c r="C68" s="495"/>
      <c r="D68" s="495"/>
      <c r="E68" s="495"/>
      <c r="F68" s="495"/>
      <c r="G68" s="495"/>
      <c r="H68" s="495"/>
      <c r="I68" s="495"/>
      <c r="J68" s="495"/>
      <c r="K68" s="495"/>
    </row>
    <row r="69" spans="1:11">
      <c r="A69" s="321" t="s">
        <v>131</v>
      </c>
      <c r="B69" s="238" t="s">
        <v>43</v>
      </c>
      <c r="C69" s="322">
        <v>1419</v>
      </c>
      <c r="D69" s="239" t="s">
        <v>43</v>
      </c>
      <c r="E69" s="323">
        <v>16.907089039999999</v>
      </c>
      <c r="F69" s="239" t="s">
        <v>43</v>
      </c>
      <c r="G69" s="323">
        <v>57.552467618999998</v>
      </c>
      <c r="H69" s="239" t="s">
        <v>43</v>
      </c>
      <c r="I69" s="323">
        <v>10.760077763</v>
      </c>
      <c r="J69" s="239" t="s">
        <v>43</v>
      </c>
      <c r="K69" s="324">
        <v>14.603639928</v>
      </c>
    </row>
    <row r="70" spans="1:11" ht="13.5" customHeight="1">
      <c r="A70" s="343" t="s">
        <v>270</v>
      </c>
      <c r="B70" s="236" t="s">
        <v>43</v>
      </c>
      <c r="C70" s="326">
        <v>35</v>
      </c>
      <c r="D70" s="237" t="s">
        <v>43</v>
      </c>
      <c r="E70" s="327" t="s">
        <v>20</v>
      </c>
      <c r="F70" s="237" t="s">
        <v>43</v>
      </c>
      <c r="G70" s="327">
        <v>34.218878033000003</v>
      </c>
      <c r="H70" s="237" t="s">
        <v>43</v>
      </c>
      <c r="I70" s="327">
        <v>49.37434081</v>
      </c>
      <c r="J70" s="237" t="s">
        <v>43</v>
      </c>
      <c r="K70" s="328" t="s">
        <v>20</v>
      </c>
    </row>
    <row r="71" spans="1:11">
      <c r="A71" s="321" t="s">
        <v>124</v>
      </c>
      <c r="B71" s="238" t="s">
        <v>43</v>
      </c>
      <c r="C71" s="322">
        <v>8</v>
      </c>
      <c r="D71" s="239" t="s">
        <v>43</v>
      </c>
      <c r="E71" s="323" t="s">
        <v>20</v>
      </c>
      <c r="F71" s="239" t="s">
        <v>43</v>
      </c>
      <c r="G71" s="323" t="s">
        <v>20</v>
      </c>
      <c r="H71" s="239" t="s">
        <v>43</v>
      </c>
      <c r="I71" s="323" t="s">
        <v>20</v>
      </c>
      <c r="J71" s="239" t="s">
        <v>43</v>
      </c>
      <c r="K71" s="324" t="s">
        <v>20</v>
      </c>
    </row>
    <row r="72" spans="1:11">
      <c r="A72" s="330" t="s">
        <v>125</v>
      </c>
      <c r="B72" s="236" t="s">
        <v>43</v>
      </c>
      <c r="C72" s="326">
        <v>236</v>
      </c>
      <c r="D72" s="237" t="s">
        <v>43</v>
      </c>
      <c r="E72" s="327" t="s">
        <v>20</v>
      </c>
      <c r="F72" s="237" t="s">
        <v>43</v>
      </c>
      <c r="G72" s="327">
        <v>14.910162713</v>
      </c>
      <c r="H72" s="237" t="s">
        <v>43</v>
      </c>
      <c r="I72" s="327">
        <v>22.515588201</v>
      </c>
      <c r="J72" s="237" t="s">
        <v>43</v>
      </c>
      <c r="K72" s="328">
        <v>61.219127102000002</v>
      </c>
    </row>
    <row r="73" spans="1:11">
      <c r="A73" s="331" t="s">
        <v>141</v>
      </c>
      <c r="B73" s="238" t="s">
        <v>43</v>
      </c>
      <c r="C73" s="333">
        <v>6</v>
      </c>
      <c r="D73" s="239" t="s">
        <v>43</v>
      </c>
      <c r="E73" s="334" t="s">
        <v>20</v>
      </c>
      <c r="F73" s="239" t="s">
        <v>43</v>
      </c>
      <c r="G73" s="334" t="s">
        <v>20</v>
      </c>
      <c r="H73" s="239" t="s">
        <v>43</v>
      </c>
      <c r="I73" s="334" t="s">
        <v>20</v>
      </c>
      <c r="J73" s="239" t="s">
        <v>43</v>
      </c>
      <c r="K73" s="335" t="s">
        <v>20</v>
      </c>
    </row>
    <row r="74" spans="1:11" ht="13.5">
      <c r="A74" s="330" t="s">
        <v>271</v>
      </c>
      <c r="B74" s="236"/>
      <c r="C74" s="326"/>
      <c r="D74" s="237"/>
      <c r="E74" s="327"/>
      <c r="F74" s="237"/>
      <c r="G74" s="327"/>
      <c r="H74" s="237"/>
      <c r="I74" s="327"/>
      <c r="J74" s="237"/>
      <c r="K74" s="328"/>
    </row>
    <row r="75" spans="1:11">
      <c r="A75" s="331" t="s">
        <v>127</v>
      </c>
      <c r="B75" s="238" t="s">
        <v>43</v>
      </c>
      <c r="C75" s="333">
        <v>17</v>
      </c>
      <c r="D75" s="239" t="s">
        <v>43</v>
      </c>
      <c r="E75" s="334" t="s">
        <v>20</v>
      </c>
      <c r="F75" s="239" t="s">
        <v>43</v>
      </c>
      <c r="G75" s="334" t="s">
        <v>20</v>
      </c>
      <c r="H75" s="239" t="s">
        <v>43</v>
      </c>
      <c r="I75" s="334">
        <v>30.776588745000002</v>
      </c>
      <c r="J75" s="239" t="s">
        <v>43</v>
      </c>
      <c r="K75" s="335">
        <v>46.396708656000001</v>
      </c>
    </row>
    <row r="76" spans="1:11">
      <c r="A76" s="336" t="s">
        <v>126</v>
      </c>
      <c r="B76" s="236" t="s">
        <v>43</v>
      </c>
      <c r="C76" s="326">
        <v>40</v>
      </c>
      <c r="D76" s="237" t="s">
        <v>43</v>
      </c>
      <c r="E76" s="327" t="s">
        <v>20</v>
      </c>
      <c r="F76" s="237" t="s">
        <v>43</v>
      </c>
      <c r="G76" s="327">
        <v>20.386485565000001</v>
      </c>
      <c r="H76" s="237" t="s">
        <v>43</v>
      </c>
      <c r="I76" s="327">
        <v>29.090134022000001</v>
      </c>
      <c r="J76" s="237" t="s">
        <v>43</v>
      </c>
      <c r="K76" s="328">
        <v>49.215306879000003</v>
      </c>
    </row>
    <row r="77" spans="1:11">
      <c r="A77" s="331" t="s">
        <v>41</v>
      </c>
      <c r="B77" s="238" t="s">
        <v>43</v>
      </c>
      <c r="C77" s="333">
        <v>18</v>
      </c>
      <c r="D77" s="239" t="s">
        <v>43</v>
      </c>
      <c r="E77" s="334" t="s">
        <v>20</v>
      </c>
      <c r="F77" s="239" t="s">
        <v>43</v>
      </c>
      <c r="G77" s="334" t="s">
        <v>20</v>
      </c>
      <c r="H77" s="239" t="s">
        <v>43</v>
      </c>
      <c r="I77" s="334" t="s">
        <v>20</v>
      </c>
      <c r="J77" s="239" t="s">
        <v>43</v>
      </c>
      <c r="K77" s="335">
        <v>66.481939443000002</v>
      </c>
    </row>
    <row r="78" spans="1:11">
      <c r="A78" s="330" t="s">
        <v>22</v>
      </c>
      <c r="B78" s="236"/>
      <c r="C78" s="326"/>
      <c r="D78" s="237"/>
      <c r="E78" s="327"/>
      <c r="F78" s="237"/>
      <c r="G78" s="327"/>
      <c r="H78" s="237"/>
      <c r="I78" s="327"/>
      <c r="J78" s="237"/>
      <c r="K78" s="328"/>
    </row>
    <row r="79" spans="1:11">
      <c r="A79" s="331" t="s">
        <v>126</v>
      </c>
      <c r="B79" s="238" t="s">
        <v>43</v>
      </c>
      <c r="C79" s="333">
        <v>33</v>
      </c>
      <c r="D79" s="239" t="s">
        <v>43</v>
      </c>
      <c r="E79" s="334" t="s">
        <v>20</v>
      </c>
      <c r="F79" s="239" t="s">
        <v>43</v>
      </c>
      <c r="G79" s="334">
        <v>20.299394020000001</v>
      </c>
      <c r="H79" s="239" t="s">
        <v>43</v>
      </c>
      <c r="I79" s="334">
        <v>27.373375915</v>
      </c>
      <c r="J79" s="239" t="s">
        <v>43</v>
      </c>
      <c r="K79" s="335">
        <v>49.340556898999999</v>
      </c>
    </row>
    <row r="80" spans="1:11">
      <c r="A80" s="336" t="s">
        <v>41</v>
      </c>
      <c r="B80" s="236" t="s">
        <v>43</v>
      </c>
      <c r="C80" s="326">
        <v>59</v>
      </c>
      <c r="D80" s="237" t="s">
        <v>43</v>
      </c>
      <c r="E80" s="327" t="s">
        <v>20</v>
      </c>
      <c r="F80" s="237" t="s">
        <v>43</v>
      </c>
      <c r="G80" s="327">
        <v>11.485571488</v>
      </c>
      <c r="H80" s="237" t="s">
        <v>43</v>
      </c>
      <c r="I80" s="327">
        <v>19.810800580999999</v>
      </c>
      <c r="J80" s="237" t="s">
        <v>43</v>
      </c>
      <c r="K80" s="328">
        <v>67.647450957000004</v>
      </c>
    </row>
    <row r="81" spans="1:11">
      <c r="A81" s="331" t="s">
        <v>128</v>
      </c>
      <c r="B81" s="238" t="s">
        <v>43</v>
      </c>
      <c r="C81" s="333">
        <v>53</v>
      </c>
      <c r="D81" s="239" t="s">
        <v>43</v>
      </c>
      <c r="E81" s="334" t="s">
        <v>20</v>
      </c>
      <c r="F81" s="239" t="s">
        <v>43</v>
      </c>
      <c r="G81" s="334">
        <v>10.328337981000001</v>
      </c>
      <c r="H81" s="239" t="s">
        <v>43</v>
      </c>
      <c r="I81" s="334">
        <v>14.480876010999999</v>
      </c>
      <c r="J81" s="239" t="s">
        <v>43</v>
      </c>
      <c r="K81" s="335">
        <v>74.427427735999999</v>
      </c>
    </row>
    <row r="82" spans="1:11">
      <c r="A82" s="344" t="s">
        <v>32</v>
      </c>
      <c r="B82" s="236" t="s">
        <v>43</v>
      </c>
      <c r="C82" s="340">
        <v>11</v>
      </c>
      <c r="D82" s="237" t="s">
        <v>43</v>
      </c>
      <c r="E82" s="327" t="s">
        <v>20</v>
      </c>
      <c r="F82" s="237" t="s">
        <v>43</v>
      </c>
      <c r="G82" s="341" t="s">
        <v>20</v>
      </c>
      <c r="H82" s="237" t="s">
        <v>43</v>
      </c>
      <c r="I82" s="341" t="s">
        <v>20</v>
      </c>
      <c r="J82" s="237" t="s">
        <v>43</v>
      </c>
      <c r="K82" s="342">
        <v>82.266131819999998</v>
      </c>
    </row>
    <row r="83" spans="1:11" ht="97.5" customHeight="1">
      <c r="A83" s="494" t="s">
        <v>143</v>
      </c>
      <c r="B83" s="494"/>
      <c r="C83" s="494"/>
      <c r="D83" s="494"/>
      <c r="E83" s="494"/>
      <c r="F83" s="494"/>
      <c r="G83" s="494"/>
      <c r="H83" s="494"/>
      <c r="I83" s="494"/>
      <c r="J83" s="494"/>
      <c r="K83" s="494"/>
    </row>
  </sheetData>
  <mergeCells count="18">
    <mergeCell ref="A1:K1"/>
    <mergeCell ref="A23:K23"/>
    <mergeCell ref="A83:K83"/>
    <mergeCell ref="A38:K38"/>
    <mergeCell ref="A3:A7"/>
    <mergeCell ref="A2:K2"/>
    <mergeCell ref="A53:K53"/>
    <mergeCell ref="A68:K68"/>
    <mergeCell ref="F5:G5"/>
    <mergeCell ref="H5:I5"/>
    <mergeCell ref="J5:K5"/>
    <mergeCell ref="B7:C7"/>
    <mergeCell ref="D7:K7"/>
    <mergeCell ref="D3:K3"/>
    <mergeCell ref="D5:E5"/>
    <mergeCell ref="A8:K8"/>
    <mergeCell ref="B3:C5"/>
    <mergeCell ref="D4:K4"/>
  </mergeCells>
  <hyperlinks>
    <hyperlink ref="A1" location="Inhalt!A1" display="Zurück zum Inhalt"/>
  </hyperlinks>
  <pageMargins left="0.70866141732283461" right="0.70866141732283461" top="0.78740157480314965" bottom="0.78740157480314965" header="0.31496062992125984" footer="0.31496062992125984"/>
  <pageSetup paperSize="9" scale="53" orientation="landscape" r:id="rId1"/>
  <headerFooter>
    <oddHeader>&amp;CBildungsbericht 2018 - (Web-)Tabellen F5&amp;R&amp;K0070C0
F5 - Tabellenanhang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workbookViewId="0">
      <selection activeCell="D32" sqref="D31:D32"/>
    </sheetView>
  </sheetViews>
  <sheetFormatPr baseColWidth="10" defaultRowHeight="12.75"/>
  <cols>
    <col min="1" max="1" width="32.140625" customWidth="1"/>
    <col min="2" max="16" width="11.7109375" customWidth="1"/>
  </cols>
  <sheetData>
    <row r="1" spans="1:17" s="256" customFormat="1" ht="24" customHeight="1">
      <c r="A1" s="385" t="s">
        <v>138</v>
      </c>
      <c r="B1" s="385"/>
      <c r="C1" s="385"/>
      <c r="D1" s="385"/>
      <c r="E1" s="385"/>
      <c r="F1" s="385"/>
      <c r="G1" s="385"/>
      <c r="H1" s="385"/>
      <c r="I1" s="385"/>
      <c r="J1" s="385"/>
      <c r="K1" s="385"/>
      <c r="L1" s="385"/>
      <c r="M1" s="385"/>
      <c r="N1" s="385"/>
      <c r="O1" s="385"/>
      <c r="P1" s="385"/>
      <c r="Q1" s="345"/>
    </row>
    <row r="2" spans="1:17" ht="15" customHeight="1">
      <c r="A2" s="406" t="s">
        <v>174</v>
      </c>
      <c r="B2" s="406"/>
      <c r="C2" s="406"/>
      <c r="D2" s="406"/>
      <c r="E2" s="406"/>
      <c r="F2" s="406"/>
      <c r="G2" s="406"/>
      <c r="H2" s="406"/>
      <c r="I2" s="406"/>
      <c r="J2" s="406"/>
      <c r="K2" s="406"/>
      <c r="L2" s="406"/>
      <c r="M2" s="406"/>
      <c r="N2" s="406"/>
      <c r="O2" s="406"/>
      <c r="P2" s="406"/>
      <c r="Q2" s="1"/>
    </row>
    <row r="3" spans="1:17" ht="15.75" customHeight="1">
      <c r="A3" s="496" t="s">
        <v>166</v>
      </c>
      <c r="B3" s="504" t="s">
        <v>201</v>
      </c>
      <c r="C3" s="449"/>
      <c r="D3" s="449"/>
      <c r="E3" s="449"/>
      <c r="F3" s="449"/>
      <c r="G3" s="449"/>
      <c r="H3" s="449"/>
      <c r="I3" s="449"/>
      <c r="J3" s="449"/>
      <c r="K3" s="449"/>
      <c r="L3" s="449"/>
      <c r="M3" s="449"/>
      <c r="N3" s="449"/>
      <c r="O3" s="449"/>
      <c r="P3" s="449"/>
      <c r="Q3" s="1"/>
    </row>
    <row r="4" spans="1:17" ht="15.75" customHeight="1">
      <c r="A4" s="497"/>
      <c r="B4" s="513" t="s">
        <v>36</v>
      </c>
      <c r="C4" s="514"/>
      <c r="D4" s="514"/>
      <c r="E4" s="514"/>
      <c r="F4" s="514"/>
      <c r="G4" s="513" t="s">
        <v>170</v>
      </c>
      <c r="H4" s="514"/>
      <c r="I4" s="514"/>
      <c r="J4" s="514"/>
      <c r="K4" s="515"/>
      <c r="L4" s="513" t="s">
        <v>171</v>
      </c>
      <c r="M4" s="514"/>
      <c r="N4" s="514"/>
      <c r="O4" s="514"/>
      <c r="P4" s="514"/>
      <c r="Q4" s="1"/>
    </row>
    <row r="5" spans="1:17" ht="15.75" customHeight="1">
      <c r="A5" s="497"/>
      <c r="B5" s="346" t="s">
        <v>122</v>
      </c>
      <c r="C5" s="346" t="s">
        <v>123</v>
      </c>
      <c r="D5" s="346" t="s">
        <v>129</v>
      </c>
      <c r="E5" s="346" t="s">
        <v>167</v>
      </c>
      <c r="F5" s="347" t="s">
        <v>34</v>
      </c>
      <c r="G5" s="346" t="s">
        <v>122</v>
      </c>
      <c r="H5" s="346" t="s">
        <v>123</v>
      </c>
      <c r="I5" s="346" t="s">
        <v>129</v>
      </c>
      <c r="J5" s="346" t="s">
        <v>167</v>
      </c>
      <c r="K5" s="347" t="s">
        <v>34</v>
      </c>
      <c r="L5" s="346" t="s">
        <v>122</v>
      </c>
      <c r="M5" s="346" t="s">
        <v>123</v>
      </c>
      <c r="N5" s="346" t="s">
        <v>129</v>
      </c>
      <c r="O5" s="346" t="s">
        <v>167</v>
      </c>
      <c r="P5" s="347" t="s">
        <v>34</v>
      </c>
      <c r="Q5" s="1"/>
    </row>
    <row r="6" spans="1:17">
      <c r="A6" s="497"/>
      <c r="B6" s="510" t="s">
        <v>36</v>
      </c>
      <c r="C6" s="511"/>
      <c r="D6" s="511"/>
      <c r="E6" s="511"/>
      <c r="F6" s="511"/>
      <c r="G6" s="510" t="s">
        <v>170</v>
      </c>
      <c r="H6" s="511"/>
      <c r="I6" s="511"/>
      <c r="J6" s="511"/>
      <c r="K6" s="512"/>
      <c r="L6" s="510" t="s">
        <v>171</v>
      </c>
      <c r="M6" s="511"/>
      <c r="N6" s="511"/>
      <c r="O6" s="511"/>
      <c r="P6" s="511"/>
      <c r="Q6" s="1"/>
    </row>
    <row r="7" spans="1:17">
      <c r="A7" s="498"/>
      <c r="B7" s="509" t="s">
        <v>0</v>
      </c>
      <c r="C7" s="509"/>
      <c r="D7" s="509"/>
      <c r="E7" s="509"/>
      <c r="F7" s="348" t="s">
        <v>130</v>
      </c>
      <c r="G7" s="509" t="s">
        <v>0</v>
      </c>
      <c r="H7" s="509"/>
      <c r="I7" s="509"/>
      <c r="J7" s="509"/>
      <c r="K7" s="348" t="s">
        <v>130</v>
      </c>
      <c r="L7" s="509" t="s">
        <v>0</v>
      </c>
      <c r="M7" s="509"/>
      <c r="N7" s="509"/>
      <c r="O7" s="509"/>
      <c r="P7" s="348" t="s">
        <v>130</v>
      </c>
      <c r="Q7" s="1"/>
    </row>
    <row r="8" spans="1:17" ht="24">
      <c r="A8" s="349" t="s">
        <v>173</v>
      </c>
      <c r="B8" s="323">
        <v>0.50486478560000003</v>
      </c>
      <c r="C8" s="323">
        <v>13.1489008</v>
      </c>
      <c r="D8" s="323">
        <v>23.526340665999999</v>
      </c>
      <c r="E8" s="323">
        <v>62.683871295000003</v>
      </c>
      <c r="F8" s="350">
        <v>1710</v>
      </c>
      <c r="G8" s="323" t="s">
        <v>64</v>
      </c>
      <c r="H8" s="323">
        <v>11.599018051</v>
      </c>
      <c r="I8" s="323">
        <v>23.405380098999998</v>
      </c>
      <c r="J8" s="323">
        <v>64.360589344000005</v>
      </c>
      <c r="K8" s="351">
        <v>828</v>
      </c>
      <c r="L8" s="364" t="s">
        <v>64</v>
      </c>
      <c r="M8" s="323">
        <v>14.602529098</v>
      </c>
      <c r="N8" s="323">
        <v>23.639789055000001</v>
      </c>
      <c r="O8" s="323">
        <v>61.111284720999997</v>
      </c>
      <c r="P8" s="351">
        <v>883</v>
      </c>
      <c r="Q8" s="1"/>
    </row>
    <row r="9" spans="1:17" ht="24">
      <c r="A9" s="343" t="s">
        <v>272</v>
      </c>
      <c r="B9" s="365" t="s">
        <v>64</v>
      </c>
      <c r="C9" s="365">
        <v>18.932070804039206</v>
      </c>
      <c r="D9" s="365">
        <v>30.63570592909327</v>
      </c>
      <c r="E9" s="365">
        <v>49.91762466326999</v>
      </c>
      <c r="F9" s="352">
        <v>315</v>
      </c>
      <c r="G9" s="365" t="s">
        <v>64</v>
      </c>
      <c r="H9" s="365">
        <v>15.044129613080361</v>
      </c>
      <c r="I9" s="365">
        <v>29.144992655157655</v>
      </c>
      <c r="J9" s="365">
        <v>55.336474846658746</v>
      </c>
      <c r="K9" s="352">
        <v>169</v>
      </c>
      <c r="L9" s="365" t="s">
        <v>64</v>
      </c>
      <c r="M9" s="365">
        <v>23.454699425313283</v>
      </c>
      <c r="N9" s="365">
        <v>32.369770871868667</v>
      </c>
      <c r="O9" s="365">
        <v>43.614173625794905</v>
      </c>
      <c r="P9" s="352">
        <v>146</v>
      </c>
      <c r="Q9" s="1"/>
    </row>
    <row r="10" spans="1:17">
      <c r="A10" s="331" t="s">
        <v>274</v>
      </c>
      <c r="B10" s="23" t="s">
        <v>64</v>
      </c>
      <c r="C10" s="23">
        <v>22.972688383357443</v>
      </c>
      <c r="D10" s="23">
        <v>32.465758762423405</v>
      </c>
      <c r="E10" s="23">
        <v>44.096280321101361</v>
      </c>
      <c r="F10" s="353">
        <v>174</v>
      </c>
      <c r="G10" s="23" t="s">
        <v>64</v>
      </c>
      <c r="H10" s="23">
        <v>20.496029242740686</v>
      </c>
      <c r="I10" s="23">
        <v>35.776487654931806</v>
      </c>
      <c r="J10" s="23">
        <v>42.931535385056293</v>
      </c>
      <c r="K10" s="353">
        <v>61</v>
      </c>
      <c r="L10" s="23" t="s">
        <v>64</v>
      </c>
      <c r="M10" s="23">
        <v>30.202462067830126</v>
      </c>
      <c r="N10" s="23">
        <v>37.952670349847892</v>
      </c>
      <c r="O10" s="23">
        <v>31.532048816665213</v>
      </c>
      <c r="P10" s="353">
        <v>71</v>
      </c>
      <c r="Q10" s="1"/>
    </row>
    <row r="11" spans="1:17" ht="13.5">
      <c r="A11" s="336" t="s">
        <v>275</v>
      </c>
      <c r="B11" s="355" t="s">
        <v>64</v>
      </c>
      <c r="C11" s="355">
        <v>8.3207186422000845</v>
      </c>
      <c r="D11" s="355">
        <v>19.970673974316995</v>
      </c>
      <c r="E11" s="355">
        <v>71.522599261160153</v>
      </c>
      <c r="F11" s="354">
        <v>68</v>
      </c>
      <c r="G11" s="355" t="s">
        <v>64</v>
      </c>
      <c r="H11" s="355" t="s">
        <v>64</v>
      </c>
      <c r="I11" s="355">
        <v>18.958374695812587</v>
      </c>
      <c r="J11" s="355">
        <v>73.5669038807102</v>
      </c>
      <c r="K11" s="354">
        <v>56</v>
      </c>
      <c r="L11" s="355" t="s">
        <v>64</v>
      </c>
      <c r="M11" s="355" t="s">
        <v>64</v>
      </c>
      <c r="N11" s="355" t="s">
        <v>64</v>
      </c>
      <c r="O11" s="355" t="s">
        <v>64</v>
      </c>
      <c r="P11" s="354" t="s">
        <v>64</v>
      </c>
      <c r="Q11" s="1"/>
    </row>
    <row r="12" spans="1:17" ht="13.5">
      <c r="A12" s="331" t="s">
        <v>276</v>
      </c>
      <c r="B12" s="23" t="s">
        <v>20</v>
      </c>
      <c r="C12" s="23" t="s">
        <v>20</v>
      </c>
      <c r="D12" s="23">
        <v>35.798816576977885</v>
      </c>
      <c r="E12" s="23">
        <v>53.848298156652916</v>
      </c>
      <c r="F12" s="353">
        <v>33</v>
      </c>
      <c r="G12" s="23" t="s">
        <v>64</v>
      </c>
      <c r="H12" s="23" t="s">
        <v>64</v>
      </c>
      <c r="I12" s="23">
        <v>35.7282165461761</v>
      </c>
      <c r="J12" s="23">
        <v>55.499235814484351</v>
      </c>
      <c r="K12" s="353">
        <v>27</v>
      </c>
      <c r="L12" s="23" t="s">
        <v>64</v>
      </c>
      <c r="M12" s="23" t="s">
        <v>64</v>
      </c>
      <c r="N12" s="23" t="s">
        <v>64</v>
      </c>
      <c r="O12" s="23" t="s">
        <v>64</v>
      </c>
      <c r="P12" s="353" t="s">
        <v>64</v>
      </c>
    </row>
    <row r="13" spans="1:17">
      <c r="A13" s="336" t="s">
        <v>277</v>
      </c>
      <c r="B13" s="355" t="s">
        <v>64</v>
      </c>
      <c r="C13" s="355">
        <v>14.537033106241292</v>
      </c>
      <c r="D13" s="355">
        <v>18.652069357447733</v>
      </c>
      <c r="E13" s="355">
        <v>66.565357739843634</v>
      </c>
      <c r="F13" s="354">
        <v>43</v>
      </c>
      <c r="G13" s="355" t="s">
        <v>64</v>
      </c>
      <c r="H13" s="355" t="s">
        <v>64</v>
      </c>
      <c r="I13" s="355" t="s">
        <v>64</v>
      </c>
      <c r="J13" s="355" t="s">
        <v>64</v>
      </c>
      <c r="K13" s="355" t="s">
        <v>64</v>
      </c>
      <c r="L13" s="355" t="s">
        <v>64</v>
      </c>
      <c r="M13" s="355" t="s">
        <v>64</v>
      </c>
      <c r="N13" s="355">
        <v>15.744209947793905</v>
      </c>
      <c r="O13" s="355">
        <v>69.465161828621277</v>
      </c>
      <c r="P13" s="354">
        <v>33</v>
      </c>
    </row>
    <row r="14" spans="1:17" ht="24">
      <c r="A14" s="310" t="s">
        <v>273</v>
      </c>
      <c r="B14" s="366" t="s">
        <v>64</v>
      </c>
      <c r="C14" s="366">
        <v>8.7611362433171269</v>
      </c>
      <c r="D14" s="366">
        <v>27.575109821649725</v>
      </c>
      <c r="E14" s="366">
        <v>63.284372394158872</v>
      </c>
      <c r="F14" s="356">
        <v>113</v>
      </c>
      <c r="G14" s="366" t="s">
        <v>64</v>
      </c>
      <c r="H14" s="366">
        <v>7.5037222377004023</v>
      </c>
      <c r="I14" s="366">
        <v>23.750373440395624</v>
      </c>
      <c r="J14" s="366">
        <v>68.745904321903964</v>
      </c>
      <c r="K14" s="356">
        <v>71</v>
      </c>
      <c r="L14" s="23" t="s">
        <v>64</v>
      </c>
      <c r="M14" s="23" t="s">
        <v>64</v>
      </c>
      <c r="N14" s="23">
        <v>34.014923884956808</v>
      </c>
      <c r="O14" s="23">
        <v>54.088640555521103</v>
      </c>
      <c r="P14" s="353">
        <v>42</v>
      </c>
    </row>
    <row r="15" spans="1:17">
      <c r="A15" s="357" t="s">
        <v>274</v>
      </c>
      <c r="B15" s="367" t="s">
        <v>64</v>
      </c>
      <c r="C15" s="355">
        <v>13.385810130097795</v>
      </c>
      <c r="D15" s="355">
        <v>36.664465088810886</v>
      </c>
      <c r="E15" s="355">
        <v>49.949724781091398</v>
      </c>
      <c r="F15" s="354">
        <v>43</v>
      </c>
      <c r="G15" s="355" t="s">
        <v>64</v>
      </c>
      <c r="H15" s="355" t="s">
        <v>64</v>
      </c>
      <c r="I15" s="355">
        <v>29.248548546826459</v>
      </c>
      <c r="J15" s="355">
        <v>56.903280149535938</v>
      </c>
      <c r="K15" s="354">
        <v>21</v>
      </c>
      <c r="L15" s="355" t="s">
        <v>64</v>
      </c>
      <c r="M15" s="355" t="s">
        <v>64</v>
      </c>
      <c r="N15" s="355">
        <v>43.986237990527286</v>
      </c>
      <c r="O15" s="355">
        <v>43.084443466364078</v>
      </c>
      <c r="P15" s="354">
        <v>22</v>
      </c>
    </row>
    <row r="16" spans="1:17" ht="13.5">
      <c r="A16" s="331" t="s">
        <v>275</v>
      </c>
      <c r="B16" s="23" t="s">
        <v>64</v>
      </c>
      <c r="C16" s="23" t="s">
        <v>20</v>
      </c>
      <c r="D16" s="23">
        <v>17.540943637335698</v>
      </c>
      <c r="E16" s="23">
        <v>78.309420844529086</v>
      </c>
      <c r="F16" s="353">
        <v>40</v>
      </c>
      <c r="G16" s="23" t="s">
        <v>64</v>
      </c>
      <c r="H16" s="23" t="s">
        <v>64</v>
      </c>
      <c r="I16" s="23">
        <v>16.186097963951056</v>
      </c>
      <c r="J16" s="23">
        <v>79.959332372291314</v>
      </c>
      <c r="K16" s="353">
        <v>33</v>
      </c>
      <c r="L16" s="23" t="s">
        <v>64</v>
      </c>
      <c r="M16" s="23" t="s">
        <v>64</v>
      </c>
      <c r="N16" s="23" t="s">
        <v>64</v>
      </c>
      <c r="O16" s="23" t="s">
        <v>64</v>
      </c>
      <c r="P16" s="353" t="s">
        <v>64</v>
      </c>
    </row>
    <row r="17" spans="1:16">
      <c r="A17" s="358" t="s">
        <v>202</v>
      </c>
      <c r="B17" s="355" t="s">
        <v>64</v>
      </c>
      <c r="C17" s="355">
        <v>18.524549886878841</v>
      </c>
      <c r="D17" s="355">
        <v>29.459669634443859</v>
      </c>
      <c r="E17" s="355">
        <v>51.40720392146968</v>
      </c>
      <c r="F17" s="354">
        <v>154</v>
      </c>
      <c r="G17" s="355" t="s">
        <v>64</v>
      </c>
      <c r="H17" s="355">
        <v>16.161401131622871</v>
      </c>
      <c r="I17" s="355">
        <v>27.713228792688742</v>
      </c>
      <c r="J17" s="355">
        <v>55.75491722419077</v>
      </c>
      <c r="K17" s="354">
        <v>84</v>
      </c>
      <c r="L17" s="355" t="s">
        <v>64</v>
      </c>
      <c r="M17" s="355">
        <v>21.369004194980079</v>
      </c>
      <c r="N17" s="355">
        <v>31.561810333426759</v>
      </c>
      <c r="O17" s="355">
        <v>46.173986246615932</v>
      </c>
      <c r="P17" s="354">
        <v>70</v>
      </c>
    </row>
    <row r="18" spans="1:16">
      <c r="A18" s="331" t="s">
        <v>274</v>
      </c>
      <c r="B18" s="23" t="s">
        <v>64</v>
      </c>
      <c r="C18" s="23">
        <v>24.583429616026471</v>
      </c>
      <c r="D18" s="23">
        <v>40.207515107820889</v>
      </c>
      <c r="E18" s="23">
        <v>34.965108920347504</v>
      </c>
      <c r="F18" s="353">
        <v>61</v>
      </c>
      <c r="G18" s="23" t="s">
        <v>64</v>
      </c>
      <c r="H18" s="23">
        <v>25.802399240394276</v>
      </c>
      <c r="I18" s="23">
        <v>35.747047134086479</v>
      </c>
      <c r="J18" s="23">
        <v>38.450553625519362</v>
      </c>
      <c r="K18" s="353">
        <v>27</v>
      </c>
      <c r="L18" s="23" t="s">
        <v>64</v>
      </c>
      <c r="M18" s="23">
        <v>23.629942143935374</v>
      </c>
      <c r="N18" s="23">
        <v>43.696527670234097</v>
      </c>
      <c r="O18" s="23">
        <v>32.238767102953034</v>
      </c>
      <c r="P18" s="353">
        <v>34</v>
      </c>
    </row>
    <row r="19" spans="1:16" ht="13.5">
      <c r="A19" s="336" t="s">
        <v>275</v>
      </c>
      <c r="B19" s="355" t="s">
        <v>64</v>
      </c>
      <c r="C19" s="355" t="s">
        <v>20</v>
      </c>
      <c r="D19" s="355">
        <v>20.23915947284906</v>
      </c>
      <c r="E19" s="355">
        <v>71.966428396330159</v>
      </c>
      <c r="F19" s="354">
        <v>44</v>
      </c>
      <c r="G19" s="355" t="s">
        <v>64</v>
      </c>
      <c r="H19" s="355" t="s">
        <v>64</v>
      </c>
      <c r="I19" s="355">
        <v>20.569576890446914</v>
      </c>
      <c r="J19" s="355">
        <v>72.318923699894469</v>
      </c>
      <c r="K19" s="354">
        <v>38</v>
      </c>
      <c r="L19" s="355" t="s">
        <v>64</v>
      </c>
      <c r="M19" s="355" t="s">
        <v>64</v>
      </c>
      <c r="N19" s="355" t="s">
        <v>64</v>
      </c>
      <c r="O19" s="355" t="s">
        <v>64</v>
      </c>
      <c r="P19" s="354" t="s">
        <v>64</v>
      </c>
    </row>
    <row r="20" spans="1:16" ht="24">
      <c r="A20" s="359" t="s">
        <v>203</v>
      </c>
      <c r="B20" s="366" t="s">
        <v>64</v>
      </c>
      <c r="C20" s="366">
        <v>21.620112894221439</v>
      </c>
      <c r="D20" s="366">
        <v>31.317858294097661</v>
      </c>
      <c r="E20" s="366">
        <v>45.083208572941594</v>
      </c>
      <c r="F20" s="356">
        <v>185</v>
      </c>
      <c r="G20" s="366" t="s">
        <v>64</v>
      </c>
      <c r="H20" s="366">
        <v>18.786786268584674</v>
      </c>
      <c r="I20" s="366">
        <v>30.207840620718727</v>
      </c>
      <c r="J20" s="366">
        <v>48.492643303177019</v>
      </c>
      <c r="K20" s="356">
        <v>86</v>
      </c>
      <c r="L20" s="23" t="s">
        <v>64</v>
      </c>
      <c r="M20" s="366">
        <v>24.077475419311771</v>
      </c>
      <c r="N20" s="366">
        <v>32.280583808363623</v>
      </c>
      <c r="O20" s="366">
        <v>42.126183759066521</v>
      </c>
      <c r="P20" s="356">
        <v>99</v>
      </c>
    </row>
    <row r="21" spans="1:16">
      <c r="A21" s="336" t="s">
        <v>278</v>
      </c>
      <c r="B21" s="355" t="s">
        <v>64</v>
      </c>
      <c r="C21" s="355">
        <v>23.552067875163591</v>
      </c>
      <c r="D21" s="355">
        <v>30.293590793018115</v>
      </c>
      <c r="E21" s="355">
        <v>43.96227128784529</v>
      </c>
      <c r="F21" s="354">
        <v>37</v>
      </c>
      <c r="G21" s="355" t="s">
        <v>64</v>
      </c>
      <c r="H21" s="355" t="s">
        <v>64</v>
      </c>
      <c r="I21" s="355" t="s">
        <v>64</v>
      </c>
      <c r="J21" s="355" t="s">
        <v>64</v>
      </c>
      <c r="K21" s="354" t="s">
        <v>64</v>
      </c>
      <c r="L21" s="355" t="s">
        <v>64</v>
      </c>
      <c r="M21" s="355">
        <v>27.343289123763398</v>
      </c>
      <c r="N21" s="355">
        <v>27.548336312170136</v>
      </c>
      <c r="O21" s="355">
        <v>43.724155617637365</v>
      </c>
      <c r="P21" s="354">
        <v>27</v>
      </c>
    </row>
    <row r="22" spans="1:16">
      <c r="A22" s="331" t="s">
        <v>274</v>
      </c>
      <c r="B22" s="23" t="s">
        <v>64</v>
      </c>
      <c r="C22" s="23">
        <v>27.428445567461392</v>
      </c>
      <c r="D22" s="23">
        <v>34.331335578816244</v>
      </c>
      <c r="E22" s="23">
        <v>37.375787537744145</v>
      </c>
      <c r="F22" s="353">
        <v>63</v>
      </c>
      <c r="G22" s="23" t="s">
        <v>64</v>
      </c>
      <c r="H22" s="23">
        <v>28.164673011074264</v>
      </c>
      <c r="I22" s="23">
        <v>29.818495786559073</v>
      </c>
      <c r="J22" s="23">
        <v>40.891378621166325</v>
      </c>
      <c r="K22" s="353">
        <v>31</v>
      </c>
      <c r="L22" s="23" t="s">
        <v>64</v>
      </c>
      <c r="M22" s="23">
        <v>26.694692219726253</v>
      </c>
      <c r="N22" s="23">
        <v>38.829009951169759</v>
      </c>
      <c r="O22" s="23">
        <v>33.87201061512615</v>
      </c>
      <c r="P22" s="353">
        <v>31</v>
      </c>
    </row>
    <row r="23" spans="1:16" ht="13.5">
      <c r="A23" s="336" t="s">
        <v>275</v>
      </c>
      <c r="B23" s="355" t="s">
        <v>64</v>
      </c>
      <c r="C23" s="355" t="s">
        <v>20</v>
      </c>
      <c r="D23" s="355" t="s">
        <v>20</v>
      </c>
      <c r="E23" s="355">
        <v>58.728719246377182</v>
      </c>
      <c r="F23" s="354">
        <v>17</v>
      </c>
      <c r="G23" s="355" t="s">
        <v>64</v>
      </c>
      <c r="H23" s="355" t="s">
        <v>64</v>
      </c>
      <c r="I23" s="355" t="s">
        <v>64</v>
      </c>
      <c r="J23" s="355" t="s">
        <v>64</v>
      </c>
      <c r="K23" s="354" t="s">
        <v>64</v>
      </c>
      <c r="L23" s="355" t="s">
        <v>64</v>
      </c>
      <c r="M23" s="355" t="s">
        <v>64</v>
      </c>
      <c r="N23" s="355" t="s">
        <v>64</v>
      </c>
      <c r="O23" s="355" t="s">
        <v>64</v>
      </c>
      <c r="P23" s="354" t="s">
        <v>64</v>
      </c>
    </row>
    <row r="24" spans="1:16">
      <c r="A24" s="331" t="s">
        <v>277</v>
      </c>
      <c r="B24" s="23" t="s">
        <v>64</v>
      </c>
      <c r="C24" s="23" t="s">
        <v>20</v>
      </c>
      <c r="D24" s="23">
        <v>28.954148000457113</v>
      </c>
      <c r="E24" s="23">
        <v>55.331166010037435</v>
      </c>
      <c r="F24" s="353">
        <v>25</v>
      </c>
      <c r="G24" s="23" t="s">
        <v>64</v>
      </c>
      <c r="H24" s="23" t="s">
        <v>64</v>
      </c>
      <c r="I24" s="23" t="s">
        <v>64</v>
      </c>
      <c r="J24" s="23" t="s">
        <v>64</v>
      </c>
      <c r="K24" s="353" t="s">
        <v>64</v>
      </c>
      <c r="L24" s="23" t="s">
        <v>64</v>
      </c>
      <c r="M24" s="23" t="s">
        <v>64</v>
      </c>
      <c r="N24" s="23">
        <v>29.852830356335708</v>
      </c>
      <c r="O24" s="23">
        <v>54.887400032695645</v>
      </c>
      <c r="P24" s="353">
        <v>17</v>
      </c>
    </row>
    <row r="25" spans="1:16" ht="36">
      <c r="A25" s="360" t="s">
        <v>204</v>
      </c>
      <c r="B25" s="355" t="s">
        <v>64</v>
      </c>
      <c r="C25" s="327">
        <v>7.903608766974048</v>
      </c>
      <c r="D25" s="327">
        <v>15.850049134602321</v>
      </c>
      <c r="E25" s="327">
        <v>75.790453559719495</v>
      </c>
      <c r="F25" s="361">
        <v>881</v>
      </c>
      <c r="G25" s="327" t="s">
        <v>64</v>
      </c>
      <c r="H25" s="327">
        <v>7.020793162286207</v>
      </c>
      <c r="I25" s="327">
        <v>16.321799226004551</v>
      </c>
      <c r="J25" s="327">
        <v>76.176551662921199</v>
      </c>
      <c r="K25" s="361">
        <v>388</v>
      </c>
      <c r="L25" s="355" t="s">
        <v>64</v>
      </c>
      <c r="M25" s="327">
        <v>8.5973649620813148</v>
      </c>
      <c r="N25" s="327">
        <v>15.479326702064144</v>
      </c>
      <c r="O25" s="327">
        <v>75.487040310573278</v>
      </c>
      <c r="P25" s="361">
        <v>493</v>
      </c>
    </row>
    <row r="26" spans="1:16">
      <c r="A26" s="331" t="s">
        <v>278</v>
      </c>
      <c r="B26" s="23" t="s">
        <v>64</v>
      </c>
      <c r="C26" s="23">
        <v>12.941176470588237</v>
      </c>
      <c r="D26" s="23">
        <v>25.882352941176475</v>
      </c>
      <c r="E26" s="23">
        <v>60</v>
      </c>
      <c r="F26" s="353">
        <v>85</v>
      </c>
      <c r="G26" s="23" t="s">
        <v>64</v>
      </c>
      <c r="H26" s="23" t="s">
        <v>64</v>
      </c>
      <c r="I26" s="23" t="s">
        <v>64</v>
      </c>
      <c r="J26" s="23" t="s">
        <v>64</v>
      </c>
      <c r="K26" s="353" t="s">
        <v>64</v>
      </c>
      <c r="L26" s="23" t="s">
        <v>64</v>
      </c>
      <c r="M26" s="23">
        <v>16.129032258064516</v>
      </c>
      <c r="N26" s="23">
        <v>25.806451612903224</v>
      </c>
      <c r="O26" s="23">
        <v>56.451612903225815</v>
      </c>
      <c r="P26" s="353">
        <v>62</v>
      </c>
    </row>
    <row r="27" spans="1:16">
      <c r="A27" s="336" t="s">
        <v>168</v>
      </c>
      <c r="B27" s="355" t="s">
        <v>64</v>
      </c>
      <c r="C27" s="355" t="s">
        <v>20</v>
      </c>
      <c r="D27" s="355">
        <v>4.0335379271308032</v>
      </c>
      <c r="E27" s="355">
        <v>94.065744717105986</v>
      </c>
      <c r="F27" s="354">
        <v>173</v>
      </c>
      <c r="G27" s="355" t="s">
        <v>64</v>
      </c>
      <c r="H27" s="355" t="s">
        <v>64</v>
      </c>
      <c r="I27" s="355" t="s">
        <v>64</v>
      </c>
      <c r="J27" s="355">
        <v>93.921402314899012</v>
      </c>
      <c r="K27" s="354">
        <v>41</v>
      </c>
      <c r="L27" s="355" t="s">
        <v>64</v>
      </c>
      <c r="M27" s="355" t="s">
        <v>64</v>
      </c>
      <c r="N27" s="355">
        <v>4.4431003045337256</v>
      </c>
      <c r="O27" s="355">
        <v>94.110714213485011</v>
      </c>
      <c r="P27" s="354">
        <v>132</v>
      </c>
    </row>
    <row r="28" spans="1:16">
      <c r="A28" s="331" t="s">
        <v>274</v>
      </c>
      <c r="B28" s="23" t="s">
        <v>64</v>
      </c>
      <c r="C28" s="23">
        <v>12.580356532446382</v>
      </c>
      <c r="D28" s="23">
        <v>26.24754392253552</v>
      </c>
      <c r="E28" s="23">
        <v>60.754222175716912</v>
      </c>
      <c r="F28" s="353">
        <v>198</v>
      </c>
      <c r="G28" s="23" t="s">
        <v>64</v>
      </c>
      <c r="H28" s="23">
        <v>11.310179004767809</v>
      </c>
      <c r="I28" s="23">
        <v>24.43151818227129</v>
      </c>
      <c r="J28" s="23">
        <v>63.618822973121055</v>
      </c>
      <c r="K28" s="353">
        <v>99</v>
      </c>
      <c r="L28" s="23" t="s">
        <v>64</v>
      </c>
      <c r="M28" s="23">
        <v>13.847318659197066</v>
      </c>
      <c r="N28" s="23">
        <v>28.058972470105775</v>
      </c>
      <c r="O28" s="23">
        <v>57.89687299461157</v>
      </c>
      <c r="P28" s="353">
        <v>99</v>
      </c>
    </row>
    <row r="29" spans="1:16">
      <c r="A29" s="336" t="s">
        <v>277</v>
      </c>
      <c r="B29" s="355" t="s">
        <v>64</v>
      </c>
      <c r="C29" s="355">
        <v>12.338450343336019</v>
      </c>
      <c r="D29" s="355">
        <v>16.977096692182148</v>
      </c>
      <c r="E29" s="355">
        <v>70.295041517369242</v>
      </c>
      <c r="F29" s="354">
        <v>61</v>
      </c>
      <c r="G29" s="355" t="s">
        <v>64</v>
      </c>
      <c r="H29" s="355" t="s">
        <v>64</v>
      </c>
      <c r="I29" s="355" t="s">
        <v>64</v>
      </c>
      <c r="J29" s="355" t="s">
        <v>64</v>
      </c>
      <c r="K29" s="354" t="s">
        <v>64</v>
      </c>
      <c r="L29" s="355" t="s">
        <v>64</v>
      </c>
      <c r="M29" s="355">
        <v>12.178647073637373</v>
      </c>
      <c r="N29" s="355">
        <v>15.05544893340465</v>
      </c>
      <c r="O29" s="355">
        <v>72.237674361267608</v>
      </c>
      <c r="P29" s="354">
        <v>45</v>
      </c>
    </row>
    <row r="30" spans="1:16" ht="13.5">
      <c r="A30" s="331" t="s">
        <v>276</v>
      </c>
      <c r="B30" s="23" t="s">
        <v>64</v>
      </c>
      <c r="C30" s="23">
        <v>6.5414201584177478</v>
      </c>
      <c r="D30" s="23">
        <v>17.024529958329921</v>
      </c>
      <c r="E30" s="23">
        <v>75.904863330926588</v>
      </c>
      <c r="F30" s="353">
        <v>120</v>
      </c>
      <c r="G30" s="23" t="s">
        <v>64</v>
      </c>
      <c r="H30" s="23" t="s">
        <v>64</v>
      </c>
      <c r="I30" s="23">
        <v>16.006496967486537</v>
      </c>
      <c r="J30" s="23">
        <v>78.236932625097097</v>
      </c>
      <c r="K30" s="353">
        <v>74</v>
      </c>
      <c r="L30" s="23" t="s">
        <v>64</v>
      </c>
      <c r="M30" s="23" t="s">
        <v>64</v>
      </c>
      <c r="N30" s="23">
        <v>18.630676414311928</v>
      </c>
      <c r="O30" s="23">
        <v>72.225567212209214</v>
      </c>
      <c r="P30" s="353">
        <v>47</v>
      </c>
    </row>
    <row r="31" spans="1:16" ht="13.5">
      <c r="A31" s="336" t="s">
        <v>275</v>
      </c>
      <c r="B31" s="355" t="s">
        <v>64</v>
      </c>
      <c r="C31" s="355">
        <v>5.5147494253539833</v>
      </c>
      <c r="D31" s="355">
        <v>11.913334898967578</v>
      </c>
      <c r="E31" s="355">
        <v>82.350658312260563</v>
      </c>
      <c r="F31" s="354">
        <v>117</v>
      </c>
      <c r="G31" s="355" t="s">
        <v>64</v>
      </c>
      <c r="H31" s="355" t="s">
        <v>64</v>
      </c>
      <c r="I31" s="355">
        <v>12.476978853398291</v>
      </c>
      <c r="J31" s="355">
        <v>82.665157981587228</v>
      </c>
      <c r="K31" s="354">
        <v>89</v>
      </c>
      <c r="L31" s="355" t="s">
        <v>64</v>
      </c>
      <c r="M31" s="355" t="s">
        <v>64</v>
      </c>
      <c r="N31" s="355" t="s">
        <v>64</v>
      </c>
      <c r="O31" s="355">
        <v>81.371631884798219</v>
      </c>
      <c r="P31" s="354">
        <v>29</v>
      </c>
    </row>
    <row r="32" spans="1:16">
      <c r="A32" s="331" t="s">
        <v>169</v>
      </c>
      <c r="B32" s="23" t="s">
        <v>64</v>
      </c>
      <c r="C32" s="23" t="s">
        <v>20</v>
      </c>
      <c r="D32" s="23" t="s">
        <v>20</v>
      </c>
      <c r="E32" s="23">
        <v>93.367867083451571</v>
      </c>
      <c r="F32" s="353">
        <v>85</v>
      </c>
      <c r="G32" s="23" t="s">
        <v>64</v>
      </c>
      <c r="H32" s="23" t="s">
        <v>64</v>
      </c>
      <c r="I32" s="23" t="s">
        <v>64</v>
      </c>
      <c r="J32" s="23">
        <v>94.645779585201566</v>
      </c>
      <c r="K32" s="353">
        <v>27</v>
      </c>
      <c r="L32" s="23" t="s">
        <v>64</v>
      </c>
      <c r="M32" s="23" t="s">
        <v>64</v>
      </c>
      <c r="N32" s="23" t="s">
        <v>64</v>
      </c>
      <c r="O32" s="23">
        <v>92.776317718992033</v>
      </c>
      <c r="P32" s="353">
        <v>58</v>
      </c>
    </row>
    <row r="33" spans="1:16">
      <c r="A33" s="344" t="s">
        <v>279</v>
      </c>
      <c r="B33" s="368" t="s">
        <v>64</v>
      </c>
      <c r="C33" s="368" t="s">
        <v>20</v>
      </c>
      <c r="D33" s="368">
        <v>26.617359878396236</v>
      </c>
      <c r="E33" s="368">
        <v>60.712525835284289</v>
      </c>
      <c r="F33" s="362">
        <v>23</v>
      </c>
      <c r="G33" s="368" t="s">
        <v>64</v>
      </c>
      <c r="H33" s="368" t="s">
        <v>64</v>
      </c>
      <c r="I33" s="368" t="s">
        <v>64</v>
      </c>
      <c r="J33" s="368" t="s">
        <v>64</v>
      </c>
      <c r="K33" s="363" t="s">
        <v>64</v>
      </c>
      <c r="L33" s="368" t="s">
        <v>64</v>
      </c>
      <c r="M33" s="368" t="s">
        <v>64</v>
      </c>
      <c r="N33" s="368" t="s">
        <v>64</v>
      </c>
      <c r="O33" s="368" t="s">
        <v>64</v>
      </c>
      <c r="P33" s="362" t="s">
        <v>64</v>
      </c>
    </row>
    <row r="34" spans="1:16" ht="93.75" customHeight="1">
      <c r="A34" s="508" t="s">
        <v>172</v>
      </c>
      <c r="B34" s="508"/>
      <c r="C34" s="508"/>
      <c r="D34" s="508"/>
      <c r="E34" s="508"/>
      <c r="F34" s="508"/>
      <c r="G34" s="508"/>
      <c r="H34" s="508"/>
      <c r="I34" s="508"/>
      <c r="J34" s="508"/>
      <c r="K34" s="508"/>
    </row>
    <row r="35" spans="1:16" s="1" customFormat="1"/>
  </sheetData>
  <mergeCells count="14">
    <mergeCell ref="A34:K34"/>
    <mergeCell ref="A3:A7"/>
    <mergeCell ref="B7:E7"/>
    <mergeCell ref="G7:J7"/>
    <mergeCell ref="A1:P1"/>
    <mergeCell ref="L7:O7"/>
    <mergeCell ref="A2:P2"/>
    <mergeCell ref="B6:F6"/>
    <mergeCell ref="G6:K6"/>
    <mergeCell ref="L6:P6"/>
    <mergeCell ref="B3:P3"/>
    <mergeCell ref="B4:F4"/>
    <mergeCell ref="G4:K4"/>
    <mergeCell ref="L4:P4"/>
  </mergeCells>
  <hyperlinks>
    <hyperlink ref="A1" location="Inhalt!A1" display="Zurück zum Inhalt"/>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R34"/>
  <sheetViews>
    <sheetView showGridLines="0" zoomScaleNormal="100" workbookViewId="0">
      <selection sqref="A1:P1"/>
    </sheetView>
  </sheetViews>
  <sheetFormatPr baseColWidth="10" defaultRowHeight="12.75"/>
  <cols>
    <col min="1" max="1" width="5.85546875" customWidth="1"/>
    <col min="2" max="16" width="10.7109375" customWidth="1"/>
  </cols>
  <sheetData>
    <row r="1" spans="1:18" ht="24" customHeight="1">
      <c r="A1" s="385" t="s">
        <v>138</v>
      </c>
      <c r="B1" s="385"/>
      <c r="C1" s="385"/>
      <c r="D1" s="385"/>
      <c r="E1" s="385"/>
      <c r="F1" s="385"/>
      <c r="G1" s="385"/>
      <c r="H1" s="385"/>
      <c r="I1" s="385"/>
      <c r="J1" s="385"/>
      <c r="K1" s="385"/>
      <c r="L1" s="385"/>
      <c r="M1" s="385"/>
      <c r="N1" s="385"/>
      <c r="O1" s="385"/>
      <c r="P1" s="385"/>
    </row>
    <row r="2" spans="1:18" ht="15" customHeight="1">
      <c r="A2" s="475" t="s">
        <v>176</v>
      </c>
      <c r="B2" s="475"/>
      <c r="C2" s="475"/>
      <c r="D2" s="475"/>
      <c r="E2" s="475"/>
      <c r="F2" s="475"/>
      <c r="G2" s="475"/>
      <c r="H2" s="475"/>
      <c r="I2" s="475"/>
      <c r="J2" s="475"/>
      <c r="K2" s="475"/>
      <c r="L2" s="475"/>
      <c r="M2" s="475"/>
      <c r="N2" s="475"/>
      <c r="O2" s="475"/>
      <c r="P2" s="475"/>
      <c r="Q2" s="240"/>
    </row>
    <row r="3" spans="1:18" ht="14.25" customHeight="1">
      <c r="A3" s="527" t="s">
        <v>21</v>
      </c>
      <c r="B3" s="467" t="s">
        <v>135</v>
      </c>
      <c r="C3" s="468" t="s">
        <v>26</v>
      </c>
      <c r="D3" s="520"/>
      <c r="E3" s="520"/>
      <c r="F3" s="520"/>
      <c r="G3" s="520"/>
      <c r="H3" s="520"/>
      <c r="I3" s="520"/>
      <c r="J3" s="520"/>
      <c r="K3" s="520"/>
      <c r="L3" s="520"/>
      <c r="M3" s="520"/>
      <c r="N3" s="520"/>
      <c r="O3" s="520"/>
      <c r="P3" s="520"/>
      <c r="Q3" s="1"/>
    </row>
    <row r="4" spans="1:18" ht="14.25" customHeight="1">
      <c r="A4" s="528"/>
      <c r="B4" s="467"/>
      <c r="C4" s="468" t="s">
        <v>1</v>
      </c>
      <c r="D4" s="520"/>
      <c r="E4" s="520"/>
      <c r="F4" s="520"/>
      <c r="G4" s="520"/>
      <c r="H4" s="520"/>
      <c r="I4" s="520"/>
      <c r="J4" s="468" t="s">
        <v>61</v>
      </c>
      <c r="K4" s="520"/>
      <c r="L4" s="520"/>
      <c r="M4" s="520"/>
      <c r="N4" s="520"/>
      <c r="O4" s="520"/>
      <c r="P4" s="520"/>
      <c r="Q4" s="1"/>
    </row>
    <row r="5" spans="1:18" ht="14.25" customHeight="1">
      <c r="A5" s="528"/>
      <c r="B5" s="467"/>
      <c r="C5" s="524" t="s">
        <v>197</v>
      </c>
      <c r="D5" s="468" t="s">
        <v>26</v>
      </c>
      <c r="E5" s="520"/>
      <c r="F5" s="520"/>
      <c r="G5" s="520"/>
      <c r="H5" s="520"/>
      <c r="I5" s="521"/>
      <c r="J5" s="524" t="s">
        <v>197</v>
      </c>
      <c r="K5" s="516" t="s">
        <v>26</v>
      </c>
      <c r="L5" s="517"/>
      <c r="M5" s="516" t="s">
        <v>26</v>
      </c>
      <c r="N5" s="472"/>
      <c r="O5" s="472"/>
      <c r="P5" s="472"/>
      <c r="Q5" s="1"/>
    </row>
    <row r="6" spans="1:18" ht="14.25" customHeight="1">
      <c r="A6" s="528"/>
      <c r="B6" s="467"/>
      <c r="C6" s="525"/>
      <c r="D6" s="467" t="s">
        <v>22</v>
      </c>
      <c r="E6" s="520" t="s">
        <v>26</v>
      </c>
      <c r="F6" s="520"/>
      <c r="G6" s="467" t="s">
        <v>205</v>
      </c>
      <c r="H6" s="468" t="s">
        <v>26</v>
      </c>
      <c r="I6" s="520"/>
      <c r="J6" s="525"/>
      <c r="K6" s="518"/>
      <c r="L6" s="519"/>
      <c r="M6" s="518"/>
      <c r="N6" s="474"/>
      <c r="O6" s="474"/>
      <c r="P6" s="474"/>
      <c r="Q6" s="1"/>
    </row>
    <row r="7" spans="1:18" ht="76.5" customHeight="1">
      <c r="A7" s="529"/>
      <c r="B7" s="467"/>
      <c r="C7" s="526"/>
      <c r="D7" s="467"/>
      <c r="E7" s="81" t="s">
        <v>206</v>
      </c>
      <c r="F7" s="251" t="s">
        <v>281</v>
      </c>
      <c r="G7" s="467"/>
      <c r="H7" s="176" t="s">
        <v>208</v>
      </c>
      <c r="I7" s="176" t="s">
        <v>207</v>
      </c>
      <c r="J7" s="526"/>
      <c r="K7" s="253" t="s">
        <v>22</v>
      </c>
      <c r="L7" s="252" t="s">
        <v>205</v>
      </c>
      <c r="M7" s="176" t="s">
        <v>210</v>
      </c>
      <c r="N7" s="176" t="s">
        <v>280</v>
      </c>
      <c r="O7" s="176" t="s">
        <v>209</v>
      </c>
      <c r="P7" s="251" t="s">
        <v>32</v>
      </c>
      <c r="Q7" s="1"/>
    </row>
    <row r="8" spans="1:18" ht="12.75" customHeight="1">
      <c r="A8" s="522" t="s">
        <v>34</v>
      </c>
      <c r="B8" s="522"/>
      <c r="C8" s="523"/>
      <c r="D8" s="523"/>
      <c r="E8" s="523"/>
      <c r="F8" s="523"/>
      <c r="G8" s="523"/>
      <c r="H8" s="523"/>
      <c r="I8" s="522"/>
      <c r="J8" s="523"/>
      <c r="K8" s="523"/>
      <c r="L8" s="523"/>
      <c r="M8" s="522"/>
      <c r="N8" s="522"/>
      <c r="O8" s="523"/>
      <c r="P8" s="522"/>
      <c r="R8" s="241"/>
    </row>
    <row r="9" spans="1:18" ht="12.75" customHeight="1">
      <c r="A9" s="93">
        <v>1995</v>
      </c>
      <c r="B9" s="177">
        <v>229920</v>
      </c>
      <c r="C9" s="177">
        <v>197015</v>
      </c>
      <c r="D9" s="177">
        <v>125253</v>
      </c>
      <c r="E9" s="177" t="s">
        <v>40</v>
      </c>
      <c r="F9" s="177">
        <v>125253</v>
      </c>
      <c r="G9" s="177">
        <v>71762</v>
      </c>
      <c r="H9" s="177" t="s">
        <v>40</v>
      </c>
      <c r="I9" s="177">
        <v>71762</v>
      </c>
      <c r="J9" s="177">
        <v>32905</v>
      </c>
      <c r="K9" s="177">
        <v>30426</v>
      </c>
      <c r="L9" s="177">
        <v>2479</v>
      </c>
      <c r="M9" s="177">
        <v>10891</v>
      </c>
      <c r="N9" s="177" t="s">
        <v>40</v>
      </c>
      <c r="O9" s="177" t="s">
        <v>40</v>
      </c>
      <c r="P9" s="178">
        <v>22014</v>
      </c>
      <c r="Q9" s="241"/>
    </row>
    <row r="10" spans="1:18" ht="12.75" customHeight="1">
      <c r="A10" s="111">
        <v>1996</v>
      </c>
      <c r="B10" s="174">
        <v>236848</v>
      </c>
      <c r="C10" s="174">
        <v>202042</v>
      </c>
      <c r="D10" s="174">
        <v>130159</v>
      </c>
      <c r="E10" s="174" t="s">
        <v>40</v>
      </c>
      <c r="F10" s="174">
        <v>130159</v>
      </c>
      <c r="G10" s="174">
        <v>71883</v>
      </c>
      <c r="H10" s="174" t="s">
        <v>40</v>
      </c>
      <c r="I10" s="174">
        <v>71883</v>
      </c>
      <c r="J10" s="174">
        <v>34806</v>
      </c>
      <c r="K10" s="174">
        <v>32291</v>
      </c>
      <c r="L10" s="174">
        <v>2515</v>
      </c>
      <c r="M10" s="174">
        <v>12312</v>
      </c>
      <c r="N10" s="174" t="s">
        <v>40</v>
      </c>
      <c r="O10" s="174" t="s">
        <v>40</v>
      </c>
      <c r="P10" s="175">
        <v>22494</v>
      </c>
    </row>
    <row r="11" spans="1:18" ht="12.75" customHeight="1">
      <c r="A11" s="93">
        <v>1997</v>
      </c>
      <c r="B11" s="177">
        <v>237144</v>
      </c>
      <c r="C11" s="177">
        <v>201073</v>
      </c>
      <c r="D11" s="177">
        <v>128747</v>
      </c>
      <c r="E11" s="177" t="s">
        <v>40</v>
      </c>
      <c r="F11" s="177">
        <v>128747</v>
      </c>
      <c r="G11" s="177">
        <v>72326</v>
      </c>
      <c r="H11" s="177" t="s">
        <v>40</v>
      </c>
      <c r="I11" s="177">
        <v>72326</v>
      </c>
      <c r="J11" s="177">
        <v>36071</v>
      </c>
      <c r="K11" s="177">
        <v>34165</v>
      </c>
      <c r="L11" s="177">
        <v>1906</v>
      </c>
      <c r="M11" s="177">
        <v>12213</v>
      </c>
      <c r="N11" s="177" t="s">
        <v>40</v>
      </c>
      <c r="O11" s="177" t="s">
        <v>40</v>
      </c>
      <c r="P11" s="178">
        <v>23858</v>
      </c>
    </row>
    <row r="12" spans="1:18" ht="12.75" customHeight="1">
      <c r="A12" s="111">
        <v>1998</v>
      </c>
      <c r="B12" s="174">
        <v>227525</v>
      </c>
      <c r="C12" s="174">
        <v>190886</v>
      </c>
      <c r="D12" s="174">
        <v>122964</v>
      </c>
      <c r="E12" s="174" t="s">
        <v>40</v>
      </c>
      <c r="F12" s="174">
        <v>122964</v>
      </c>
      <c r="G12" s="174">
        <v>67922</v>
      </c>
      <c r="H12" s="174" t="s">
        <v>40</v>
      </c>
      <c r="I12" s="174">
        <v>67922</v>
      </c>
      <c r="J12" s="174">
        <v>36639</v>
      </c>
      <c r="K12" s="174">
        <v>34831</v>
      </c>
      <c r="L12" s="174">
        <v>1808</v>
      </c>
      <c r="M12" s="174">
        <v>12042</v>
      </c>
      <c r="N12" s="174" t="s">
        <v>40</v>
      </c>
      <c r="O12" s="174" t="s">
        <v>40</v>
      </c>
      <c r="P12" s="175">
        <v>24597</v>
      </c>
    </row>
    <row r="13" spans="1:18" ht="12.75" customHeight="1">
      <c r="A13" s="115">
        <v>1999</v>
      </c>
      <c r="B13" s="179">
        <v>221696</v>
      </c>
      <c r="C13" s="179">
        <v>185001</v>
      </c>
      <c r="D13" s="179">
        <v>118675</v>
      </c>
      <c r="E13" s="177" t="s">
        <v>40</v>
      </c>
      <c r="F13" s="179">
        <v>118675</v>
      </c>
      <c r="G13" s="179">
        <v>66326</v>
      </c>
      <c r="H13" s="177" t="s">
        <v>40</v>
      </c>
      <c r="I13" s="179">
        <v>66326</v>
      </c>
      <c r="J13" s="179">
        <v>36695</v>
      </c>
      <c r="K13" s="179">
        <v>34098</v>
      </c>
      <c r="L13" s="179">
        <v>2597</v>
      </c>
      <c r="M13" s="179">
        <v>12426</v>
      </c>
      <c r="N13" s="177" t="s">
        <v>40</v>
      </c>
      <c r="O13" s="177" t="s">
        <v>40</v>
      </c>
      <c r="P13" s="180">
        <v>24269</v>
      </c>
    </row>
    <row r="14" spans="1:18" ht="12.75" customHeight="1">
      <c r="A14" s="111">
        <v>2000</v>
      </c>
      <c r="B14" s="174">
        <v>214473</v>
      </c>
      <c r="C14" s="174">
        <v>176654</v>
      </c>
      <c r="D14" s="174">
        <v>113509</v>
      </c>
      <c r="E14" s="174">
        <v>125</v>
      </c>
      <c r="F14" s="174">
        <v>113384</v>
      </c>
      <c r="G14" s="174">
        <v>63145</v>
      </c>
      <c r="H14" s="174" t="s">
        <v>40</v>
      </c>
      <c r="I14" s="174">
        <v>63145</v>
      </c>
      <c r="J14" s="174">
        <v>37819</v>
      </c>
      <c r="K14" s="174">
        <v>35398</v>
      </c>
      <c r="L14" s="174">
        <v>2421</v>
      </c>
      <c r="M14" s="174">
        <v>11975</v>
      </c>
      <c r="N14" s="174">
        <v>112</v>
      </c>
      <c r="O14" s="174">
        <v>199</v>
      </c>
      <c r="P14" s="175">
        <v>25533</v>
      </c>
      <c r="Q14" s="241"/>
    </row>
    <row r="15" spans="1:18" ht="12.75" customHeight="1">
      <c r="A15" s="93">
        <v>2001</v>
      </c>
      <c r="B15" s="177">
        <v>208123</v>
      </c>
      <c r="C15" s="177">
        <v>171714</v>
      </c>
      <c r="D15" s="177">
        <v>108820</v>
      </c>
      <c r="E15" s="177">
        <v>179</v>
      </c>
      <c r="F15" s="177">
        <v>108641</v>
      </c>
      <c r="G15" s="177">
        <v>62894</v>
      </c>
      <c r="H15" s="177">
        <v>17</v>
      </c>
      <c r="I15" s="177">
        <v>62877</v>
      </c>
      <c r="J15" s="177">
        <v>36409</v>
      </c>
      <c r="K15" s="177">
        <v>33786</v>
      </c>
      <c r="L15" s="177">
        <v>2623</v>
      </c>
      <c r="M15" s="177">
        <v>11080</v>
      </c>
      <c r="N15" s="177">
        <v>330</v>
      </c>
      <c r="O15" s="177">
        <v>414</v>
      </c>
      <c r="P15" s="178">
        <v>24585</v>
      </c>
    </row>
    <row r="16" spans="1:18" ht="12.75" customHeight="1">
      <c r="A16" s="119">
        <v>2002</v>
      </c>
      <c r="B16" s="174">
        <v>208606</v>
      </c>
      <c r="C16" s="174">
        <v>172606</v>
      </c>
      <c r="D16" s="174">
        <v>109141</v>
      </c>
      <c r="E16" s="174">
        <v>728</v>
      </c>
      <c r="F16" s="174">
        <v>108413</v>
      </c>
      <c r="G16" s="174">
        <v>63465</v>
      </c>
      <c r="H16" s="174">
        <v>226</v>
      </c>
      <c r="I16" s="174">
        <v>63239</v>
      </c>
      <c r="J16" s="174">
        <v>36000</v>
      </c>
      <c r="K16" s="174">
        <v>32721</v>
      </c>
      <c r="L16" s="174">
        <v>3279</v>
      </c>
      <c r="M16" s="174">
        <v>10517</v>
      </c>
      <c r="N16" s="174">
        <v>709</v>
      </c>
      <c r="O16" s="174">
        <v>1112</v>
      </c>
      <c r="P16" s="175">
        <v>23662</v>
      </c>
    </row>
    <row r="17" spans="1:16" ht="12.75" customHeight="1">
      <c r="A17" s="92">
        <v>2003</v>
      </c>
      <c r="B17" s="177">
        <v>218146</v>
      </c>
      <c r="C17" s="177">
        <v>181528</v>
      </c>
      <c r="D17" s="177">
        <v>111114</v>
      </c>
      <c r="E17" s="177">
        <v>1504</v>
      </c>
      <c r="F17" s="177">
        <v>109610</v>
      </c>
      <c r="G17" s="177">
        <v>70414</v>
      </c>
      <c r="H17" s="177">
        <v>925</v>
      </c>
      <c r="I17" s="177">
        <v>69489</v>
      </c>
      <c r="J17" s="177">
        <v>36618</v>
      </c>
      <c r="K17" s="177">
        <v>33002</v>
      </c>
      <c r="L17" s="177">
        <v>3616</v>
      </c>
      <c r="M17" s="177">
        <v>11145</v>
      </c>
      <c r="N17" s="177">
        <v>1105</v>
      </c>
      <c r="O17" s="177">
        <v>1468</v>
      </c>
      <c r="P17" s="178">
        <v>22900</v>
      </c>
    </row>
    <row r="18" spans="1:16" ht="12.75" customHeight="1">
      <c r="A18" s="119">
        <v>2004</v>
      </c>
      <c r="B18" s="174">
        <v>230940</v>
      </c>
      <c r="C18" s="174">
        <v>191785</v>
      </c>
      <c r="D18" s="174">
        <v>116338</v>
      </c>
      <c r="E18" s="174">
        <v>3803</v>
      </c>
      <c r="F18" s="174">
        <v>112535</v>
      </c>
      <c r="G18" s="174">
        <v>75447</v>
      </c>
      <c r="H18" s="174">
        <v>2051</v>
      </c>
      <c r="I18" s="174">
        <v>73396</v>
      </c>
      <c r="J18" s="174">
        <v>39155</v>
      </c>
      <c r="K18" s="174">
        <v>34374</v>
      </c>
      <c r="L18" s="174">
        <v>4781</v>
      </c>
      <c r="M18" s="174">
        <v>11532</v>
      </c>
      <c r="N18" s="174">
        <v>2098</v>
      </c>
      <c r="O18" s="174">
        <v>2418</v>
      </c>
      <c r="P18" s="175">
        <v>23107</v>
      </c>
    </row>
    <row r="19" spans="1:16" ht="12.75" customHeight="1">
      <c r="A19" s="120">
        <v>2005</v>
      </c>
      <c r="B19" s="177">
        <v>252482</v>
      </c>
      <c r="C19" s="177">
        <v>207936</v>
      </c>
      <c r="D19" s="177">
        <v>126345</v>
      </c>
      <c r="E19" s="177">
        <v>6858</v>
      </c>
      <c r="F19" s="177">
        <v>119487</v>
      </c>
      <c r="G19" s="177">
        <v>81591</v>
      </c>
      <c r="H19" s="177">
        <v>2833</v>
      </c>
      <c r="I19" s="177">
        <v>78758</v>
      </c>
      <c r="J19" s="177">
        <v>44546</v>
      </c>
      <c r="K19" s="177">
        <v>39288</v>
      </c>
      <c r="L19" s="177">
        <v>5258</v>
      </c>
      <c r="M19" s="177">
        <v>11636</v>
      </c>
      <c r="N19" s="177">
        <v>4201</v>
      </c>
      <c r="O19" s="177">
        <v>2798</v>
      </c>
      <c r="P19" s="178">
        <v>25911</v>
      </c>
    </row>
    <row r="20" spans="1:16" ht="12.75" customHeight="1">
      <c r="A20" s="145">
        <v>2006</v>
      </c>
      <c r="B20" s="174">
        <v>265704</v>
      </c>
      <c r="C20" s="174">
        <v>220782</v>
      </c>
      <c r="D20" s="174">
        <v>136866</v>
      </c>
      <c r="E20" s="174">
        <v>10522</v>
      </c>
      <c r="F20" s="174">
        <v>126344</v>
      </c>
      <c r="G20" s="174">
        <v>83916</v>
      </c>
      <c r="H20" s="174">
        <v>4372</v>
      </c>
      <c r="I20" s="174">
        <v>79544</v>
      </c>
      <c r="J20" s="174">
        <v>44922</v>
      </c>
      <c r="K20" s="174">
        <v>38694</v>
      </c>
      <c r="L20" s="174">
        <v>6228</v>
      </c>
      <c r="M20" s="174">
        <v>12374</v>
      </c>
      <c r="N20" s="174">
        <v>4670</v>
      </c>
      <c r="O20" s="174">
        <v>3625</v>
      </c>
      <c r="P20" s="175">
        <v>24253</v>
      </c>
    </row>
    <row r="21" spans="1:16" ht="12.75" customHeight="1">
      <c r="A21" s="146">
        <v>2007</v>
      </c>
      <c r="B21" s="177">
        <v>286391</v>
      </c>
      <c r="C21" s="177">
        <v>239877</v>
      </c>
      <c r="D21" s="177">
        <v>149882</v>
      </c>
      <c r="E21" s="177">
        <v>14396</v>
      </c>
      <c r="F21" s="177">
        <v>135486</v>
      </c>
      <c r="G21" s="177">
        <v>89995</v>
      </c>
      <c r="H21" s="177">
        <v>8769</v>
      </c>
      <c r="I21" s="177">
        <v>81226</v>
      </c>
      <c r="J21" s="177">
        <v>46514</v>
      </c>
      <c r="K21" s="177">
        <v>39718</v>
      </c>
      <c r="L21" s="177">
        <v>6796</v>
      </c>
      <c r="M21" s="177">
        <v>12310</v>
      </c>
      <c r="N21" s="177">
        <v>6071</v>
      </c>
      <c r="O21" s="177">
        <v>4319</v>
      </c>
      <c r="P21" s="178">
        <v>23814</v>
      </c>
    </row>
    <row r="22" spans="1:16" ht="12.75" customHeight="1">
      <c r="A22" s="145">
        <v>2008</v>
      </c>
      <c r="B22" s="174">
        <v>309364</v>
      </c>
      <c r="C22" s="174">
        <v>260498</v>
      </c>
      <c r="D22" s="174">
        <v>162517</v>
      </c>
      <c r="E22" s="174">
        <v>23721</v>
      </c>
      <c r="F22" s="174">
        <v>138796</v>
      </c>
      <c r="G22" s="174">
        <v>97981</v>
      </c>
      <c r="H22" s="174">
        <v>16774</v>
      </c>
      <c r="I22" s="174">
        <v>81207</v>
      </c>
      <c r="J22" s="174">
        <v>48866</v>
      </c>
      <c r="K22" s="174">
        <v>41411</v>
      </c>
      <c r="L22" s="174">
        <v>7455</v>
      </c>
      <c r="M22" s="174">
        <v>11896</v>
      </c>
      <c r="N22" s="174">
        <v>6888</v>
      </c>
      <c r="O22" s="174">
        <v>4916</v>
      </c>
      <c r="P22" s="175">
        <v>25166</v>
      </c>
    </row>
    <row r="23" spans="1:16" ht="12.75" customHeight="1">
      <c r="A23" s="92">
        <v>2009</v>
      </c>
      <c r="B23" s="177">
        <v>338656</v>
      </c>
      <c r="C23" s="177">
        <v>288875</v>
      </c>
      <c r="D23" s="177">
        <v>178672</v>
      </c>
      <c r="E23" s="177">
        <v>35985</v>
      </c>
      <c r="F23" s="177">
        <v>142687</v>
      </c>
      <c r="G23" s="177">
        <v>110203</v>
      </c>
      <c r="H23" s="177">
        <v>37770</v>
      </c>
      <c r="I23" s="177">
        <v>72433</v>
      </c>
      <c r="J23" s="177">
        <v>49781</v>
      </c>
      <c r="K23" s="177">
        <v>41928</v>
      </c>
      <c r="L23" s="177">
        <v>7853</v>
      </c>
      <c r="M23" s="177">
        <v>11560</v>
      </c>
      <c r="N23" s="177">
        <v>7634</v>
      </c>
      <c r="O23" s="177">
        <v>5519</v>
      </c>
      <c r="P23" s="178">
        <v>25068</v>
      </c>
    </row>
    <row r="24" spans="1:16" ht="12.75" customHeight="1">
      <c r="A24" s="119">
        <v>2010</v>
      </c>
      <c r="B24" s="174">
        <v>361697</v>
      </c>
      <c r="C24" s="174">
        <v>294881</v>
      </c>
      <c r="D24" s="174">
        <v>182975</v>
      </c>
      <c r="E24" s="174">
        <v>57178</v>
      </c>
      <c r="F24" s="174">
        <v>125797</v>
      </c>
      <c r="G24" s="174">
        <v>111906</v>
      </c>
      <c r="H24" s="174">
        <v>57650</v>
      </c>
      <c r="I24" s="174">
        <v>54256</v>
      </c>
      <c r="J24" s="174">
        <v>66816</v>
      </c>
      <c r="K24" s="174">
        <v>54502</v>
      </c>
      <c r="L24" s="174">
        <v>12314</v>
      </c>
      <c r="M24" s="174">
        <v>10454</v>
      </c>
      <c r="N24" s="174">
        <v>20576</v>
      </c>
      <c r="O24" s="174">
        <v>10186</v>
      </c>
      <c r="P24" s="175">
        <v>25600</v>
      </c>
    </row>
    <row r="25" spans="1:16" ht="12.75" customHeight="1">
      <c r="A25" s="92">
        <v>2011</v>
      </c>
      <c r="B25" s="177">
        <v>392171</v>
      </c>
      <c r="C25" s="177">
        <v>307271</v>
      </c>
      <c r="D25" s="177">
        <v>190760</v>
      </c>
      <c r="E25" s="177">
        <v>76552</v>
      </c>
      <c r="F25" s="177">
        <v>114208</v>
      </c>
      <c r="G25" s="177">
        <v>116511</v>
      </c>
      <c r="H25" s="177">
        <v>79536</v>
      </c>
      <c r="I25" s="177">
        <v>36975</v>
      </c>
      <c r="J25" s="177">
        <v>84900</v>
      </c>
      <c r="K25" s="177">
        <v>66528</v>
      </c>
      <c r="L25" s="177">
        <v>18372</v>
      </c>
      <c r="M25" s="177">
        <v>11050</v>
      </c>
      <c r="N25" s="177">
        <v>30791</v>
      </c>
      <c r="O25" s="177">
        <v>16100</v>
      </c>
      <c r="P25" s="178">
        <v>26959</v>
      </c>
    </row>
    <row r="26" spans="1:16" ht="12.75" customHeight="1">
      <c r="A26" s="119">
        <v>2012</v>
      </c>
      <c r="B26" s="174">
        <v>413338</v>
      </c>
      <c r="C26" s="174">
        <v>309621</v>
      </c>
      <c r="D26" s="174">
        <v>189895</v>
      </c>
      <c r="E26" s="174">
        <v>92280</v>
      </c>
      <c r="F26" s="174">
        <v>97615</v>
      </c>
      <c r="G26" s="174">
        <v>119726</v>
      </c>
      <c r="H26" s="174">
        <v>95235</v>
      </c>
      <c r="I26" s="174">
        <v>24491</v>
      </c>
      <c r="J26" s="174">
        <v>103717</v>
      </c>
      <c r="K26" s="174">
        <v>80576</v>
      </c>
      <c r="L26" s="174">
        <v>23141</v>
      </c>
      <c r="M26" s="174">
        <v>10456</v>
      </c>
      <c r="N26" s="174">
        <v>45516</v>
      </c>
      <c r="O26" s="174">
        <v>20948</v>
      </c>
      <c r="P26" s="175">
        <v>26797</v>
      </c>
    </row>
    <row r="27" spans="1:16" ht="12.75" customHeight="1">
      <c r="A27" s="92">
        <v>2013</v>
      </c>
      <c r="B27" s="177">
        <v>436420</v>
      </c>
      <c r="C27" s="177">
        <v>309870</v>
      </c>
      <c r="D27" s="177">
        <v>185648</v>
      </c>
      <c r="E27" s="177">
        <v>104933</v>
      </c>
      <c r="F27" s="177">
        <v>80715</v>
      </c>
      <c r="G27" s="177">
        <v>124222</v>
      </c>
      <c r="H27" s="177">
        <v>107871</v>
      </c>
      <c r="I27" s="177">
        <v>16351</v>
      </c>
      <c r="J27" s="177">
        <v>126550</v>
      </c>
      <c r="K27" s="177">
        <v>99336</v>
      </c>
      <c r="L27" s="177">
        <v>27214</v>
      </c>
      <c r="M27" s="177">
        <v>10661</v>
      </c>
      <c r="N27" s="177">
        <v>63273</v>
      </c>
      <c r="O27" s="177">
        <v>24910</v>
      </c>
      <c r="P27" s="178">
        <v>27706</v>
      </c>
    </row>
    <row r="28" spans="1:16" ht="12.75" customHeight="1">
      <c r="A28" s="119">
        <v>2014</v>
      </c>
      <c r="B28" s="174">
        <v>460503</v>
      </c>
      <c r="C28" s="174">
        <v>313796</v>
      </c>
      <c r="D28" s="174">
        <v>185010</v>
      </c>
      <c r="E28" s="174">
        <v>118411</v>
      </c>
      <c r="F28" s="174">
        <v>66599</v>
      </c>
      <c r="G28" s="174">
        <v>128786</v>
      </c>
      <c r="H28" s="174">
        <v>117329</v>
      </c>
      <c r="I28" s="174">
        <v>11457</v>
      </c>
      <c r="J28" s="174">
        <v>146707</v>
      </c>
      <c r="K28" s="174">
        <v>116139</v>
      </c>
      <c r="L28" s="174">
        <v>30568</v>
      </c>
      <c r="M28" s="174">
        <v>10728</v>
      </c>
      <c r="N28" s="174">
        <v>79479</v>
      </c>
      <c r="O28" s="174">
        <v>28353</v>
      </c>
      <c r="P28" s="175">
        <v>28147</v>
      </c>
    </row>
    <row r="29" spans="1:16" ht="12.75" customHeight="1">
      <c r="A29" s="92">
        <v>2015</v>
      </c>
      <c r="B29" s="177">
        <v>481588</v>
      </c>
      <c r="C29" s="177">
        <v>317102</v>
      </c>
      <c r="D29" s="177">
        <v>180022</v>
      </c>
      <c r="E29" s="177">
        <v>125916</v>
      </c>
      <c r="F29" s="177">
        <v>54106</v>
      </c>
      <c r="G29" s="177">
        <v>137080</v>
      </c>
      <c r="H29" s="177">
        <v>127475</v>
      </c>
      <c r="I29" s="177">
        <v>9605</v>
      </c>
      <c r="J29" s="177">
        <v>164486</v>
      </c>
      <c r="K29" s="177">
        <v>128794</v>
      </c>
      <c r="L29" s="177">
        <v>35692</v>
      </c>
      <c r="M29" s="177">
        <v>10328</v>
      </c>
      <c r="N29" s="177">
        <v>91510</v>
      </c>
      <c r="O29" s="177">
        <v>33433</v>
      </c>
      <c r="P29" s="178">
        <v>29215</v>
      </c>
    </row>
    <row r="30" spans="1:16" ht="12.75" customHeight="1">
      <c r="A30" s="119">
        <v>2016</v>
      </c>
      <c r="B30" s="174">
        <v>491678</v>
      </c>
      <c r="C30" s="174">
        <v>315167</v>
      </c>
      <c r="D30" s="174">
        <v>172533</v>
      </c>
      <c r="E30" s="174">
        <v>123411</v>
      </c>
      <c r="F30" s="174">
        <v>49122</v>
      </c>
      <c r="G30" s="174">
        <v>142634</v>
      </c>
      <c r="H30" s="174">
        <v>133148</v>
      </c>
      <c r="I30" s="174">
        <v>9486</v>
      </c>
      <c r="J30" s="174">
        <v>176511</v>
      </c>
      <c r="K30" s="174">
        <v>137173</v>
      </c>
      <c r="L30" s="174">
        <v>39338</v>
      </c>
      <c r="M30" s="174">
        <v>10580</v>
      </c>
      <c r="N30" s="174">
        <v>99620</v>
      </c>
      <c r="O30" s="174">
        <v>37010</v>
      </c>
      <c r="P30" s="175">
        <v>29301</v>
      </c>
    </row>
    <row r="31" spans="1:16" ht="12.75" customHeight="1">
      <c r="A31" s="92">
        <v>2017</v>
      </c>
      <c r="B31" s="177">
        <v>501734</v>
      </c>
      <c r="C31" s="177">
        <v>311441</v>
      </c>
      <c r="D31" s="177">
        <v>167979</v>
      </c>
      <c r="E31" s="177">
        <v>122369</v>
      </c>
      <c r="F31" s="177">
        <v>45610</v>
      </c>
      <c r="G31" s="177">
        <v>143462</v>
      </c>
      <c r="H31" s="177">
        <v>135573</v>
      </c>
      <c r="I31" s="177">
        <v>7889</v>
      </c>
      <c r="J31" s="177">
        <v>190293</v>
      </c>
      <c r="K31" s="177">
        <v>146727</v>
      </c>
      <c r="L31" s="177">
        <v>43566</v>
      </c>
      <c r="M31" s="177">
        <v>11507</v>
      </c>
      <c r="N31" s="177">
        <v>109362</v>
      </c>
      <c r="O31" s="177">
        <v>41021</v>
      </c>
      <c r="P31" s="178">
        <v>28403</v>
      </c>
    </row>
    <row r="32" spans="1:16" ht="12.75" customHeight="1">
      <c r="A32" s="119">
        <v>2018</v>
      </c>
      <c r="B32" s="174">
        <v>498675</v>
      </c>
      <c r="C32" s="174">
        <v>303155</v>
      </c>
      <c r="D32" s="174">
        <v>160647</v>
      </c>
      <c r="E32" s="174">
        <v>119275</v>
      </c>
      <c r="F32" s="174">
        <v>41372</v>
      </c>
      <c r="G32" s="174">
        <v>142508</v>
      </c>
      <c r="H32" s="174">
        <v>135631</v>
      </c>
      <c r="I32" s="174">
        <v>6877</v>
      </c>
      <c r="J32" s="174">
        <v>195520</v>
      </c>
      <c r="K32" s="174">
        <v>148801</v>
      </c>
      <c r="L32" s="174">
        <v>46719</v>
      </c>
      <c r="M32" s="174">
        <v>12088</v>
      </c>
      <c r="N32" s="174">
        <v>111593</v>
      </c>
      <c r="O32" s="174">
        <v>44002</v>
      </c>
      <c r="P32" s="175">
        <v>27837</v>
      </c>
    </row>
    <row r="33" spans="1:16" ht="65.25" customHeight="1">
      <c r="A33" s="459" t="s">
        <v>175</v>
      </c>
      <c r="B33" s="459"/>
      <c r="C33" s="460"/>
      <c r="D33" s="460"/>
      <c r="E33" s="460"/>
      <c r="F33" s="460"/>
      <c r="G33" s="460"/>
      <c r="H33" s="460"/>
      <c r="I33" s="459"/>
      <c r="J33" s="460"/>
      <c r="K33" s="460"/>
      <c r="L33" s="460"/>
      <c r="M33" s="459"/>
      <c r="N33" s="459"/>
      <c r="O33" s="460"/>
      <c r="P33" s="459"/>
    </row>
    <row r="34" spans="1:16" ht="15" customHeight="1">
      <c r="A34" s="458"/>
      <c r="B34" s="458"/>
      <c r="C34" s="458"/>
      <c r="D34" s="458"/>
      <c r="E34" s="458"/>
      <c r="F34" s="458"/>
      <c r="G34" s="458"/>
      <c r="H34" s="458"/>
      <c r="I34" s="458"/>
      <c r="J34" s="458"/>
      <c r="K34" s="458"/>
      <c r="L34" s="458"/>
      <c r="M34" s="458"/>
      <c r="N34" s="458"/>
      <c r="O34" s="458"/>
      <c r="P34" s="458"/>
    </row>
  </sheetData>
  <mergeCells count="19">
    <mergeCell ref="A34:P34"/>
    <mergeCell ref="A33:P33"/>
    <mergeCell ref="A8:P8"/>
    <mergeCell ref="A1:P1"/>
    <mergeCell ref="J5:J7"/>
    <mergeCell ref="C5:C7"/>
    <mergeCell ref="C4:I4"/>
    <mergeCell ref="J4:P4"/>
    <mergeCell ref="C3:P3"/>
    <mergeCell ref="A2:P2"/>
    <mergeCell ref="A3:A7"/>
    <mergeCell ref="B3:B7"/>
    <mergeCell ref="K5:L6"/>
    <mergeCell ref="M5:P6"/>
    <mergeCell ref="D5:I5"/>
    <mergeCell ref="D6:D7"/>
    <mergeCell ref="E6:F6"/>
    <mergeCell ref="G6:G7"/>
    <mergeCell ref="H6:I6"/>
  </mergeCells>
  <hyperlinks>
    <hyperlink ref="A1" location="Inhalt!A1" display="Zurück zum Inhalt"/>
  </hyperlinks>
  <pageMargins left="0.70866141732283461" right="0.70866141732283461" top="0.78740157480314965" bottom="0.78740157480314965" header="0.31496062992125984" footer="0.31496062992125984"/>
  <pageSetup paperSize="9" scale="53" fitToHeight="2" orientation="portrait" r:id="rId1"/>
  <headerFooter>
    <oddHeader>&amp;R&amp;K0070C0
F5 - Tabellenanhang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2:G82"/>
  <sheetViews>
    <sheetView zoomScaleNormal="100" workbookViewId="0">
      <selection activeCell="A83" sqref="A83"/>
    </sheetView>
  </sheetViews>
  <sheetFormatPr baseColWidth="10" defaultRowHeight="12.75"/>
  <cols>
    <col min="1" max="1" width="6.7109375" customWidth="1"/>
  </cols>
  <sheetData>
    <row r="2" spans="1:6" ht="28.5" customHeight="1">
      <c r="A2" s="530" t="s">
        <v>12</v>
      </c>
      <c r="B2" s="530"/>
      <c r="C2" s="530"/>
      <c r="D2" s="530"/>
      <c r="E2" s="530"/>
      <c r="F2" s="530"/>
    </row>
    <row r="3" spans="1:6">
      <c r="A3" s="11"/>
    </row>
    <row r="4" spans="1:6">
      <c r="A4" s="541" t="s">
        <v>21</v>
      </c>
      <c r="B4" s="450" t="s">
        <v>36</v>
      </c>
      <c r="C4" s="450" t="s">
        <v>15</v>
      </c>
      <c r="D4" s="401" t="s">
        <v>26</v>
      </c>
      <c r="E4" s="402"/>
      <c r="F4" s="401" t="s">
        <v>18</v>
      </c>
    </row>
    <row r="5" spans="1:6" ht="36">
      <c r="A5" s="542"/>
      <c r="B5" s="450"/>
      <c r="C5" s="450"/>
      <c r="D5" s="19" t="s">
        <v>16</v>
      </c>
      <c r="E5" s="19" t="s">
        <v>17</v>
      </c>
      <c r="F5" s="401"/>
    </row>
    <row r="6" spans="1:6">
      <c r="A6" s="543"/>
      <c r="B6" s="452" t="s">
        <v>35</v>
      </c>
      <c r="C6" s="453"/>
      <c r="D6" s="453"/>
      <c r="E6" s="453"/>
      <c r="F6" s="453"/>
    </row>
    <row r="7" spans="1:6">
      <c r="A7" s="538" t="s">
        <v>29</v>
      </c>
      <c r="B7" s="539"/>
      <c r="C7" s="539"/>
      <c r="D7" s="539"/>
      <c r="E7" s="539"/>
      <c r="F7" s="540"/>
    </row>
    <row r="8" spans="1:6">
      <c r="A8" s="20">
        <v>1991</v>
      </c>
      <c r="B8" s="23">
        <v>6.9</v>
      </c>
      <c r="C8" s="23">
        <v>5.4</v>
      </c>
      <c r="D8" s="23">
        <v>5.6</v>
      </c>
      <c r="E8" s="23">
        <v>4</v>
      </c>
      <c r="F8" s="24">
        <v>14.5</v>
      </c>
    </row>
    <row r="9" spans="1:6">
      <c r="A9" s="21">
        <v>1992</v>
      </c>
      <c r="B9" s="25">
        <v>7.6</v>
      </c>
      <c r="C9" s="25">
        <v>5.7</v>
      </c>
      <c r="D9" s="25">
        <v>6.1</v>
      </c>
      <c r="E9" s="25">
        <v>3.5</v>
      </c>
      <c r="F9" s="26">
        <v>16.899999999999999</v>
      </c>
    </row>
    <row r="10" spans="1:6">
      <c r="A10" s="20">
        <v>1993</v>
      </c>
      <c r="B10" s="23">
        <v>9.1</v>
      </c>
      <c r="C10" s="23">
        <v>6.8</v>
      </c>
      <c r="D10" s="23">
        <v>7.3</v>
      </c>
      <c r="E10" s="23">
        <v>4.0999999999999996</v>
      </c>
      <c r="F10" s="24">
        <v>20.3</v>
      </c>
    </row>
    <row r="11" spans="1:6">
      <c r="A11" s="21">
        <v>1994</v>
      </c>
      <c r="B11" s="25">
        <v>9.1999999999999993</v>
      </c>
      <c r="C11" s="25">
        <v>6.8</v>
      </c>
      <c r="D11" s="25">
        <v>7.4</v>
      </c>
      <c r="E11" s="25">
        <v>4</v>
      </c>
      <c r="F11" s="26">
        <v>21</v>
      </c>
    </row>
    <row r="12" spans="1:6">
      <c r="A12" s="20">
        <v>1995</v>
      </c>
      <c r="B12" s="23">
        <v>9.3000000000000007</v>
      </c>
      <c r="C12" s="23">
        <v>6.8</v>
      </c>
      <c r="D12" s="23">
        <v>7.4</v>
      </c>
      <c r="E12" s="23">
        <v>4</v>
      </c>
      <c r="F12" s="24">
        <v>21.9</v>
      </c>
    </row>
    <row r="13" spans="1:6">
      <c r="A13" s="21">
        <v>1996</v>
      </c>
      <c r="B13" s="25">
        <v>10.1</v>
      </c>
      <c r="C13" s="25">
        <v>7.4</v>
      </c>
      <c r="D13" s="25">
        <v>8.1</v>
      </c>
      <c r="E13" s="25">
        <v>3.7</v>
      </c>
      <c r="F13" s="26">
        <v>24.2</v>
      </c>
    </row>
    <row r="14" spans="1:6">
      <c r="A14" s="20">
        <v>1997</v>
      </c>
      <c r="B14" s="23">
        <v>11.3</v>
      </c>
      <c r="C14" s="23">
        <v>8.3000000000000007</v>
      </c>
      <c r="D14" s="23">
        <v>9.3000000000000007</v>
      </c>
      <c r="E14" s="23">
        <v>4</v>
      </c>
      <c r="F14" s="24">
        <v>26.9</v>
      </c>
    </row>
    <row r="15" spans="1:6">
      <c r="A15" s="21">
        <v>1998</v>
      </c>
      <c r="B15" s="25">
        <v>10.5</v>
      </c>
      <c r="C15" s="25">
        <v>7.6</v>
      </c>
      <c r="D15" s="25">
        <v>8.5</v>
      </c>
      <c r="E15" s="25">
        <v>3.4</v>
      </c>
      <c r="F15" s="26">
        <v>25.8</v>
      </c>
    </row>
    <row r="16" spans="1:6">
      <c r="A16" s="20">
        <v>1999</v>
      </c>
      <c r="B16" s="23">
        <v>10.3</v>
      </c>
      <c r="C16" s="23">
        <v>7.7</v>
      </c>
      <c r="D16" s="23">
        <v>8.6999999999999993</v>
      </c>
      <c r="E16" s="23">
        <v>3.4</v>
      </c>
      <c r="F16" s="24">
        <v>23.4</v>
      </c>
    </row>
    <row r="17" spans="1:6">
      <c r="A17" s="21">
        <v>2000</v>
      </c>
      <c r="B17" s="25">
        <v>9.6</v>
      </c>
      <c r="C17" s="25">
        <v>7.1</v>
      </c>
      <c r="D17" s="25">
        <v>8.1</v>
      </c>
      <c r="E17" s="25">
        <v>2.9</v>
      </c>
      <c r="F17" s="26">
        <v>22.2</v>
      </c>
    </row>
    <row r="18" spans="1:6">
      <c r="A18" s="20">
        <v>2001</v>
      </c>
      <c r="B18" s="23">
        <v>9.6999999999999993</v>
      </c>
      <c r="C18" s="23">
        <v>7.3</v>
      </c>
      <c r="D18" s="23">
        <v>8.3000000000000007</v>
      </c>
      <c r="E18" s="23">
        <v>3</v>
      </c>
      <c r="F18" s="24">
        <v>22.1</v>
      </c>
    </row>
    <row r="19" spans="1:6">
      <c r="A19" s="21">
        <v>2002</v>
      </c>
      <c r="B19" s="25">
        <v>10.199999999999999</v>
      </c>
      <c r="C19" s="25">
        <v>7.9</v>
      </c>
      <c r="D19" s="25">
        <v>8.8000000000000007</v>
      </c>
      <c r="E19" s="25">
        <v>3.7</v>
      </c>
      <c r="F19" s="26">
        <v>22.6</v>
      </c>
    </row>
    <row r="20" spans="1:6">
      <c r="A20" s="20">
        <v>2003</v>
      </c>
      <c r="B20" s="23">
        <v>10.9</v>
      </c>
      <c r="C20" s="23">
        <v>8.5</v>
      </c>
      <c r="D20" s="23">
        <v>9.6</v>
      </c>
      <c r="E20" s="23">
        <v>4.0999999999999996</v>
      </c>
      <c r="F20" s="24">
        <v>23.5</v>
      </c>
    </row>
    <row r="21" spans="1:6">
      <c r="A21" s="21">
        <v>2004</v>
      </c>
      <c r="B21" s="25">
        <v>11.2</v>
      </c>
      <c r="C21" s="25">
        <v>8.6999999999999993</v>
      </c>
      <c r="D21" s="25">
        <v>9.9</v>
      </c>
      <c r="E21" s="25">
        <v>4</v>
      </c>
      <c r="F21" s="26">
        <v>24.6</v>
      </c>
    </row>
    <row r="22" spans="1:6">
      <c r="A22" s="20">
        <v>2005</v>
      </c>
      <c r="B22" s="23">
        <v>11.8</v>
      </c>
      <c r="C22" s="23">
        <v>8.6</v>
      </c>
      <c r="D22" s="23">
        <v>9.6999999999999993</v>
      </c>
      <c r="E22" s="23">
        <v>4.0999999999999996</v>
      </c>
      <c r="F22" s="24">
        <v>26</v>
      </c>
    </row>
    <row r="23" spans="1:6">
      <c r="A23" s="21">
        <v>2006</v>
      </c>
      <c r="B23" s="25">
        <v>10.6</v>
      </c>
      <c r="C23" s="25">
        <v>7.5</v>
      </c>
      <c r="D23" s="25">
        <v>8.5</v>
      </c>
      <c r="E23" s="25">
        <v>3.5</v>
      </c>
      <c r="F23" s="26">
        <v>24</v>
      </c>
    </row>
    <row r="24" spans="1:6">
      <c r="A24" s="20">
        <v>2007</v>
      </c>
      <c r="B24" s="23">
        <v>8.9</v>
      </c>
      <c r="C24" s="23">
        <v>6.1</v>
      </c>
      <c r="D24" s="23">
        <v>7</v>
      </c>
      <c r="E24" s="23">
        <v>2.9</v>
      </c>
      <c r="F24" s="24">
        <v>22.1</v>
      </c>
    </row>
    <row r="25" spans="1:6">
      <c r="A25" s="21">
        <v>2008</v>
      </c>
      <c r="B25" s="25">
        <v>7.7</v>
      </c>
      <c r="C25" s="25">
        <v>5.2</v>
      </c>
      <c r="D25" s="25">
        <v>6</v>
      </c>
      <c r="E25" s="25">
        <v>2.5</v>
      </c>
      <c r="F25" s="26">
        <v>20.100000000000001</v>
      </c>
    </row>
    <row r="26" spans="1:6">
      <c r="A26" s="20">
        <v>2009</v>
      </c>
      <c r="B26" s="23">
        <v>8.4</v>
      </c>
      <c r="C26" s="23">
        <v>5.7</v>
      </c>
      <c r="D26" s="23">
        <v>6.6</v>
      </c>
      <c r="E26" s="23">
        <v>2.5</v>
      </c>
      <c r="F26" s="24">
        <v>21.9</v>
      </c>
    </row>
    <row r="27" spans="1:6">
      <c r="A27" s="21">
        <v>2010</v>
      </c>
      <c r="B27" s="25">
        <v>7.6</v>
      </c>
      <c r="C27" s="25">
        <v>5.0999999999999996</v>
      </c>
      <c r="D27" s="25">
        <v>5.8</v>
      </c>
      <c r="E27" s="25">
        <v>2.4</v>
      </c>
      <c r="F27" s="26">
        <v>20.7</v>
      </c>
    </row>
    <row r="28" spans="1:6">
      <c r="A28" s="20">
        <v>2011</v>
      </c>
      <c r="B28" s="23">
        <v>6.9</v>
      </c>
      <c r="C28" s="23">
        <v>4.5</v>
      </c>
      <c r="D28" s="23">
        <v>5.0999999999999996</v>
      </c>
      <c r="E28" s="23">
        <v>2.4</v>
      </c>
      <c r="F28" s="24">
        <v>19.600000000000001</v>
      </c>
    </row>
    <row r="29" spans="1:6">
      <c r="A29" s="22">
        <v>2012</v>
      </c>
      <c r="B29" s="27">
        <v>6.8</v>
      </c>
      <c r="C29" s="27">
        <v>4.4000000000000004</v>
      </c>
      <c r="D29" s="27">
        <v>5</v>
      </c>
      <c r="E29" s="27">
        <v>2.5</v>
      </c>
      <c r="F29" s="28">
        <v>19</v>
      </c>
    </row>
    <row r="30" spans="1:6">
      <c r="A30" s="532" t="s">
        <v>13</v>
      </c>
      <c r="B30" s="533"/>
      <c r="C30" s="533"/>
      <c r="D30" s="533"/>
      <c r="E30" s="533"/>
      <c r="F30" s="534"/>
    </row>
    <row r="31" spans="1:6">
      <c r="A31" s="20">
        <v>1975</v>
      </c>
      <c r="B31" s="23">
        <v>3.9</v>
      </c>
      <c r="C31" s="23">
        <v>2.6</v>
      </c>
      <c r="D31" s="23">
        <v>2.7</v>
      </c>
      <c r="E31" s="23">
        <v>1.7</v>
      </c>
      <c r="F31" s="24">
        <v>6.1</v>
      </c>
    </row>
    <row r="32" spans="1:6">
      <c r="A32" s="21">
        <v>1980</v>
      </c>
      <c r="B32" s="25">
        <v>3.2</v>
      </c>
      <c r="C32" s="25">
        <v>2.1</v>
      </c>
      <c r="D32" s="25">
        <v>2.1</v>
      </c>
      <c r="E32" s="25">
        <v>1.8</v>
      </c>
      <c r="F32" s="26">
        <v>5.9</v>
      </c>
    </row>
    <row r="33" spans="1:6">
      <c r="A33" s="20">
        <v>1985</v>
      </c>
      <c r="B33" s="23">
        <v>8.1</v>
      </c>
      <c r="C33" s="23">
        <v>5.5</v>
      </c>
      <c r="D33" s="23">
        <v>5.7</v>
      </c>
      <c r="E33" s="23">
        <v>4.4000000000000004</v>
      </c>
      <c r="F33" s="24">
        <v>14.9</v>
      </c>
    </row>
    <row r="34" spans="1:6">
      <c r="A34" s="21">
        <v>1990</v>
      </c>
      <c r="B34" s="25">
        <v>5.9</v>
      </c>
      <c r="C34" s="25">
        <v>4</v>
      </c>
      <c r="D34" s="25">
        <v>4</v>
      </c>
      <c r="E34" s="25">
        <v>3.5</v>
      </c>
      <c r="F34" s="26">
        <v>13.3</v>
      </c>
    </row>
    <row r="35" spans="1:6">
      <c r="A35" s="20">
        <v>1991</v>
      </c>
      <c r="B35" s="23">
        <v>5.4</v>
      </c>
      <c r="C35" s="23">
        <v>3.6</v>
      </c>
      <c r="D35" s="23">
        <v>3.7</v>
      </c>
      <c r="E35" s="23">
        <v>3.1</v>
      </c>
      <c r="F35" s="24">
        <v>12.8</v>
      </c>
    </row>
    <row r="36" spans="1:6">
      <c r="A36" s="21">
        <v>1992</v>
      </c>
      <c r="B36" s="25">
        <v>5.9</v>
      </c>
      <c r="C36" s="25">
        <v>3.8</v>
      </c>
      <c r="D36" s="25">
        <v>4</v>
      </c>
      <c r="E36" s="25">
        <v>3.1</v>
      </c>
      <c r="F36" s="26">
        <v>14.1</v>
      </c>
    </row>
    <row r="37" spans="1:6">
      <c r="A37" s="20">
        <v>1993</v>
      </c>
      <c r="B37" s="23">
        <v>7.5</v>
      </c>
      <c r="C37" s="23">
        <v>5</v>
      </c>
      <c r="D37" s="23">
        <v>5.3</v>
      </c>
      <c r="E37" s="23">
        <v>3.7</v>
      </c>
      <c r="F37" s="24">
        <v>17.600000000000001</v>
      </c>
    </row>
    <row r="38" spans="1:6">
      <c r="A38" s="21">
        <v>1994</v>
      </c>
      <c r="B38" s="25">
        <v>8</v>
      </c>
      <c r="C38" s="25">
        <v>5.4</v>
      </c>
      <c r="D38" s="25">
        <v>5.7</v>
      </c>
      <c r="E38" s="25">
        <v>3.9</v>
      </c>
      <c r="F38" s="26">
        <v>19.100000000000001</v>
      </c>
    </row>
    <row r="39" spans="1:6">
      <c r="A39" s="20">
        <v>1995</v>
      </c>
      <c r="B39" s="23">
        <v>8.1999999999999993</v>
      </c>
      <c r="C39" s="23">
        <v>5.4</v>
      </c>
      <c r="D39" s="23">
        <v>5.8</v>
      </c>
      <c r="E39" s="23">
        <v>3.8</v>
      </c>
      <c r="F39" s="24">
        <v>20</v>
      </c>
    </row>
    <row r="40" spans="1:6">
      <c r="A40" s="21">
        <v>1996</v>
      </c>
      <c r="B40" s="25">
        <v>9</v>
      </c>
      <c r="C40" s="25">
        <v>5.9</v>
      </c>
      <c r="D40" s="25">
        <v>6.4</v>
      </c>
      <c r="E40" s="25">
        <v>3.5</v>
      </c>
      <c r="F40" s="26">
        <v>22.2</v>
      </c>
    </row>
    <row r="41" spans="1:6">
      <c r="A41" s="20">
        <v>1997</v>
      </c>
      <c r="B41" s="23">
        <v>9.5</v>
      </c>
      <c r="C41" s="23">
        <v>6.3</v>
      </c>
      <c r="D41" s="23">
        <v>6.9</v>
      </c>
      <c r="E41" s="23">
        <v>3.6</v>
      </c>
      <c r="F41" s="24">
        <v>24.2</v>
      </c>
    </row>
    <row r="42" spans="1:6">
      <c r="A42" s="21">
        <v>1998</v>
      </c>
      <c r="B42" s="25">
        <v>8.9</v>
      </c>
      <c r="C42" s="25">
        <v>5.8</v>
      </c>
      <c r="D42" s="25">
        <v>6.5</v>
      </c>
      <c r="E42" s="25">
        <v>3.1</v>
      </c>
      <c r="F42" s="26">
        <v>23.3</v>
      </c>
    </row>
    <row r="43" spans="1:6">
      <c r="A43" s="20">
        <v>1999</v>
      </c>
      <c r="B43" s="23">
        <v>8.5</v>
      </c>
      <c r="C43" s="23">
        <v>5.7</v>
      </c>
      <c r="D43" s="23">
        <v>6.3</v>
      </c>
      <c r="E43" s="23">
        <v>3</v>
      </c>
      <c r="F43" s="24">
        <v>20.7</v>
      </c>
    </row>
    <row r="44" spans="1:6">
      <c r="A44" s="21">
        <v>2000</v>
      </c>
      <c r="B44" s="25">
        <v>7.7</v>
      </c>
      <c r="C44" s="25">
        <v>5.0999999999999996</v>
      </c>
      <c r="D44" s="25">
        <v>5.7</v>
      </c>
      <c r="E44" s="25">
        <v>2.5</v>
      </c>
      <c r="F44" s="26">
        <v>19.399999999999999</v>
      </c>
    </row>
    <row r="45" spans="1:6">
      <c r="A45" s="20">
        <v>2001</v>
      </c>
      <c r="B45" s="23">
        <v>7.7</v>
      </c>
      <c r="C45" s="23">
        <v>5.2</v>
      </c>
      <c r="D45" s="23">
        <v>5.8</v>
      </c>
      <c r="E45" s="23">
        <v>2.6</v>
      </c>
      <c r="F45" s="24">
        <v>19.3</v>
      </c>
    </row>
    <row r="46" spans="1:6">
      <c r="A46" s="21">
        <v>2002</v>
      </c>
      <c r="B46" s="25">
        <v>8.3000000000000007</v>
      </c>
      <c r="C46" s="25">
        <v>5.8</v>
      </c>
      <c r="D46" s="25">
        <v>6.4</v>
      </c>
      <c r="E46" s="25">
        <v>3.3</v>
      </c>
      <c r="F46" s="26">
        <v>19.8</v>
      </c>
    </row>
    <row r="47" spans="1:6">
      <c r="A47" s="20">
        <v>2003</v>
      </c>
      <c r="B47" s="23">
        <v>8.9</v>
      </c>
      <c r="C47" s="23">
        <v>6.4</v>
      </c>
      <c r="D47" s="23">
        <v>7.1</v>
      </c>
      <c r="E47" s="23">
        <v>3.6</v>
      </c>
      <c r="F47" s="24">
        <v>20.7</v>
      </c>
    </row>
    <row r="48" spans="1:6">
      <c r="A48" s="21">
        <v>2004</v>
      </c>
      <c r="B48" s="25">
        <v>9.1999999999999993</v>
      </c>
      <c r="C48" s="25">
        <v>6.6</v>
      </c>
      <c r="D48" s="25">
        <v>7.3</v>
      </c>
      <c r="E48" s="25">
        <v>3.5</v>
      </c>
      <c r="F48" s="26">
        <v>21.7</v>
      </c>
    </row>
    <row r="49" spans="1:6">
      <c r="A49" s="20">
        <v>2005</v>
      </c>
      <c r="B49" s="23">
        <v>10.1</v>
      </c>
      <c r="C49" s="23">
        <v>6.7</v>
      </c>
      <c r="D49" s="23">
        <v>7.4</v>
      </c>
      <c r="E49" s="23">
        <v>3.5</v>
      </c>
      <c r="F49" s="24">
        <v>23.7</v>
      </c>
    </row>
    <row r="50" spans="1:6">
      <c r="A50" s="21">
        <v>2006</v>
      </c>
      <c r="B50" s="25">
        <v>9</v>
      </c>
      <c r="C50" s="25">
        <v>5.7</v>
      </c>
      <c r="D50" s="25">
        <v>6.4</v>
      </c>
      <c r="E50" s="25">
        <v>3.1</v>
      </c>
      <c r="F50" s="26">
        <v>21.6</v>
      </c>
    </row>
    <row r="51" spans="1:6">
      <c r="A51" s="20">
        <v>2007</v>
      </c>
      <c r="B51" s="23">
        <v>7.4</v>
      </c>
      <c r="C51" s="23">
        <v>4.5999999999999996</v>
      </c>
      <c r="D51" s="23">
        <v>5.0999999999999996</v>
      </c>
      <c r="E51" s="23">
        <v>2.4</v>
      </c>
      <c r="F51" s="24">
        <v>19.600000000000001</v>
      </c>
    </row>
    <row r="52" spans="1:6">
      <c r="A52" s="21">
        <v>2008</v>
      </c>
      <c r="B52" s="25">
        <v>6.5</v>
      </c>
      <c r="C52" s="25">
        <v>3.9</v>
      </c>
      <c r="D52" s="25">
        <v>4.3</v>
      </c>
      <c r="E52" s="25">
        <v>2.2000000000000002</v>
      </c>
      <c r="F52" s="26">
        <v>18</v>
      </c>
    </row>
    <row r="53" spans="1:6">
      <c r="A53" s="20">
        <v>2009</v>
      </c>
      <c r="B53" s="23">
        <v>7.3</v>
      </c>
      <c r="C53" s="23">
        <v>4.4000000000000004</v>
      </c>
      <c r="D53" s="23">
        <v>5.0999999999999996</v>
      </c>
      <c r="E53" s="23">
        <v>2</v>
      </c>
      <c r="F53" s="24">
        <v>20.100000000000001</v>
      </c>
    </row>
    <row r="54" spans="1:6">
      <c r="A54" s="21">
        <v>2010</v>
      </c>
      <c r="B54" s="25">
        <v>6.6</v>
      </c>
      <c r="C54" s="25">
        <v>4</v>
      </c>
      <c r="D54" s="25">
        <v>4.5</v>
      </c>
      <c r="E54" s="25">
        <v>2</v>
      </c>
      <c r="F54" s="26">
        <v>19.100000000000001</v>
      </c>
    </row>
    <row r="55" spans="1:6">
      <c r="A55" s="20">
        <v>2011</v>
      </c>
      <c r="B55" s="23">
        <v>5.9</v>
      </c>
      <c r="C55" s="23">
        <v>3.4</v>
      </c>
      <c r="D55" s="23">
        <v>3.9</v>
      </c>
      <c r="E55" s="23">
        <v>1.9</v>
      </c>
      <c r="F55" s="24">
        <v>17.8</v>
      </c>
    </row>
    <row r="56" spans="1:6">
      <c r="A56" s="22">
        <v>2012</v>
      </c>
      <c r="B56" s="27">
        <v>5.9</v>
      </c>
      <c r="C56" s="27">
        <v>3.5</v>
      </c>
      <c r="D56" s="27">
        <v>3.9</v>
      </c>
      <c r="E56" s="27">
        <v>2</v>
      </c>
      <c r="F56" s="28">
        <v>17.3</v>
      </c>
    </row>
    <row r="57" spans="1:6">
      <c r="A57" s="535" t="s">
        <v>14</v>
      </c>
      <c r="B57" s="536"/>
      <c r="C57" s="536"/>
      <c r="D57" s="536"/>
      <c r="E57" s="536"/>
      <c r="F57" s="537"/>
    </row>
    <row r="58" spans="1:6">
      <c r="A58" s="20">
        <v>1991</v>
      </c>
      <c r="B58" s="23">
        <v>12.2</v>
      </c>
      <c r="C58" s="23">
        <v>10.7</v>
      </c>
      <c r="D58" s="23">
        <v>11.2</v>
      </c>
      <c r="E58" s="30">
        <v>7.2</v>
      </c>
      <c r="F58" s="24">
        <v>31</v>
      </c>
    </row>
    <row r="59" spans="1:6">
      <c r="A59" s="21">
        <v>1992</v>
      </c>
      <c r="B59" s="25">
        <v>14.7</v>
      </c>
      <c r="C59" s="25">
        <v>12.1</v>
      </c>
      <c r="D59" s="25">
        <v>13.2</v>
      </c>
      <c r="E59" s="29">
        <v>5.3</v>
      </c>
      <c r="F59" s="26">
        <v>44.8</v>
      </c>
    </row>
    <row r="60" spans="1:6">
      <c r="A60" s="20">
        <v>1993</v>
      </c>
      <c r="B60" s="23">
        <v>15.8</v>
      </c>
      <c r="C60" s="23">
        <v>13.1</v>
      </c>
      <c r="D60" s="23">
        <v>14.3</v>
      </c>
      <c r="E60" s="30">
        <v>5.4</v>
      </c>
      <c r="F60" s="24">
        <v>49.6</v>
      </c>
    </row>
    <row r="61" spans="1:6">
      <c r="A61" s="21">
        <v>1994</v>
      </c>
      <c r="B61" s="25">
        <v>14.2</v>
      </c>
      <c r="C61" s="25">
        <v>12.1</v>
      </c>
      <c r="D61" s="25">
        <v>13.4</v>
      </c>
      <c r="E61" s="29">
        <v>4.7</v>
      </c>
      <c r="F61" s="26">
        <v>43.8</v>
      </c>
    </row>
    <row r="62" spans="1:6">
      <c r="A62" s="20">
        <v>1995</v>
      </c>
      <c r="B62" s="23">
        <v>13.9</v>
      </c>
      <c r="C62" s="23">
        <v>11.8</v>
      </c>
      <c r="D62" s="23">
        <v>13</v>
      </c>
      <c r="E62" s="30">
        <v>4.5999999999999996</v>
      </c>
      <c r="F62" s="24">
        <v>44.1</v>
      </c>
    </row>
    <row r="63" spans="1:6">
      <c r="A63" s="21">
        <v>1996</v>
      </c>
      <c r="B63" s="25">
        <v>15</v>
      </c>
      <c r="C63" s="25">
        <v>12.7</v>
      </c>
      <c r="D63" s="25">
        <v>14.2</v>
      </c>
      <c r="E63" s="29">
        <v>4.7</v>
      </c>
      <c r="F63" s="26">
        <v>47.9</v>
      </c>
    </row>
    <row r="64" spans="1:6">
      <c r="A64" s="20">
        <v>1997</v>
      </c>
      <c r="B64" s="23">
        <v>18.399999999999999</v>
      </c>
      <c r="C64" s="23">
        <v>15.6</v>
      </c>
      <c r="D64" s="23">
        <v>17.5</v>
      </c>
      <c r="E64" s="30">
        <v>5.7</v>
      </c>
      <c r="F64" s="24">
        <v>55</v>
      </c>
    </row>
    <row r="65" spans="1:6">
      <c r="A65" s="21">
        <v>1998</v>
      </c>
      <c r="B65" s="25">
        <v>17</v>
      </c>
      <c r="C65" s="25">
        <v>14.2</v>
      </c>
      <c r="D65" s="25">
        <v>16.100000000000001</v>
      </c>
      <c r="E65" s="29">
        <v>4.8</v>
      </c>
      <c r="F65" s="26">
        <v>53.5</v>
      </c>
    </row>
    <row r="66" spans="1:6">
      <c r="A66" s="20">
        <v>1999</v>
      </c>
      <c r="B66" s="23">
        <v>17.7</v>
      </c>
      <c r="C66" s="23">
        <v>15</v>
      </c>
      <c r="D66" s="23">
        <v>16.8</v>
      </c>
      <c r="E66" s="30">
        <v>5.2</v>
      </c>
      <c r="F66" s="24">
        <v>50.1</v>
      </c>
    </row>
    <row r="67" spans="1:6">
      <c r="A67" s="21">
        <v>2000</v>
      </c>
      <c r="B67" s="25">
        <v>17.600000000000001</v>
      </c>
      <c r="C67" s="25">
        <v>14.8</v>
      </c>
      <c r="D67" s="25">
        <v>16.8</v>
      </c>
      <c r="E67" s="29">
        <v>4.7</v>
      </c>
      <c r="F67" s="26">
        <v>50.3</v>
      </c>
    </row>
    <row r="68" spans="1:6">
      <c r="A68" s="20">
        <v>2001</v>
      </c>
      <c r="B68" s="23">
        <v>18</v>
      </c>
      <c r="C68" s="23">
        <v>15.3</v>
      </c>
      <c r="D68" s="23">
        <v>17.399999999999999</v>
      </c>
      <c r="E68" s="30">
        <v>4.7</v>
      </c>
      <c r="F68" s="24">
        <v>49.2</v>
      </c>
    </row>
    <row r="69" spans="1:6">
      <c r="A69" s="21">
        <v>2002</v>
      </c>
      <c r="B69" s="25">
        <v>18.5</v>
      </c>
      <c r="C69" s="25">
        <v>15.9</v>
      </c>
      <c r="D69" s="25">
        <v>17.899999999999999</v>
      </c>
      <c r="E69" s="29">
        <v>5.5</v>
      </c>
      <c r="F69" s="26">
        <v>49.1</v>
      </c>
    </row>
    <row r="70" spans="1:6">
      <c r="A70" s="20">
        <v>2003</v>
      </c>
      <c r="B70" s="23">
        <v>19.600000000000001</v>
      </c>
      <c r="C70" s="23">
        <v>16.899999999999999</v>
      </c>
      <c r="D70" s="23">
        <v>18.899999999999999</v>
      </c>
      <c r="E70" s="30">
        <v>6.2</v>
      </c>
      <c r="F70" s="24">
        <v>48.9</v>
      </c>
    </row>
    <row r="71" spans="1:6">
      <c r="A71" s="21">
        <v>2004</v>
      </c>
      <c r="B71" s="25">
        <v>19.899999999999999</v>
      </c>
      <c r="C71" s="25">
        <v>17.100000000000001</v>
      </c>
      <c r="D71" s="25">
        <v>19.399999999999999</v>
      </c>
      <c r="E71" s="29">
        <v>6</v>
      </c>
      <c r="F71" s="26">
        <v>51.2</v>
      </c>
    </row>
    <row r="72" spans="1:6">
      <c r="A72" s="20">
        <v>2005</v>
      </c>
      <c r="B72" s="23">
        <v>18.3</v>
      </c>
      <c r="C72" s="23">
        <v>15.3</v>
      </c>
      <c r="D72" s="23">
        <v>17.5</v>
      </c>
      <c r="E72" s="30">
        <v>6</v>
      </c>
      <c r="F72" s="24">
        <v>41.5</v>
      </c>
    </row>
    <row r="73" spans="1:6">
      <c r="A73" s="21">
        <v>2006</v>
      </c>
      <c r="B73" s="25">
        <v>16.899999999999999</v>
      </c>
      <c r="C73" s="25">
        <v>13.7</v>
      </c>
      <c r="D73" s="25">
        <v>15.8</v>
      </c>
      <c r="E73" s="29">
        <v>5</v>
      </c>
      <c r="F73" s="26">
        <v>39.299999999999997</v>
      </c>
    </row>
    <row r="74" spans="1:6">
      <c r="A74" s="20">
        <v>2007</v>
      </c>
      <c r="B74" s="23">
        <v>14.6</v>
      </c>
      <c r="C74" s="23">
        <v>11.6</v>
      </c>
      <c r="D74" s="23">
        <v>13.3</v>
      </c>
      <c r="E74" s="30">
        <v>4.5999999999999996</v>
      </c>
      <c r="F74" s="24">
        <v>38</v>
      </c>
    </row>
    <row r="75" spans="1:6">
      <c r="A75" s="21">
        <v>2008</v>
      </c>
      <c r="B75" s="25">
        <v>12.6</v>
      </c>
      <c r="C75" s="25">
        <v>10.1</v>
      </c>
      <c r="D75" s="25">
        <v>11.6</v>
      </c>
      <c r="E75" s="29">
        <v>3.7</v>
      </c>
      <c r="F75" s="26">
        <v>34.5</v>
      </c>
    </row>
    <row r="76" spans="1:6">
      <c r="A76" s="20">
        <v>2009</v>
      </c>
      <c r="B76" s="23">
        <v>12.6</v>
      </c>
      <c r="C76" s="23">
        <v>10.1</v>
      </c>
      <c r="D76" s="23">
        <v>11.6</v>
      </c>
      <c r="E76" s="30">
        <v>4.2</v>
      </c>
      <c r="F76" s="24">
        <v>34</v>
      </c>
    </row>
    <row r="77" spans="1:6">
      <c r="A77" s="21">
        <v>2010</v>
      </c>
      <c r="B77" s="25">
        <v>11.2</v>
      </c>
      <c r="C77" s="25">
        <v>8.9</v>
      </c>
      <c r="D77" s="25">
        <v>10.1</v>
      </c>
      <c r="E77" s="29">
        <v>4.0999999999999996</v>
      </c>
      <c r="F77" s="26">
        <v>32</v>
      </c>
    </row>
    <row r="78" spans="1:6">
      <c r="A78" s="20">
        <v>2011</v>
      </c>
      <c r="B78" s="23">
        <v>10.5</v>
      </c>
      <c r="C78" s="23">
        <v>8.1999999999999993</v>
      </c>
      <c r="D78" s="23">
        <v>9.1999999999999993</v>
      </c>
      <c r="E78" s="30">
        <v>4.0999999999999996</v>
      </c>
      <c r="F78" s="24">
        <v>31.8</v>
      </c>
    </row>
    <row r="79" spans="1:6">
      <c r="A79" s="22">
        <v>2012</v>
      </c>
      <c r="B79" s="27">
        <v>10</v>
      </c>
      <c r="C79" s="27">
        <v>7.7</v>
      </c>
      <c r="D79" s="27">
        <v>8.6999999999999993</v>
      </c>
      <c r="E79" s="31">
        <v>4.0999999999999996</v>
      </c>
      <c r="F79" s="28">
        <v>30.8</v>
      </c>
    </row>
    <row r="81" spans="1:7" ht="15" customHeight="1">
      <c r="A81" s="531" t="s">
        <v>19</v>
      </c>
      <c r="B81" s="531"/>
      <c r="C81" s="531"/>
      <c r="D81" s="531"/>
      <c r="E81" s="531"/>
      <c r="F81" s="531"/>
      <c r="G81" s="531"/>
    </row>
    <row r="82" spans="1:7">
      <c r="A82" s="531" t="s">
        <v>8</v>
      </c>
      <c r="B82" s="531"/>
      <c r="C82" s="531"/>
      <c r="D82" s="531"/>
      <c r="E82" s="531"/>
      <c r="F82" s="531"/>
    </row>
  </sheetData>
  <mergeCells count="12">
    <mergeCell ref="A2:F2"/>
    <mergeCell ref="A82:F82"/>
    <mergeCell ref="A30:F30"/>
    <mergeCell ref="A57:F57"/>
    <mergeCell ref="A7:F7"/>
    <mergeCell ref="B6:F6"/>
    <mergeCell ref="A4:A6"/>
    <mergeCell ref="D4:E4"/>
    <mergeCell ref="A81:G81"/>
    <mergeCell ref="B4:B5"/>
    <mergeCell ref="C4:C5"/>
    <mergeCell ref="F4:F5"/>
  </mergeCells>
  <phoneticPr fontId="37" type="noConversion"/>
  <pageMargins left="0.70866141732283472" right="0.70866141732283472" top="0.78740157480314965" bottom="0.78740157480314965" header="0.31496062992125984" footer="0.31496062992125984"/>
  <pageSetup paperSize="9" scale="69" orientation="portrait"/>
  <headerFooter scaleWithDoc="0">
    <oddHeader>&amp;CBildungsbericht 2014 - (Web-)Tabellen F5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GridLines="0" zoomScaleNormal="100" workbookViewId="0">
      <selection sqref="A1:H1"/>
    </sheetView>
  </sheetViews>
  <sheetFormatPr baseColWidth="10" defaultRowHeight="12.75"/>
  <cols>
    <col min="1" max="10" width="11.42578125" customWidth="1"/>
  </cols>
  <sheetData>
    <row r="1" spans="1:13" ht="24" customHeight="1">
      <c r="A1" s="385" t="s">
        <v>138</v>
      </c>
      <c r="B1" s="385"/>
      <c r="C1" s="385"/>
      <c r="D1" s="385"/>
      <c r="E1" s="385"/>
      <c r="F1" s="385"/>
      <c r="G1" s="385"/>
      <c r="H1" s="385"/>
      <c r="I1" s="257"/>
    </row>
    <row r="2" spans="1:13" ht="30" customHeight="1">
      <c r="A2" s="382" t="s">
        <v>212</v>
      </c>
      <c r="B2" s="382"/>
      <c r="C2" s="382"/>
      <c r="D2" s="382"/>
      <c r="E2" s="382"/>
      <c r="F2" s="382"/>
      <c r="G2" s="382"/>
      <c r="H2" s="382"/>
      <c r="I2" s="15"/>
      <c r="J2" s="15"/>
      <c r="K2" s="15"/>
      <c r="L2" s="15"/>
      <c r="M2" s="15"/>
    </row>
    <row r="35" spans="1:8" ht="10.5" customHeight="1"/>
    <row r="36" spans="1:8">
      <c r="A36" s="383" t="s">
        <v>214</v>
      </c>
      <c r="B36" s="383"/>
      <c r="C36" s="383"/>
      <c r="D36" s="383"/>
      <c r="E36" s="383"/>
      <c r="F36" s="383"/>
      <c r="G36" s="383"/>
      <c r="H36" s="383"/>
    </row>
    <row r="37" spans="1:8">
      <c r="A37" s="383" t="s">
        <v>228</v>
      </c>
      <c r="B37" s="383"/>
      <c r="C37" s="383"/>
      <c r="D37" s="383"/>
      <c r="E37" s="383"/>
      <c r="F37" s="383"/>
      <c r="G37" s="383"/>
      <c r="H37" s="383"/>
    </row>
    <row r="38" spans="1:8">
      <c r="A38" s="384" t="s">
        <v>215</v>
      </c>
      <c r="B38" s="384"/>
      <c r="C38" s="384"/>
      <c r="D38" s="384"/>
      <c r="E38" s="384"/>
      <c r="F38" s="384"/>
      <c r="G38" s="384"/>
      <c r="H38" s="384"/>
    </row>
    <row r="39" spans="1:8">
      <c r="A39" s="222"/>
      <c r="B39" s="222"/>
      <c r="C39" s="222"/>
      <c r="D39" s="222"/>
      <c r="E39" s="222"/>
      <c r="F39" s="222"/>
      <c r="G39" s="222"/>
      <c r="H39" s="222"/>
    </row>
    <row r="40" spans="1:8">
      <c r="A40" s="222"/>
      <c r="B40" s="222"/>
      <c r="C40" s="222"/>
      <c r="D40" s="222"/>
      <c r="E40" s="222"/>
      <c r="F40" s="222"/>
      <c r="G40" s="222"/>
      <c r="H40" s="222"/>
    </row>
  </sheetData>
  <mergeCells count="5">
    <mergeCell ref="A2:H2"/>
    <mergeCell ref="A36:H36"/>
    <mergeCell ref="A37:H37"/>
    <mergeCell ref="A38:H38"/>
    <mergeCell ref="A1:H1"/>
  </mergeCells>
  <hyperlinks>
    <hyperlink ref="A1" location="Inhalt!A1" display="Zurück zum Inhalt"/>
  </hyperlinks>
  <pageMargins left="0.70866141732283472" right="0.70866141732283472" top="0.78740157480314965" bottom="0.78740157480314965" header="0.31496062992125984" footer="0.31496062992125984"/>
  <pageSetup paperSize="9" scale="53" orientation="landscape" r:id="rId1"/>
  <headerFooter>
    <oddHeader>&amp;CBildungsbericht 2020 - Tabellen F2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zoomScaleNormal="100" workbookViewId="0">
      <selection sqref="A1:H1"/>
    </sheetView>
  </sheetViews>
  <sheetFormatPr baseColWidth="10" defaultRowHeight="12.75"/>
  <cols>
    <col min="1" max="11" width="11.7109375" customWidth="1"/>
  </cols>
  <sheetData>
    <row r="1" spans="1:12" ht="24" customHeight="1">
      <c r="A1" s="385" t="s">
        <v>138</v>
      </c>
      <c r="B1" s="385"/>
      <c r="C1" s="385"/>
      <c r="D1" s="385"/>
      <c r="E1" s="385"/>
      <c r="F1" s="385"/>
      <c r="G1" s="385"/>
      <c r="H1" s="385"/>
    </row>
    <row r="2" spans="1:12" ht="17.25" customHeight="1">
      <c r="A2" s="386" t="s">
        <v>216</v>
      </c>
      <c r="B2" s="386"/>
      <c r="C2" s="386"/>
      <c r="D2" s="386"/>
      <c r="E2" s="386"/>
      <c r="F2" s="386"/>
      <c r="G2" s="386"/>
      <c r="H2" s="386"/>
      <c r="I2" s="15"/>
      <c r="J2" s="15"/>
      <c r="K2" s="15"/>
      <c r="L2" s="15"/>
    </row>
    <row r="21" spans="1:8" ht="14.45" customHeight="1"/>
    <row r="22" spans="1:8">
      <c r="A22" s="383" t="s">
        <v>217</v>
      </c>
      <c r="B22" s="383"/>
      <c r="C22" s="383"/>
      <c r="D22" s="383"/>
      <c r="E22" s="383"/>
      <c r="F22" s="383"/>
      <c r="G22" s="383"/>
      <c r="H22" s="383"/>
    </row>
    <row r="23" spans="1:8">
      <c r="A23" s="383" t="s">
        <v>218</v>
      </c>
      <c r="B23" s="383"/>
      <c r="C23" s="383"/>
      <c r="D23" s="383"/>
      <c r="E23" s="383"/>
      <c r="F23" s="383"/>
      <c r="G23" s="383"/>
      <c r="H23" s="383"/>
    </row>
    <row r="24" spans="1:8">
      <c r="A24" s="383" t="s">
        <v>113</v>
      </c>
      <c r="B24" s="383"/>
      <c r="C24" s="383"/>
      <c r="D24" s="383"/>
      <c r="E24" s="383"/>
      <c r="F24" s="383"/>
      <c r="G24" s="383"/>
      <c r="H24" s="383"/>
    </row>
    <row r="25" spans="1:8">
      <c r="A25" s="384" t="s">
        <v>219</v>
      </c>
      <c r="B25" s="384"/>
      <c r="C25" s="384"/>
      <c r="D25" s="384"/>
      <c r="E25" s="384"/>
      <c r="F25" s="384"/>
      <c r="G25" s="384"/>
      <c r="H25" s="384"/>
    </row>
    <row r="26" spans="1:8">
      <c r="A26" s="222"/>
      <c r="B26" s="222"/>
      <c r="C26" s="222"/>
      <c r="D26" s="222"/>
      <c r="E26" s="222"/>
      <c r="F26" s="222"/>
      <c r="G26" s="222"/>
      <c r="H26" s="222"/>
    </row>
    <row r="27" spans="1:8">
      <c r="A27" s="222"/>
      <c r="B27" s="222"/>
      <c r="C27" s="222"/>
      <c r="D27" s="222"/>
      <c r="E27" s="222"/>
      <c r="F27" s="222"/>
      <c r="G27" s="222"/>
      <c r="H27" s="222"/>
    </row>
  </sheetData>
  <mergeCells count="6">
    <mergeCell ref="A25:H25"/>
    <mergeCell ref="A22:H22"/>
    <mergeCell ref="A23:H23"/>
    <mergeCell ref="A24:H24"/>
    <mergeCell ref="A1:H1"/>
    <mergeCell ref="A2:H2"/>
  </mergeCells>
  <hyperlinks>
    <hyperlink ref="A1" location="Inhalt!A1" display="Zurück zum Inhalt"/>
  </hyperlinks>
  <pageMargins left="0.70866141732283472" right="0.70866141732283472" top="0.78740157480314965" bottom="0.78740157480314965" header="0.31496062992125984" footer="0.31496062992125984"/>
  <pageSetup paperSize="9" scale="53" orientation="landscape" r:id="rId1"/>
  <headerFooter>
    <oddHeader>&amp;CBildungsbericht 2020 - Tabellen F2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zoomScaleNormal="100" workbookViewId="0">
      <selection sqref="A1:H1"/>
    </sheetView>
  </sheetViews>
  <sheetFormatPr baseColWidth="10" defaultRowHeight="12.75"/>
  <cols>
    <col min="1" max="11" width="11.42578125" customWidth="1"/>
  </cols>
  <sheetData>
    <row r="1" spans="1:13" ht="24" customHeight="1">
      <c r="A1" s="385" t="s">
        <v>138</v>
      </c>
      <c r="B1" s="385"/>
      <c r="C1" s="385"/>
      <c r="D1" s="385"/>
      <c r="E1" s="385"/>
      <c r="F1" s="385"/>
      <c r="G1" s="385"/>
      <c r="H1" s="385"/>
      <c r="I1" s="257"/>
    </row>
    <row r="2" spans="1:13" ht="30" customHeight="1">
      <c r="A2" s="382" t="s">
        <v>220</v>
      </c>
      <c r="B2" s="382"/>
      <c r="C2" s="382"/>
      <c r="D2" s="382"/>
      <c r="E2" s="382"/>
      <c r="F2" s="382"/>
      <c r="G2" s="382"/>
      <c r="H2" s="382"/>
      <c r="I2" s="15"/>
      <c r="J2" s="15"/>
      <c r="K2" s="15"/>
      <c r="L2" s="15"/>
      <c r="M2" s="15"/>
    </row>
    <row r="29" spans="1:8">
      <c r="A29" s="383" t="s">
        <v>222</v>
      </c>
      <c r="B29" s="383"/>
      <c r="C29" s="383"/>
      <c r="D29" s="383"/>
      <c r="E29" s="383"/>
      <c r="F29" s="383"/>
      <c r="G29" s="383"/>
      <c r="H29" s="383"/>
    </row>
    <row r="30" spans="1:8">
      <c r="A30" s="383" t="s">
        <v>223</v>
      </c>
      <c r="B30" s="383"/>
      <c r="C30" s="383"/>
      <c r="D30" s="383"/>
      <c r="E30" s="383"/>
      <c r="F30" s="383"/>
      <c r="G30" s="383"/>
      <c r="H30" s="383"/>
    </row>
    <row r="31" spans="1:8">
      <c r="A31" s="383" t="s">
        <v>224</v>
      </c>
      <c r="B31" s="383"/>
      <c r="C31" s="383"/>
      <c r="D31" s="383"/>
      <c r="E31" s="383"/>
      <c r="F31" s="383"/>
      <c r="G31" s="383"/>
      <c r="H31" s="383"/>
    </row>
    <row r="32" spans="1:8">
      <c r="A32" s="384" t="s">
        <v>225</v>
      </c>
      <c r="B32" s="384"/>
      <c r="C32" s="384"/>
      <c r="D32" s="384"/>
      <c r="E32" s="384"/>
      <c r="F32" s="384"/>
      <c r="G32" s="384"/>
      <c r="H32" s="384"/>
    </row>
    <row r="33" spans="1:8">
      <c r="A33" s="222"/>
      <c r="B33" s="222"/>
      <c r="C33" s="222"/>
      <c r="D33" s="222"/>
      <c r="E33" s="222"/>
      <c r="F33" s="222"/>
      <c r="G33" s="222"/>
      <c r="H33" s="222"/>
    </row>
    <row r="34" spans="1:8">
      <c r="A34" s="222"/>
      <c r="B34" s="222"/>
      <c r="C34" s="222"/>
      <c r="D34" s="222"/>
      <c r="E34" s="222"/>
      <c r="F34" s="222"/>
      <c r="G34" s="222"/>
      <c r="H34" s="222"/>
    </row>
  </sheetData>
  <mergeCells count="6">
    <mergeCell ref="A1:H1"/>
    <mergeCell ref="A2:H2"/>
    <mergeCell ref="A29:H29"/>
    <mergeCell ref="A31:H31"/>
    <mergeCell ref="A32:H32"/>
    <mergeCell ref="A30:H30"/>
  </mergeCells>
  <hyperlinks>
    <hyperlink ref="A1" location="Inhalt!A1" display="Zurück zum Inhalt"/>
  </hyperlinks>
  <pageMargins left="0.70866141732283472" right="0.70866141732283472" top="0.78740157480314965" bottom="0.78740157480314965" header="0.31496062992125984" footer="0.31496062992125984"/>
  <pageSetup paperSize="9" scale="53" orientation="landscape" r:id="rId1"/>
  <headerFooter>
    <oddHeader>&amp;CBildungsbericht 2020 - Tabellen F2</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M25"/>
  <sheetViews>
    <sheetView showGridLines="0" zoomScaleNormal="100" workbookViewId="0">
      <selection sqref="A1:I1"/>
    </sheetView>
  </sheetViews>
  <sheetFormatPr baseColWidth="10" defaultRowHeight="12.75"/>
  <cols>
    <col min="1" max="1" width="17.5703125" customWidth="1"/>
    <col min="9" max="9" width="6.85546875" customWidth="1"/>
  </cols>
  <sheetData>
    <row r="1" spans="1:13" s="256" customFormat="1" ht="24" customHeight="1">
      <c r="A1" s="385" t="s">
        <v>138</v>
      </c>
      <c r="B1" s="385"/>
      <c r="C1" s="385"/>
      <c r="D1" s="385"/>
      <c r="E1" s="385"/>
      <c r="F1" s="385"/>
      <c r="G1" s="385"/>
      <c r="H1" s="385"/>
      <c r="I1" s="385"/>
    </row>
    <row r="2" spans="1:13" ht="30" customHeight="1">
      <c r="A2" s="386" t="s">
        <v>226</v>
      </c>
      <c r="B2" s="386"/>
      <c r="C2" s="386"/>
      <c r="D2" s="386"/>
      <c r="E2" s="386"/>
      <c r="F2" s="386"/>
      <c r="G2" s="386"/>
      <c r="H2" s="386"/>
      <c r="I2" s="15"/>
      <c r="J2" s="15"/>
      <c r="K2" s="15"/>
      <c r="L2" s="15"/>
      <c r="M2" s="15"/>
    </row>
    <row r="21" spans="1:12" s="95" customFormat="1" ht="120.75" customHeight="1">
      <c r="A21" s="388" t="s">
        <v>194</v>
      </c>
      <c r="B21" s="388"/>
      <c r="C21" s="388"/>
      <c r="D21" s="388"/>
      <c r="E21" s="388"/>
      <c r="F21" s="388"/>
      <c r="G21" s="388"/>
      <c r="H21" s="388"/>
      <c r="I21" s="388"/>
      <c r="J21" s="154"/>
      <c r="K21" s="154"/>
      <c r="L21" s="98"/>
    </row>
    <row r="22" spans="1:12" s="95" customFormat="1" ht="15" customHeight="1">
      <c r="A22" s="389"/>
      <c r="B22" s="389"/>
      <c r="C22" s="389"/>
      <c r="D22" s="389"/>
      <c r="E22" s="389"/>
      <c r="F22" s="389"/>
      <c r="G22" s="389"/>
      <c r="H22" s="389"/>
      <c r="I22" s="389"/>
      <c r="J22" s="154"/>
      <c r="K22" s="154"/>
      <c r="L22" s="98"/>
    </row>
    <row r="23" spans="1:12" ht="15" customHeight="1">
      <c r="A23" s="390"/>
      <c r="B23" s="390"/>
      <c r="C23" s="390"/>
      <c r="D23" s="390"/>
      <c r="E23" s="390"/>
      <c r="F23" s="390"/>
      <c r="G23" s="390"/>
      <c r="H23" s="390"/>
      <c r="I23" s="390"/>
      <c r="J23" s="155"/>
      <c r="K23" s="155"/>
    </row>
    <row r="24" spans="1:12" ht="15" customHeight="1">
      <c r="A24" s="389"/>
      <c r="B24" s="389"/>
      <c r="C24" s="389"/>
      <c r="D24" s="389"/>
      <c r="E24" s="389"/>
      <c r="F24" s="389"/>
      <c r="G24" s="389"/>
      <c r="H24" s="389"/>
      <c r="I24" s="389"/>
      <c r="J24" s="155"/>
      <c r="K24" s="155"/>
    </row>
    <row r="25" spans="1:12">
      <c r="A25" s="387"/>
      <c r="B25" s="387"/>
      <c r="C25" s="387"/>
      <c r="D25" s="387"/>
      <c r="E25" s="387"/>
      <c r="F25" s="387"/>
      <c r="G25" s="387"/>
      <c r="H25" s="387"/>
      <c r="I25" s="387"/>
      <c r="J25" s="387"/>
      <c r="K25" s="387"/>
    </row>
  </sheetData>
  <mergeCells count="7">
    <mergeCell ref="A1:I1"/>
    <mergeCell ref="A25:K25"/>
    <mergeCell ref="A2:H2"/>
    <mergeCell ref="A21:I21"/>
    <mergeCell ref="A22:I22"/>
    <mergeCell ref="A23:I23"/>
    <mergeCell ref="A24:I24"/>
  </mergeCells>
  <hyperlinks>
    <hyperlink ref="A1" location="Inhalt!A1" display="Zurück zum Inhalt"/>
  </hyperlinks>
  <pageMargins left="0.70866141732283472" right="0.70866141732283472" top="0.78740157480314965" bottom="0.78740157480314965" header="0.31496062992125984" footer="0.31496062992125984"/>
  <pageSetup paperSize="9" scale="53" orientation="landscape" r:id="rId1"/>
  <headerFooter>
    <oddHeader>&amp;CBildungsbericht 2020 - Tabellen F2</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84"/>
  <sheetViews>
    <sheetView showGridLines="0" zoomScaleNormal="100" workbookViewId="0">
      <selection activeCell="S84" sqref="S84"/>
    </sheetView>
  </sheetViews>
  <sheetFormatPr baseColWidth="10" defaultRowHeight="12.75"/>
  <cols>
    <col min="1" max="1" width="6.42578125" style="40" customWidth="1"/>
    <col min="2" max="2" width="10.7109375" style="40" customWidth="1"/>
    <col min="3" max="3" width="10.42578125" customWidth="1"/>
    <col min="4" max="4" width="6.5703125" customWidth="1"/>
    <col min="5" max="7" width="10.28515625" customWidth="1"/>
    <col min="8" max="11" width="8" customWidth="1"/>
    <col min="12" max="12" width="9.42578125" customWidth="1"/>
    <col min="13" max="13" width="8" customWidth="1"/>
    <col min="14" max="14" width="6.7109375" hidden="1" customWidth="1"/>
    <col min="15" max="15" width="10.42578125" customWidth="1"/>
    <col min="16" max="16" width="9.140625" customWidth="1"/>
    <col min="17" max="17" width="9.140625" style="1" customWidth="1"/>
  </cols>
  <sheetData>
    <row r="1" spans="1:18" ht="24" customHeight="1">
      <c r="A1" s="385" t="s">
        <v>138</v>
      </c>
      <c r="B1" s="385"/>
      <c r="C1" s="385"/>
      <c r="D1" s="385"/>
      <c r="E1" s="385"/>
      <c r="F1" s="385"/>
      <c r="G1" s="385"/>
      <c r="H1" s="385"/>
      <c r="I1" s="385"/>
      <c r="J1" s="385"/>
      <c r="K1" s="385"/>
      <c r="L1" s="385"/>
      <c r="M1" s="385"/>
      <c r="N1" s="385"/>
      <c r="O1" s="385"/>
      <c r="P1" s="385"/>
      <c r="Q1" s="385"/>
    </row>
    <row r="2" spans="1:18" ht="30" customHeight="1">
      <c r="A2" s="406" t="s">
        <v>165</v>
      </c>
      <c r="B2" s="406"/>
      <c r="C2" s="406"/>
      <c r="D2" s="406"/>
      <c r="E2" s="406"/>
      <c r="F2" s="406"/>
      <c r="G2" s="406"/>
      <c r="H2" s="406"/>
      <c r="I2" s="406"/>
      <c r="J2" s="406"/>
      <c r="K2" s="406"/>
      <c r="L2" s="406"/>
      <c r="M2" s="406"/>
      <c r="N2" s="406"/>
      <c r="O2" s="406"/>
      <c r="P2" s="406"/>
      <c r="Q2" s="406"/>
    </row>
    <row r="3" spans="1:18" s="97" customFormat="1" ht="12.75" customHeight="1">
      <c r="A3" s="413" t="s">
        <v>25</v>
      </c>
      <c r="B3" s="391" t="s">
        <v>36</v>
      </c>
      <c r="C3" s="403" t="s">
        <v>26</v>
      </c>
      <c r="D3" s="404"/>
      <c r="E3" s="404"/>
      <c r="F3" s="404"/>
      <c r="G3" s="404"/>
      <c r="H3" s="404"/>
      <c r="I3" s="404"/>
      <c r="J3" s="404"/>
      <c r="K3" s="404"/>
      <c r="L3" s="404"/>
      <c r="M3" s="404"/>
      <c r="N3" s="404"/>
      <c r="O3" s="404"/>
      <c r="P3" s="404"/>
      <c r="Q3" s="404"/>
    </row>
    <row r="4" spans="1:18" s="97" customFormat="1" ht="12.75" customHeight="1">
      <c r="A4" s="414"/>
      <c r="B4" s="393"/>
      <c r="C4" s="403" t="s">
        <v>1</v>
      </c>
      <c r="D4" s="404"/>
      <c r="E4" s="404"/>
      <c r="F4" s="404"/>
      <c r="G4" s="404"/>
      <c r="H4" s="404"/>
      <c r="I4" s="404"/>
      <c r="J4" s="404"/>
      <c r="K4" s="404"/>
      <c r="L4" s="404"/>
      <c r="M4" s="404"/>
      <c r="N4" s="405"/>
      <c r="O4" s="403" t="s">
        <v>61</v>
      </c>
      <c r="P4" s="404"/>
      <c r="Q4" s="404"/>
    </row>
    <row r="5" spans="1:18" ht="12.75" customHeight="1">
      <c r="A5" s="414"/>
      <c r="B5" s="391" t="s">
        <v>23</v>
      </c>
      <c r="C5" s="400" t="s">
        <v>196</v>
      </c>
      <c r="D5" s="400" t="s">
        <v>60</v>
      </c>
      <c r="E5" s="398" t="s">
        <v>195</v>
      </c>
      <c r="F5" s="399"/>
      <c r="G5" s="399"/>
      <c r="H5" s="399"/>
      <c r="I5" s="399"/>
      <c r="J5" s="399"/>
      <c r="K5" s="399"/>
      <c r="L5" s="399"/>
      <c r="M5" s="399"/>
      <c r="N5" s="399"/>
      <c r="O5" s="392" t="s">
        <v>196</v>
      </c>
      <c r="P5" s="398" t="s">
        <v>26</v>
      </c>
      <c r="Q5" s="399"/>
      <c r="R5" s="18"/>
    </row>
    <row r="6" spans="1:18" ht="12.75" customHeight="1">
      <c r="A6" s="414"/>
      <c r="B6" s="392"/>
      <c r="C6" s="400"/>
      <c r="D6" s="400"/>
      <c r="E6" s="394" t="s">
        <v>62</v>
      </c>
      <c r="F6" s="401" t="s">
        <v>26</v>
      </c>
      <c r="G6" s="402"/>
      <c r="H6" s="394" t="s">
        <v>132</v>
      </c>
      <c r="I6" s="394" t="s">
        <v>133</v>
      </c>
      <c r="J6" s="394" t="s">
        <v>59</v>
      </c>
      <c r="K6" s="394" t="s">
        <v>58</v>
      </c>
      <c r="L6" s="394" t="s">
        <v>134</v>
      </c>
      <c r="M6" s="394" t="s">
        <v>33</v>
      </c>
      <c r="N6" s="396" t="s">
        <v>57</v>
      </c>
      <c r="O6" s="392"/>
      <c r="P6" s="394" t="s">
        <v>136</v>
      </c>
      <c r="Q6" s="396" t="s">
        <v>32</v>
      </c>
      <c r="R6" s="18"/>
    </row>
    <row r="7" spans="1:18" ht="99.75" customHeight="1">
      <c r="A7" s="414"/>
      <c r="B7" s="393"/>
      <c r="C7" s="395"/>
      <c r="D7" s="395"/>
      <c r="E7" s="395"/>
      <c r="F7" s="62" t="s">
        <v>9</v>
      </c>
      <c r="G7" s="62" t="s">
        <v>10</v>
      </c>
      <c r="H7" s="395"/>
      <c r="I7" s="395"/>
      <c r="J7" s="395"/>
      <c r="K7" s="395"/>
      <c r="L7" s="395"/>
      <c r="M7" s="395"/>
      <c r="N7" s="397"/>
      <c r="O7" s="393"/>
      <c r="P7" s="395"/>
      <c r="Q7" s="397"/>
    </row>
    <row r="8" spans="1:18" ht="12.75" customHeight="1">
      <c r="A8" s="415"/>
      <c r="B8" s="411" t="s">
        <v>34</v>
      </c>
      <c r="C8" s="412"/>
      <c r="D8" s="407" t="s">
        <v>35</v>
      </c>
      <c r="E8" s="408"/>
      <c r="F8" s="408"/>
      <c r="G8" s="408"/>
      <c r="H8" s="408"/>
      <c r="I8" s="408"/>
      <c r="J8" s="408"/>
      <c r="K8" s="408"/>
      <c r="L8" s="408"/>
      <c r="M8" s="408"/>
      <c r="N8" s="408"/>
      <c r="O8" s="407" t="s">
        <v>34</v>
      </c>
      <c r="P8" s="408"/>
      <c r="Q8" s="408"/>
      <c r="R8" s="18"/>
    </row>
    <row r="9" spans="1:18" ht="12.75" customHeight="1">
      <c r="A9" s="410" t="s">
        <v>36</v>
      </c>
      <c r="B9" s="410"/>
      <c r="C9" s="410"/>
      <c r="D9" s="410"/>
      <c r="E9" s="410"/>
      <c r="F9" s="410"/>
      <c r="G9" s="410"/>
      <c r="H9" s="410"/>
      <c r="I9" s="410"/>
      <c r="J9" s="410"/>
      <c r="K9" s="410"/>
      <c r="L9" s="410"/>
      <c r="M9" s="410"/>
      <c r="N9" s="410"/>
      <c r="O9" s="410"/>
      <c r="P9" s="410"/>
      <c r="Q9" s="410"/>
    </row>
    <row r="10" spans="1:18" ht="12.75" customHeight="1">
      <c r="A10" s="13">
        <v>1995</v>
      </c>
      <c r="B10" s="34">
        <v>229920</v>
      </c>
      <c r="C10" s="34">
        <v>197015</v>
      </c>
      <c r="D10" s="96" t="s">
        <v>43</v>
      </c>
      <c r="E10" s="3">
        <v>51.5</v>
      </c>
      <c r="F10" s="16">
        <v>12.787351216912418</v>
      </c>
      <c r="G10" s="3">
        <v>38.66659898992463</v>
      </c>
      <c r="H10" s="3">
        <v>0.2</v>
      </c>
      <c r="I10" s="32">
        <v>11.4</v>
      </c>
      <c r="J10" s="32" t="s">
        <v>37</v>
      </c>
      <c r="K10" s="32" t="s">
        <v>37</v>
      </c>
      <c r="L10" s="32">
        <v>36.9</v>
      </c>
      <c r="M10" s="33" t="s">
        <v>37</v>
      </c>
      <c r="N10" s="33" t="s">
        <v>37</v>
      </c>
      <c r="O10" s="34">
        <v>32905</v>
      </c>
      <c r="P10" s="32" t="s">
        <v>37</v>
      </c>
      <c r="Q10" s="141">
        <v>22014</v>
      </c>
    </row>
    <row r="11" spans="1:18" ht="12.75" customHeight="1">
      <c r="A11" s="61">
        <v>1996</v>
      </c>
      <c r="B11" s="69">
        <v>236848</v>
      </c>
      <c r="C11" s="70">
        <v>202042</v>
      </c>
      <c r="D11" s="102" t="s">
        <v>43</v>
      </c>
      <c r="E11" s="101">
        <v>52.3</v>
      </c>
      <c r="F11" s="80">
        <v>13.206660001385851</v>
      </c>
      <c r="G11" s="64">
        <v>39.079498322131037</v>
      </c>
      <c r="H11" s="64">
        <v>0.2</v>
      </c>
      <c r="I11" s="71">
        <v>11.4</v>
      </c>
      <c r="J11" s="71" t="s">
        <v>37</v>
      </c>
      <c r="K11" s="71" t="s">
        <v>37</v>
      </c>
      <c r="L11" s="71">
        <v>36.1</v>
      </c>
      <c r="M11" s="72" t="s">
        <v>37</v>
      </c>
      <c r="N11" s="72" t="s">
        <v>37</v>
      </c>
      <c r="O11" s="69">
        <v>34806</v>
      </c>
      <c r="P11" s="71" t="s">
        <v>37</v>
      </c>
      <c r="Q11" s="70">
        <v>22494</v>
      </c>
    </row>
    <row r="12" spans="1:18" ht="12.75" customHeight="1">
      <c r="A12" s="13">
        <v>1997</v>
      </c>
      <c r="B12" s="34">
        <v>237144</v>
      </c>
      <c r="C12" s="34">
        <v>201073</v>
      </c>
      <c r="D12" s="3">
        <v>16.399999999999999</v>
      </c>
      <c r="E12" s="3">
        <v>51.5</v>
      </c>
      <c r="F12" s="16">
        <v>13.005724289188503</v>
      </c>
      <c r="G12" s="3">
        <v>38.532771679937142</v>
      </c>
      <c r="H12" s="3">
        <v>0.2</v>
      </c>
      <c r="I12" s="32">
        <v>11.6</v>
      </c>
      <c r="J12" s="32" t="s">
        <v>37</v>
      </c>
      <c r="K12" s="32" t="s">
        <v>37</v>
      </c>
      <c r="L12" s="32">
        <v>36.700000000000003</v>
      </c>
      <c r="M12" s="33" t="s">
        <v>37</v>
      </c>
      <c r="N12" s="33" t="s">
        <v>37</v>
      </c>
      <c r="O12" s="34">
        <v>36071</v>
      </c>
      <c r="P12" s="32" t="s">
        <v>37</v>
      </c>
      <c r="Q12" s="141">
        <v>23858</v>
      </c>
    </row>
    <row r="13" spans="1:18" ht="12.75" customHeight="1">
      <c r="A13" s="61">
        <v>1998</v>
      </c>
      <c r="B13" s="69">
        <v>227525</v>
      </c>
      <c r="C13" s="69">
        <v>190886</v>
      </c>
      <c r="D13" s="64">
        <v>16.399999999999999</v>
      </c>
      <c r="E13" s="64">
        <v>51.1</v>
      </c>
      <c r="F13" s="80">
        <v>13.514348878388146</v>
      </c>
      <c r="G13" s="64">
        <v>37.550684701863943</v>
      </c>
      <c r="H13" s="64">
        <v>0.2</v>
      </c>
      <c r="I13" s="71">
        <v>12.3</v>
      </c>
      <c r="J13" s="71" t="s">
        <v>37</v>
      </c>
      <c r="K13" s="71" t="s">
        <v>37</v>
      </c>
      <c r="L13" s="71">
        <v>36.4</v>
      </c>
      <c r="M13" s="72" t="s">
        <v>37</v>
      </c>
      <c r="N13" s="72" t="s">
        <v>37</v>
      </c>
      <c r="O13" s="69">
        <v>36639</v>
      </c>
      <c r="P13" s="71" t="s">
        <v>37</v>
      </c>
      <c r="Q13" s="70">
        <v>24597</v>
      </c>
    </row>
    <row r="14" spans="1:18" ht="12.75" customHeight="1">
      <c r="A14" s="13">
        <v>1999</v>
      </c>
      <c r="B14" s="34">
        <v>221696</v>
      </c>
      <c r="C14" s="34">
        <v>185001</v>
      </c>
      <c r="D14" s="3">
        <v>16.8</v>
      </c>
      <c r="E14" s="3">
        <v>50.8</v>
      </c>
      <c r="F14" s="16">
        <v>13.729655515375594</v>
      </c>
      <c r="G14" s="3">
        <v>37.051691612477775</v>
      </c>
      <c r="H14" s="3">
        <v>0.1</v>
      </c>
      <c r="I14" s="32">
        <v>12.5</v>
      </c>
      <c r="J14" s="32" t="s">
        <v>37</v>
      </c>
      <c r="K14" s="32" t="s">
        <v>37</v>
      </c>
      <c r="L14" s="32">
        <v>36.6</v>
      </c>
      <c r="M14" s="33" t="s">
        <v>37</v>
      </c>
      <c r="N14" s="33" t="s">
        <v>37</v>
      </c>
      <c r="O14" s="34">
        <v>36695</v>
      </c>
      <c r="P14" s="32" t="s">
        <v>37</v>
      </c>
      <c r="Q14" s="141">
        <v>24269</v>
      </c>
    </row>
    <row r="15" spans="1:18" ht="12.75" customHeight="1">
      <c r="A15" s="61">
        <v>2000</v>
      </c>
      <c r="B15" s="69">
        <v>214473</v>
      </c>
      <c r="C15" s="69">
        <v>176654</v>
      </c>
      <c r="D15" s="64">
        <v>16.899999999999999</v>
      </c>
      <c r="E15" s="64">
        <v>50.5</v>
      </c>
      <c r="F15" s="80">
        <v>14.177431589434713</v>
      </c>
      <c r="G15" s="64">
        <v>36.31505655122443</v>
      </c>
      <c r="H15" s="64">
        <v>0.1</v>
      </c>
      <c r="I15" s="71">
        <v>12.8</v>
      </c>
      <c r="J15" s="71">
        <v>0.1</v>
      </c>
      <c r="K15" s="71">
        <v>0</v>
      </c>
      <c r="L15" s="71">
        <v>36.5</v>
      </c>
      <c r="M15" s="72" t="s">
        <v>37</v>
      </c>
      <c r="N15" s="72" t="s">
        <v>37</v>
      </c>
      <c r="O15" s="69">
        <v>37819</v>
      </c>
      <c r="P15" s="69">
        <v>311</v>
      </c>
      <c r="Q15" s="70">
        <v>25533</v>
      </c>
    </row>
    <row r="16" spans="1:18" ht="12.75" customHeight="1">
      <c r="A16" s="13">
        <v>2001</v>
      </c>
      <c r="B16" s="34">
        <v>208123</v>
      </c>
      <c r="C16" s="34">
        <v>171714</v>
      </c>
      <c r="D16" s="3">
        <v>17</v>
      </c>
      <c r="E16" s="3">
        <v>50</v>
      </c>
      <c r="F16" s="16">
        <v>14.065248028698882</v>
      </c>
      <c r="G16" s="3">
        <v>35.942905063069993</v>
      </c>
      <c r="H16" s="3">
        <v>0.1</v>
      </c>
      <c r="I16" s="32">
        <v>12.4</v>
      </c>
      <c r="J16" s="32">
        <v>0.1</v>
      </c>
      <c r="K16" s="32">
        <v>0.1</v>
      </c>
      <c r="L16" s="32">
        <v>37.299999999999997</v>
      </c>
      <c r="M16" s="33">
        <v>0</v>
      </c>
      <c r="N16" s="4">
        <v>0</v>
      </c>
      <c r="O16" s="34">
        <v>36409</v>
      </c>
      <c r="P16" s="34">
        <v>744</v>
      </c>
      <c r="Q16" s="141">
        <v>24585</v>
      </c>
    </row>
    <row r="17" spans="1:20" ht="12.75" customHeight="1">
      <c r="A17" s="61">
        <v>2002</v>
      </c>
      <c r="B17" s="69">
        <v>208606</v>
      </c>
      <c r="C17" s="69">
        <v>172606</v>
      </c>
      <c r="D17" s="64">
        <v>17.399999999999999</v>
      </c>
      <c r="E17" s="64">
        <v>50.4</v>
      </c>
      <c r="F17" s="80">
        <v>13.677971797040659</v>
      </c>
      <c r="G17" s="64">
        <v>36.685862600373106</v>
      </c>
      <c r="H17" s="64">
        <v>0.1</v>
      </c>
      <c r="I17" s="71">
        <v>11.7</v>
      </c>
      <c r="J17" s="71">
        <v>0.4</v>
      </c>
      <c r="K17" s="71">
        <v>0.2</v>
      </c>
      <c r="L17" s="71">
        <v>37.1</v>
      </c>
      <c r="M17" s="72">
        <v>0.1</v>
      </c>
      <c r="N17" s="65">
        <v>0</v>
      </c>
      <c r="O17" s="69">
        <v>36000</v>
      </c>
      <c r="P17" s="69">
        <v>1821</v>
      </c>
      <c r="Q17" s="70">
        <v>23662</v>
      </c>
    </row>
    <row r="18" spans="1:20" ht="12.75" customHeight="1">
      <c r="A18" s="13">
        <v>2003</v>
      </c>
      <c r="B18" s="34">
        <v>218146</v>
      </c>
      <c r="C18" s="34">
        <v>181528</v>
      </c>
      <c r="D18" s="3">
        <v>18.399999999999999</v>
      </c>
      <c r="E18" s="3">
        <v>49.1</v>
      </c>
      <c r="F18" s="16">
        <v>12.567207262791417</v>
      </c>
      <c r="G18" s="3">
        <v>36.502908642192935</v>
      </c>
      <c r="H18" s="3">
        <v>0.1</v>
      </c>
      <c r="I18" s="32">
        <v>10.6</v>
      </c>
      <c r="J18" s="32">
        <v>0.8</v>
      </c>
      <c r="K18" s="32">
        <v>0.2</v>
      </c>
      <c r="L18" s="32">
        <v>38.700000000000003</v>
      </c>
      <c r="M18" s="33">
        <v>0.5</v>
      </c>
      <c r="N18" s="4">
        <v>0</v>
      </c>
      <c r="O18" s="34">
        <v>36618</v>
      </c>
      <c r="P18" s="34">
        <v>2573</v>
      </c>
      <c r="Q18" s="141">
        <v>22900</v>
      </c>
    </row>
    <row r="19" spans="1:20" ht="12.75" customHeight="1">
      <c r="A19" s="61">
        <v>2004</v>
      </c>
      <c r="B19" s="69">
        <v>230940</v>
      </c>
      <c r="C19" s="69">
        <v>191785</v>
      </c>
      <c r="D19" s="64">
        <v>19.5</v>
      </c>
      <c r="E19" s="64">
        <v>47.5</v>
      </c>
      <c r="F19" s="80">
        <v>11.943061240451547</v>
      </c>
      <c r="G19" s="64">
        <v>35.520504731861195</v>
      </c>
      <c r="H19" s="64">
        <v>0</v>
      </c>
      <c r="I19" s="71">
        <v>10.199999999999999</v>
      </c>
      <c r="J19" s="71">
        <v>2</v>
      </c>
      <c r="K19" s="71">
        <v>0.5</v>
      </c>
      <c r="L19" s="71">
        <v>38.700000000000003</v>
      </c>
      <c r="M19" s="72">
        <v>1.1000000000000001</v>
      </c>
      <c r="N19" s="65">
        <v>0.1</v>
      </c>
      <c r="O19" s="69">
        <v>39155</v>
      </c>
      <c r="P19" s="69">
        <v>4516</v>
      </c>
      <c r="Q19" s="70">
        <v>23107</v>
      </c>
    </row>
    <row r="20" spans="1:20" ht="12.75" customHeight="1">
      <c r="A20" s="13">
        <v>2005</v>
      </c>
      <c r="B20" s="34">
        <v>252482</v>
      </c>
      <c r="C20" s="34">
        <v>207936</v>
      </c>
      <c r="D20" s="3">
        <v>21.1</v>
      </c>
      <c r="E20" s="3">
        <v>45.9</v>
      </c>
      <c r="F20" s="16">
        <v>10.562384579870729</v>
      </c>
      <c r="G20" s="3">
        <v>35.314712219144354</v>
      </c>
      <c r="H20" s="3">
        <v>0</v>
      </c>
      <c r="I20" s="32">
        <v>10.199999999999999</v>
      </c>
      <c r="J20" s="32">
        <v>3.3</v>
      </c>
      <c r="K20" s="32">
        <v>0.7</v>
      </c>
      <c r="L20" s="32">
        <v>38.200000000000003</v>
      </c>
      <c r="M20" s="33">
        <v>1.4</v>
      </c>
      <c r="N20" s="4">
        <v>0.3</v>
      </c>
      <c r="O20" s="34">
        <v>44546</v>
      </c>
      <c r="P20" s="34">
        <v>6999</v>
      </c>
      <c r="Q20" s="141">
        <v>25911</v>
      </c>
    </row>
    <row r="21" spans="1:20" ht="12.75" customHeight="1">
      <c r="A21" s="61">
        <v>2006</v>
      </c>
      <c r="B21" s="69">
        <v>265704</v>
      </c>
      <c r="C21" s="69">
        <v>220782</v>
      </c>
      <c r="D21" s="64">
        <v>22.2</v>
      </c>
      <c r="E21" s="64">
        <v>45</v>
      </c>
      <c r="F21" s="80">
        <v>10.167495538585573</v>
      </c>
      <c r="G21" s="64">
        <v>34.838437916134467</v>
      </c>
      <c r="H21" s="64">
        <v>0</v>
      </c>
      <c r="I21" s="71">
        <v>10.6</v>
      </c>
      <c r="J21" s="71">
        <v>4.7</v>
      </c>
      <c r="K21" s="71">
        <v>1</v>
      </c>
      <c r="L21" s="71">
        <v>36.299999999999997</v>
      </c>
      <c r="M21" s="72">
        <v>2</v>
      </c>
      <c r="N21" s="65">
        <v>0.4</v>
      </c>
      <c r="O21" s="69">
        <v>44922</v>
      </c>
      <c r="P21" s="69">
        <v>8295</v>
      </c>
      <c r="Q21" s="70">
        <v>24253</v>
      </c>
      <c r="S21" s="10"/>
      <c r="T21" s="10"/>
    </row>
    <row r="22" spans="1:20" ht="12.75" customHeight="1">
      <c r="A22" s="38">
        <v>2007</v>
      </c>
      <c r="B22" s="37">
        <v>286391</v>
      </c>
      <c r="C22" s="37">
        <v>239877</v>
      </c>
      <c r="D22" s="8">
        <v>24.1</v>
      </c>
      <c r="E22" s="8">
        <v>43.992546179917206</v>
      </c>
      <c r="F22" s="100">
        <v>10.193974411886092</v>
      </c>
      <c r="G22" s="8">
        <v>33.798571768031117</v>
      </c>
      <c r="H22" s="8">
        <v>1.2089529217057075E-2</v>
      </c>
      <c r="I22" s="35">
        <v>10.736335705382343</v>
      </c>
      <c r="J22" s="35">
        <v>5.9980740129316281</v>
      </c>
      <c r="K22" s="35">
        <v>1.1551753607056949</v>
      </c>
      <c r="L22" s="35">
        <v>33.961155091984644</v>
      </c>
      <c r="M22" s="36">
        <v>3.6556235070473617</v>
      </c>
      <c r="N22" s="9">
        <v>0.48566557027143076</v>
      </c>
      <c r="O22" s="37">
        <v>46514</v>
      </c>
      <c r="P22" s="37">
        <v>10390</v>
      </c>
      <c r="Q22" s="140">
        <v>23814</v>
      </c>
      <c r="S22" s="10"/>
      <c r="T22" s="10"/>
    </row>
    <row r="23" spans="1:20" ht="12.75" customHeight="1">
      <c r="A23" s="61">
        <v>2008</v>
      </c>
      <c r="B23" s="69">
        <v>309364</v>
      </c>
      <c r="C23" s="69">
        <v>260498</v>
      </c>
      <c r="D23" s="64">
        <v>26.2</v>
      </c>
      <c r="E23" s="64">
        <v>40.397239134273583</v>
      </c>
      <c r="F23" s="80">
        <v>8.1766462698370042</v>
      </c>
      <c r="G23" s="64">
        <v>32.220592864436583</v>
      </c>
      <c r="H23" s="64">
        <v>9.2131225575628212E-3</v>
      </c>
      <c r="I23" s="71">
        <v>11.319856582392188</v>
      </c>
      <c r="J23" s="71">
        <v>8.6660934057075298</v>
      </c>
      <c r="K23" s="71">
        <v>1.4921419742186119</v>
      </c>
      <c r="L23" s="71">
        <v>31.03018065397815</v>
      </c>
      <c r="M23" s="72">
        <v>6.4338305860313705</v>
      </c>
      <c r="N23" s="65">
        <v>0.65144454084100456</v>
      </c>
      <c r="O23" s="69">
        <v>48866</v>
      </c>
      <c r="P23" s="69">
        <v>11804</v>
      </c>
      <c r="Q23" s="70">
        <v>25166</v>
      </c>
      <c r="S23" s="10"/>
      <c r="T23" s="10"/>
    </row>
    <row r="24" spans="1:20" ht="12.75" customHeight="1">
      <c r="A24" s="38">
        <v>2009</v>
      </c>
      <c r="B24" s="37">
        <v>338656</v>
      </c>
      <c r="C24" s="37">
        <v>288875</v>
      </c>
      <c r="D24" s="8">
        <v>29.2</v>
      </c>
      <c r="E24" s="8">
        <v>36.573950670705322</v>
      </c>
      <c r="F24" s="100">
        <v>8.1443530938987454</v>
      </c>
      <c r="G24" s="8">
        <v>28.429597576806575</v>
      </c>
      <c r="H24" s="8">
        <v>5.5387278234530508E-3</v>
      </c>
      <c r="I24" s="35">
        <v>11.325313717005624</v>
      </c>
      <c r="J24" s="35">
        <v>11.605019472090005</v>
      </c>
      <c r="K24" s="35">
        <v>1.9551709216789268</v>
      </c>
      <c r="L24" s="35">
        <v>24.653916053656424</v>
      </c>
      <c r="M24" s="36">
        <v>13.066551276503677</v>
      </c>
      <c r="N24" s="9">
        <v>0.81453916053656428</v>
      </c>
      <c r="O24" s="37">
        <v>49781</v>
      </c>
      <c r="P24" s="37">
        <v>13153</v>
      </c>
      <c r="Q24" s="140">
        <v>25068</v>
      </c>
      <c r="R24" s="12"/>
      <c r="S24" s="14"/>
      <c r="T24" s="10"/>
    </row>
    <row r="25" spans="1:20" ht="12.75" customHeight="1">
      <c r="A25" s="61">
        <v>2010</v>
      </c>
      <c r="B25" s="69">
        <v>361697</v>
      </c>
      <c r="C25" s="69">
        <v>294881</v>
      </c>
      <c r="D25" s="64">
        <v>29.9</v>
      </c>
      <c r="E25" s="64">
        <v>33.209667628636637</v>
      </c>
      <c r="F25" s="80">
        <v>7.4616540231483199</v>
      </c>
      <c r="G25" s="64">
        <v>25.748013605488318</v>
      </c>
      <c r="H25" s="64">
        <v>9.8344756020225105E-3</v>
      </c>
      <c r="I25" s="71">
        <v>10.371641441801946</v>
      </c>
      <c r="J25" s="71">
        <v>18.104252223778406</v>
      </c>
      <c r="K25" s="71">
        <v>7.93540445128713E-2</v>
      </c>
      <c r="L25" s="71">
        <v>18.617001434476961</v>
      </c>
      <c r="M25" s="72">
        <v>19.601127234375902</v>
      </c>
      <c r="N25" s="65">
        <v>7.1215168152576796E-3</v>
      </c>
      <c r="O25" s="69">
        <v>66816</v>
      </c>
      <c r="P25" s="69">
        <v>30762</v>
      </c>
      <c r="Q25" s="70">
        <v>25600</v>
      </c>
      <c r="S25" s="10"/>
      <c r="T25" s="10"/>
    </row>
    <row r="26" spans="1:20" ht="12.75" customHeight="1">
      <c r="A26" s="38">
        <v>2011</v>
      </c>
      <c r="B26" s="37">
        <v>392171</v>
      </c>
      <c r="C26" s="37">
        <v>307271</v>
      </c>
      <c r="D26" s="8">
        <v>30.9</v>
      </c>
      <c r="E26" s="8">
        <v>28.8927363792873</v>
      </c>
      <c r="F26" s="100">
        <v>7.1018742413049063</v>
      </c>
      <c r="G26" s="8">
        <v>21.790862137982433</v>
      </c>
      <c r="H26" s="8">
        <v>7.1598035610259299E-3</v>
      </c>
      <c r="I26" s="35">
        <v>9.7848479029911708</v>
      </c>
      <c r="J26" s="35">
        <v>23.28498296292198</v>
      </c>
      <c r="K26" s="32" t="s">
        <v>37</v>
      </c>
      <c r="L26" s="35">
        <v>12.150604466415601</v>
      </c>
      <c r="M26" s="36">
        <v>25.874228287082001</v>
      </c>
      <c r="N26" s="33" t="s">
        <v>37</v>
      </c>
      <c r="O26" s="37">
        <v>84900</v>
      </c>
      <c r="P26" s="37">
        <v>46891</v>
      </c>
      <c r="Q26" s="140">
        <v>26959</v>
      </c>
      <c r="R26" s="1"/>
      <c r="S26" s="10"/>
      <c r="T26" s="10"/>
    </row>
    <row r="27" spans="1:20" ht="12.75" customHeight="1">
      <c r="A27" s="61">
        <v>2012</v>
      </c>
      <c r="B27" s="69">
        <v>413338</v>
      </c>
      <c r="C27" s="69">
        <v>309621</v>
      </c>
      <c r="D27" s="64">
        <v>31.6</v>
      </c>
      <c r="E27" s="64">
        <v>24.503828874656435</v>
      </c>
      <c r="F27" s="80">
        <v>6.9523708017221049</v>
      </c>
      <c r="G27" s="64">
        <v>17.551458072934327</v>
      </c>
      <c r="H27" s="64">
        <v>3.2297550876717019E-3</v>
      </c>
      <c r="I27" s="71">
        <v>8.9855016294114414</v>
      </c>
      <c r="J27" s="71">
        <v>27.8</v>
      </c>
      <c r="K27" s="71" t="s">
        <v>37</v>
      </c>
      <c r="L27" s="71">
        <v>7.9923519399523943</v>
      </c>
      <c r="M27" s="72">
        <v>30.7</v>
      </c>
      <c r="N27" s="72" t="s">
        <v>37</v>
      </c>
      <c r="O27" s="69">
        <v>103717</v>
      </c>
      <c r="P27" s="69">
        <v>66464</v>
      </c>
      <c r="Q27" s="70">
        <v>26797</v>
      </c>
      <c r="R27" s="1"/>
      <c r="S27" s="10"/>
      <c r="T27" s="10"/>
    </row>
    <row r="28" spans="1:20" ht="12.75" customHeight="1">
      <c r="A28" s="39">
        <v>2013</v>
      </c>
      <c r="B28" s="37">
        <v>436420</v>
      </c>
      <c r="C28" s="37">
        <v>309870</v>
      </c>
      <c r="D28" s="8">
        <v>31.3</v>
      </c>
      <c r="E28" s="58">
        <v>19.399999999999999</v>
      </c>
      <c r="F28" s="96" t="s">
        <v>43</v>
      </c>
      <c r="G28" s="96" t="s">
        <v>43</v>
      </c>
      <c r="H28" s="8">
        <v>7.1598035610259299E-3</v>
      </c>
      <c r="I28" s="35">
        <v>9.2241907896859967</v>
      </c>
      <c r="J28" s="57">
        <v>31.3</v>
      </c>
      <c r="K28" s="32" t="s">
        <v>37</v>
      </c>
      <c r="L28" s="57">
        <v>5.3</v>
      </c>
      <c r="M28" s="99">
        <v>34.81169522703069</v>
      </c>
      <c r="N28" s="33" t="s">
        <v>37</v>
      </c>
      <c r="O28" s="37">
        <v>126550</v>
      </c>
      <c r="P28" s="37">
        <v>88183</v>
      </c>
      <c r="Q28" s="140">
        <v>27706</v>
      </c>
      <c r="R28" s="1"/>
      <c r="S28" s="10"/>
      <c r="T28" s="10"/>
    </row>
    <row r="29" spans="1:20" ht="12.75" customHeight="1">
      <c r="A29" s="61">
        <v>2014</v>
      </c>
      <c r="B29" s="69">
        <v>460503</v>
      </c>
      <c r="C29" s="69">
        <v>313796</v>
      </c>
      <c r="D29" s="136">
        <v>31.7</v>
      </c>
      <c r="E29" s="136">
        <v>15</v>
      </c>
      <c r="F29" s="106" t="s">
        <v>43</v>
      </c>
      <c r="G29" s="106" t="s">
        <v>43</v>
      </c>
      <c r="H29" s="64">
        <v>0</v>
      </c>
      <c r="I29" s="71">
        <v>9.2505959285650547</v>
      </c>
      <c r="J29" s="137">
        <v>34.700000000000003</v>
      </c>
      <c r="K29" s="71" t="s">
        <v>37</v>
      </c>
      <c r="L29" s="137">
        <f>11572*100/C29</f>
        <v>3.6877461790462593</v>
      </c>
      <c r="M29" s="138">
        <v>37.390215299111524</v>
      </c>
      <c r="N29" s="72">
        <v>0</v>
      </c>
      <c r="O29" s="69">
        <v>146707</v>
      </c>
      <c r="P29" s="69">
        <v>107832</v>
      </c>
      <c r="Q29" s="70">
        <v>28147</v>
      </c>
      <c r="R29" s="1"/>
      <c r="S29" s="10"/>
      <c r="T29" s="10"/>
    </row>
    <row r="30" spans="1:20" ht="12.75" customHeight="1">
      <c r="A30" s="39">
        <v>2015</v>
      </c>
      <c r="B30" s="37">
        <v>481588</v>
      </c>
      <c r="C30" s="37">
        <v>317102</v>
      </c>
      <c r="D30" s="8">
        <v>32.299999999999997</v>
      </c>
      <c r="E30" s="58">
        <v>11.3</v>
      </c>
      <c r="F30" s="96" t="s">
        <v>43</v>
      </c>
      <c r="G30" s="96" t="s">
        <v>43</v>
      </c>
      <c r="H30" s="8">
        <v>0</v>
      </c>
      <c r="I30" s="35">
        <v>9.3000000000000007</v>
      </c>
      <c r="J30" s="57">
        <v>36.200000000000003</v>
      </c>
      <c r="K30" s="32" t="s">
        <v>37</v>
      </c>
      <c r="L30" s="57">
        <v>3</v>
      </c>
      <c r="M30" s="99">
        <v>40.200000000000003</v>
      </c>
      <c r="N30" s="33" t="s">
        <v>37</v>
      </c>
      <c r="O30" s="37">
        <v>164486</v>
      </c>
      <c r="P30" s="37">
        <v>124943</v>
      </c>
      <c r="Q30" s="140">
        <v>29218</v>
      </c>
      <c r="R30" s="1"/>
      <c r="S30" s="10"/>
      <c r="T30" s="10"/>
    </row>
    <row r="31" spans="1:20" ht="12.75" customHeight="1">
      <c r="A31" s="61">
        <v>2016</v>
      </c>
      <c r="B31" s="69">
        <v>491678</v>
      </c>
      <c r="C31" s="69">
        <v>315168</v>
      </c>
      <c r="D31" s="136">
        <v>31.7</v>
      </c>
      <c r="E31" s="136">
        <v>10.1</v>
      </c>
      <c r="F31" s="106" t="s">
        <v>43</v>
      </c>
      <c r="G31" s="106" t="s">
        <v>43</v>
      </c>
      <c r="H31" s="64">
        <v>0</v>
      </c>
      <c r="I31" s="71">
        <v>9</v>
      </c>
      <c r="J31" s="137">
        <v>35.6</v>
      </c>
      <c r="K31" s="71" t="s">
        <v>37</v>
      </c>
      <c r="L31" s="137">
        <v>3</v>
      </c>
      <c r="M31" s="138">
        <v>42.2</v>
      </c>
      <c r="N31" s="72" t="s">
        <v>37</v>
      </c>
      <c r="O31" s="70">
        <v>176510</v>
      </c>
      <c r="P31" s="70">
        <v>136630</v>
      </c>
      <c r="Q31" s="70">
        <v>29303</v>
      </c>
      <c r="R31" s="1"/>
      <c r="S31" s="10"/>
      <c r="T31" s="10"/>
    </row>
    <row r="32" spans="1:20" ht="12.75" customHeight="1">
      <c r="A32" s="39">
        <v>2017</v>
      </c>
      <c r="B32" s="37">
        <v>501734</v>
      </c>
      <c r="C32" s="37">
        <v>311441</v>
      </c>
      <c r="D32" s="8">
        <v>31.8</v>
      </c>
      <c r="E32" s="58">
        <v>9.404028371344813</v>
      </c>
      <c r="F32" s="96" t="s">
        <v>43</v>
      </c>
      <c r="G32" s="96" t="s">
        <v>43</v>
      </c>
      <c r="H32" s="8">
        <v>0</v>
      </c>
      <c r="I32" s="35">
        <v>8.7056617465266299</v>
      </c>
      <c r="J32" s="57">
        <v>35.841459538082653</v>
      </c>
      <c r="K32" s="32" t="s">
        <v>37</v>
      </c>
      <c r="L32" s="57">
        <v>2.5436599548550127</v>
      </c>
      <c r="M32" s="99">
        <v>43.504869301087524</v>
      </c>
      <c r="N32" s="33"/>
      <c r="O32" s="37">
        <v>190293</v>
      </c>
      <c r="P32" s="37">
        <v>150383</v>
      </c>
      <c r="Q32" s="140">
        <v>28403</v>
      </c>
      <c r="R32" s="1"/>
      <c r="S32" s="10"/>
      <c r="T32" s="10"/>
    </row>
    <row r="33" spans="1:23" ht="12.75" customHeight="1">
      <c r="A33" s="75">
        <v>2018</v>
      </c>
      <c r="B33" s="69">
        <v>498675</v>
      </c>
      <c r="C33" s="77">
        <v>303155</v>
      </c>
      <c r="D33" s="76">
        <v>31.2</v>
      </c>
      <c r="E33" s="76">
        <v>8.9007273506951901</v>
      </c>
      <c r="F33" s="106" t="s">
        <v>43</v>
      </c>
      <c r="G33" s="106" t="s">
        <v>43</v>
      </c>
      <c r="H33" s="68">
        <v>0</v>
      </c>
      <c r="I33" s="78">
        <v>8.9673599313882342</v>
      </c>
      <c r="J33" s="73">
        <v>35.139120252016291</v>
      </c>
      <c r="K33" s="71" t="s">
        <v>37</v>
      </c>
      <c r="L33" s="73">
        <v>2.2783724497369331</v>
      </c>
      <c r="M33" s="74">
        <v>44.714090151902489</v>
      </c>
      <c r="N33" s="72"/>
      <c r="O33" s="148">
        <v>195520</v>
      </c>
      <c r="P33" s="148">
        <v>155595</v>
      </c>
      <c r="Q33" s="148">
        <v>27837</v>
      </c>
      <c r="R33" s="1"/>
      <c r="S33" s="10"/>
      <c r="T33" s="10"/>
    </row>
    <row r="34" spans="1:23" ht="12.75" customHeight="1">
      <c r="A34" s="410" t="s">
        <v>30</v>
      </c>
      <c r="B34" s="410"/>
      <c r="C34" s="410"/>
      <c r="D34" s="410"/>
      <c r="E34" s="410"/>
      <c r="F34" s="410"/>
      <c r="G34" s="410"/>
      <c r="H34" s="410"/>
      <c r="I34" s="410"/>
      <c r="J34" s="410"/>
      <c r="K34" s="410"/>
      <c r="L34" s="410"/>
      <c r="M34" s="410"/>
      <c r="N34" s="410"/>
      <c r="O34" s="410"/>
      <c r="P34" s="410"/>
      <c r="Q34" s="410"/>
      <c r="R34" s="104"/>
      <c r="S34" s="10"/>
      <c r="T34" s="10"/>
    </row>
    <row r="35" spans="1:23" ht="12.75" customHeight="1">
      <c r="A35" s="13">
        <v>1995</v>
      </c>
      <c r="B35" s="34">
        <v>136444</v>
      </c>
      <c r="C35" s="34">
        <v>115752</v>
      </c>
      <c r="D35" s="96" t="s">
        <v>43</v>
      </c>
      <c r="E35" s="3">
        <v>53.7</v>
      </c>
      <c r="F35" s="32">
        <v>11.699149906697077</v>
      </c>
      <c r="G35" s="3">
        <v>42.029511369134006</v>
      </c>
      <c r="H35" s="3">
        <v>0.2</v>
      </c>
      <c r="I35" s="32">
        <v>5.0999999999999996</v>
      </c>
      <c r="J35" s="37" t="s">
        <v>40</v>
      </c>
      <c r="K35" s="37" t="s">
        <v>40</v>
      </c>
      <c r="L35" s="32">
        <v>41</v>
      </c>
      <c r="M35" s="37" t="s">
        <v>40</v>
      </c>
      <c r="N35" s="33" t="s">
        <v>40</v>
      </c>
      <c r="O35" s="34">
        <v>20692</v>
      </c>
      <c r="P35" s="34" t="s">
        <v>37</v>
      </c>
      <c r="Q35" s="141">
        <v>15142</v>
      </c>
      <c r="R35" s="104"/>
      <c r="S35" s="10"/>
      <c r="T35" s="10"/>
      <c r="U35" s="10"/>
      <c r="V35" s="10"/>
      <c r="W35" s="10"/>
    </row>
    <row r="36" spans="1:23" ht="12.75" customHeight="1">
      <c r="A36" s="61">
        <v>1996</v>
      </c>
      <c r="B36" s="69">
        <v>140418</v>
      </c>
      <c r="C36" s="69">
        <v>118789</v>
      </c>
      <c r="D36" s="102" t="s">
        <v>43</v>
      </c>
      <c r="E36" s="64">
        <v>54.5</v>
      </c>
      <c r="F36" s="106" t="s">
        <v>43</v>
      </c>
      <c r="G36" s="106" t="s">
        <v>43</v>
      </c>
      <c r="H36" s="64">
        <v>0.2</v>
      </c>
      <c r="I36" s="71">
        <v>5.5</v>
      </c>
      <c r="J36" s="71" t="s">
        <v>37</v>
      </c>
      <c r="K36" s="71" t="s">
        <v>37</v>
      </c>
      <c r="L36" s="71">
        <v>39.799999999999997</v>
      </c>
      <c r="M36" s="71" t="s">
        <v>37</v>
      </c>
      <c r="N36" s="65" t="s">
        <v>37</v>
      </c>
      <c r="O36" s="69">
        <v>21629</v>
      </c>
      <c r="P36" s="69" t="s">
        <v>37</v>
      </c>
      <c r="Q36" s="70">
        <v>15536</v>
      </c>
      <c r="R36" s="104"/>
    </row>
    <row r="37" spans="1:23" ht="12.75" customHeight="1">
      <c r="A37" s="13">
        <v>1997</v>
      </c>
      <c r="B37" s="34">
        <v>139293</v>
      </c>
      <c r="C37" s="34">
        <v>117227</v>
      </c>
      <c r="D37" s="96" t="s">
        <v>43</v>
      </c>
      <c r="E37" s="3">
        <v>53.1</v>
      </c>
      <c r="F37" s="96" t="s">
        <v>43</v>
      </c>
      <c r="G37" s="96" t="s">
        <v>43</v>
      </c>
      <c r="H37" s="3">
        <v>0.2</v>
      </c>
      <c r="I37" s="32">
        <v>5.8</v>
      </c>
      <c r="J37" s="32" t="s">
        <v>37</v>
      </c>
      <c r="K37" s="32" t="s">
        <v>37</v>
      </c>
      <c r="L37" s="32">
        <v>40.9</v>
      </c>
      <c r="M37" s="32" t="s">
        <v>37</v>
      </c>
      <c r="N37" s="4" t="s">
        <v>37</v>
      </c>
      <c r="O37" s="34">
        <v>22066</v>
      </c>
      <c r="P37" s="34" t="s">
        <v>37</v>
      </c>
      <c r="Q37" s="141">
        <v>16217</v>
      </c>
      <c r="R37" s="104"/>
    </row>
    <row r="38" spans="1:23" ht="12.75" customHeight="1">
      <c r="A38" s="61">
        <v>1998</v>
      </c>
      <c r="B38" s="69">
        <v>131438</v>
      </c>
      <c r="C38" s="69">
        <v>109253</v>
      </c>
      <c r="D38" s="102" t="s">
        <v>43</v>
      </c>
      <c r="E38" s="64">
        <v>52.7</v>
      </c>
      <c r="F38" s="106" t="s">
        <v>43</v>
      </c>
      <c r="G38" s="106" t="s">
        <v>43</v>
      </c>
      <c r="H38" s="64">
        <v>0.2</v>
      </c>
      <c r="I38" s="71">
        <v>6.5</v>
      </c>
      <c r="J38" s="71" t="s">
        <v>37</v>
      </c>
      <c r="K38" s="71" t="s">
        <v>37</v>
      </c>
      <c r="L38" s="71">
        <v>40.6</v>
      </c>
      <c r="M38" s="71" t="s">
        <v>37</v>
      </c>
      <c r="N38" s="65" t="s">
        <v>37</v>
      </c>
      <c r="O38" s="69">
        <v>22185</v>
      </c>
      <c r="P38" s="69" t="s">
        <v>37</v>
      </c>
      <c r="Q38" s="70">
        <v>16477</v>
      </c>
      <c r="R38" s="104"/>
    </row>
    <row r="39" spans="1:23" ht="12.75" customHeight="1">
      <c r="A39" s="13">
        <v>1999</v>
      </c>
      <c r="B39" s="34">
        <v>125305</v>
      </c>
      <c r="C39" s="34">
        <v>103300</v>
      </c>
      <c r="D39" s="96" t="s">
        <v>43</v>
      </c>
      <c r="E39" s="3">
        <v>52</v>
      </c>
      <c r="F39" s="96" t="s">
        <v>43</v>
      </c>
      <c r="G39" s="96" t="s">
        <v>43</v>
      </c>
      <c r="H39" s="3">
        <v>0.1</v>
      </c>
      <c r="I39" s="32">
        <v>6.4</v>
      </c>
      <c r="J39" s="32" t="s">
        <v>37</v>
      </c>
      <c r="K39" s="32" t="s">
        <v>37</v>
      </c>
      <c r="L39" s="32">
        <v>41.5</v>
      </c>
      <c r="M39" s="32" t="s">
        <v>37</v>
      </c>
      <c r="N39" s="4" t="s">
        <v>37</v>
      </c>
      <c r="O39" s="34">
        <v>22005</v>
      </c>
      <c r="P39" s="34" t="s">
        <v>37</v>
      </c>
      <c r="Q39" s="141">
        <v>16206</v>
      </c>
      <c r="R39" s="104"/>
    </row>
    <row r="40" spans="1:23" ht="12.75" customHeight="1">
      <c r="A40" s="61">
        <v>2000</v>
      </c>
      <c r="B40" s="69">
        <v>118396</v>
      </c>
      <c r="C40" s="69">
        <v>96020</v>
      </c>
      <c r="D40" s="64">
        <v>17.5</v>
      </c>
      <c r="E40" s="64">
        <v>51.5</v>
      </c>
      <c r="F40" s="71">
        <v>13.021245573838783</v>
      </c>
      <c r="G40" s="64">
        <v>38.528431576754841</v>
      </c>
      <c r="H40" s="64">
        <v>0.1</v>
      </c>
      <c r="I40" s="71">
        <v>6.9</v>
      </c>
      <c r="J40" s="71">
        <v>0.1</v>
      </c>
      <c r="K40" s="71">
        <v>0</v>
      </c>
      <c r="L40" s="71">
        <v>41.3</v>
      </c>
      <c r="M40" s="72" t="s">
        <v>40</v>
      </c>
      <c r="N40" s="72" t="s">
        <v>40</v>
      </c>
      <c r="O40" s="69">
        <v>22376</v>
      </c>
      <c r="P40" s="69">
        <v>236</v>
      </c>
      <c r="Q40" s="70">
        <v>16795</v>
      </c>
      <c r="R40" s="104"/>
    </row>
    <row r="41" spans="1:23" ht="12.75" customHeight="1">
      <c r="A41" s="13">
        <v>2001</v>
      </c>
      <c r="B41" s="34">
        <v>112462</v>
      </c>
      <c r="C41" s="34">
        <v>91036</v>
      </c>
      <c r="D41" s="3">
        <v>17.3</v>
      </c>
      <c r="E41" s="3">
        <v>50.5</v>
      </c>
      <c r="F41" s="32">
        <v>12.735621072982116</v>
      </c>
      <c r="G41" s="3">
        <v>37.813612197372471</v>
      </c>
      <c r="H41" s="3">
        <v>0.1</v>
      </c>
      <c r="I41" s="32">
        <v>6.5</v>
      </c>
      <c r="J41" s="32">
        <v>0.1</v>
      </c>
      <c r="K41" s="32">
        <v>0.1</v>
      </c>
      <c r="L41" s="32">
        <v>42.5</v>
      </c>
      <c r="M41" s="32">
        <v>0</v>
      </c>
      <c r="N41" s="4">
        <v>0</v>
      </c>
      <c r="O41" s="34">
        <v>21426</v>
      </c>
      <c r="P41" s="34">
        <v>519</v>
      </c>
      <c r="Q41" s="141">
        <v>15925</v>
      </c>
      <c r="R41" s="104"/>
    </row>
    <row r="42" spans="1:23" ht="12.75" customHeight="1">
      <c r="A42" s="61">
        <v>2002</v>
      </c>
      <c r="B42" s="69">
        <v>110551</v>
      </c>
      <c r="C42" s="69">
        <v>89606</v>
      </c>
      <c r="D42" s="64">
        <v>17.5</v>
      </c>
      <c r="E42" s="64">
        <v>50.4</v>
      </c>
      <c r="F42" s="71">
        <v>12.442247170948374</v>
      </c>
      <c r="G42" s="64">
        <v>38.00749949780149</v>
      </c>
      <c r="H42" s="64">
        <v>0.1</v>
      </c>
      <c r="I42" s="71">
        <v>6.4</v>
      </c>
      <c r="J42" s="71">
        <v>0.4</v>
      </c>
      <c r="K42" s="71">
        <v>0.2</v>
      </c>
      <c r="L42" s="71">
        <v>42.3</v>
      </c>
      <c r="M42" s="71">
        <v>0.1</v>
      </c>
      <c r="N42" s="65">
        <v>0</v>
      </c>
      <c r="O42" s="69">
        <v>20945</v>
      </c>
      <c r="P42" s="69">
        <v>1235</v>
      </c>
      <c r="Q42" s="70">
        <v>15073</v>
      </c>
      <c r="R42" s="12"/>
    </row>
    <row r="43" spans="1:23" ht="12.75" customHeight="1">
      <c r="A43" s="13">
        <v>2003</v>
      </c>
      <c r="B43" s="34">
        <v>112577</v>
      </c>
      <c r="C43" s="34">
        <v>91589</v>
      </c>
      <c r="D43" s="3">
        <v>18.2</v>
      </c>
      <c r="E43" s="3">
        <v>49.1</v>
      </c>
      <c r="F43" s="32">
        <v>11.349616220288462</v>
      </c>
      <c r="G43" s="3">
        <v>37.791656203255847</v>
      </c>
      <c r="H43" s="3">
        <v>0.1</v>
      </c>
      <c r="I43" s="32">
        <v>5.5</v>
      </c>
      <c r="J43" s="32">
        <v>0.8</v>
      </c>
      <c r="K43" s="32">
        <v>0.3</v>
      </c>
      <c r="L43" s="32">
        <v>43.6</v>
      </c>
      <c r="M43" s="32">
        <v>0.6</v>
      </c>
      <c r="N43" s="4">
        <v>0.1</v>
      </c>
      <c r="O43" s="34">
        <v>20988</v>
      </c>
      <c r="P43" s="34">
        <v>1765</v>
      </c>
      <c r="Q43" s="141">
        <v>14249</v>
      </c>
      <c r="R43" s="12"/>
    </row>
    <row r="44" spans="1:23" ht="12.75" customHeight="1">
      <c r="A44" s="61">
        <v>2004</v>
      </c>
      <c r="B44" s="69">
        <v>118387</v>
      </c>
      <c r="C44" s="69">
        <v>96121</v>
      </c>
      <c r="D44" s="64">
        <v>19.2</v>
      </c>
      <c r="E44" s="64">
        <v>47.5</v>
      </c>
      <c r="F44" s="71">
        <v>10.676126964971235</v>
      </c>
      <c r="G44" s="64">
        <v>36.849387750855698</v>
      </c>
      <c r="H44" s="64">
        <v>0</v>
      </c>
      <c r="I44" s="71">
        <v>5.2</v>
      </c>
      <c r="J44" s="71">
        <v>1.9</v>
      </c>
      <c r="K44" s="71">
        <v>0.6</v>
      </c>
      <c r="L44" s="71">
        <v>43.3</v>
      </c>
      <c r="M44" s="71">
        <v>1.2</v>
      </c>
      <c r="N44" s="65">
        <v>0.1</v>
      </c>
      <c r="O44" s="69">
        <v>22266</v>
      </c>
      <c r="P44" s="69">
        <v>2866</v>
      </c>
      <c r="Q44" s="70">
        <v>14092</v>
      </c>
      <c r="R44" s="12"/>
    </row>
    <row r="45" spans="1:23" ht="12.75" customHeight="1">
      <c r="A45" s="13">
        <v>2005</v>
      </c>
      <c r="B45" s="34">
        <v>127511</v>
      </c>
      <c r="C45" s="34">
        <v>102383</v>
      </c>
      <c r="D45" s="3">
        <v>20.5</v>
      </c>
      <c r="E45" s="3">
        <v>45.8</v>
      </c>
      <c r="F45" s="32">
        <v>9.3589756111854516</v>
      </c>
      <c r="G45" s="3">
        <v>36.478712286219391</v>
      </c>
      <c r="H45" s="3">
        <v>0</v>
      </c>
      <c r="I45" s="32">
        <v>4.8</v>
      </c>
      <c r="J45" s="32">
        <v>3</v>
      </c>
      <c r="K45" s="32">
        <v>0.9</v>
      </c>
      <c r="L45" s="32">
        <v>43.4</v>
      </c>
      <c r="M45" s="32">
        <v>1.7</v>
      </c>
      <c r="N45" s="4">
        <v>0.4</v>
      </c>
      <c r="O45" s="34">
        <v>25128</v>
      </c>
      <c r="P45" s="34">
        <v>4119</v>
      </c>
      <c r="Q45" s="141">
        <v>15658</v>
      </c>
      <c r="R45" s="12"/>
    </row>
    <row r="46" spans="1:23" ht="12.75" customHeight="1">
      <c r="A46" s="61">
        <v>2006</v>
      </c>
      <c r="B46" s="69">
        <v>131632</v>
      </c>
      <c r="C46" s="69">
        <v>106809</v>
      </c>
      <c r="D46" s="64">
        <v>21.3</v>
      </c>
      <c r="E46" s="64">
        <v>44.8</v>
      </c>
      <c r="F46" s="71">
        <v>8.7782864739862738</v>
      </c>
      <c r="G46" s="64">
        <v>36.006329054667681</v>
      </c>
      <c r="H46" s="64">
        <v>0</v>
      </c>
      <c r="I46" s="71">
        <v>5.0999999999999996</v>
      </c>
      <c r="J46" s="71">
        <v>3.9</v>
      </c>
      <c r="K46" s="71">
        <v>1.2</v>
      </c>
      <c r="L46" s="71">
        <v>42.1</v>
      </c>
      <c r="M46" s="71">
        <v>2.2999999999999998</v>
      </c>
      <c r="N46" s="65">
        <v>0.5</v>
      </c>
      <c r="O46" s="69">
        <v>24823</v>
      </c>
      <c r="P46" s="69">
        <v>4956</v>
      </c>
      <c r="Q46" s="70">
        <v>14346</v>
      </c>
      <c r="R46" s="12"/>
    </row>
    <row r="47" spans="1:23" ht="12.75" customHeight="1">
      <c r="A47" s="38">
        <v>2007</v>
      </c>
      <c r="B47" s="37">
        <v>141011</v>
      </c>
      <c r="C47" s="37">
        <v>115623</v>
      </c>
      <c r="D47" s="8">
        <v>23</v>
      </c>
      <c r="E47" s="8">
        <v>43.699782915163937</v>
      </c>
      <c r="F47" s="35">
        <v>8.6072840178857142</v>
      </c>
      <c r="G47" s="8">
        <v>35.092498897278226</v>
      </c>
      <c r="H47" s="8">
        <v>1.5567836849069821E-2</v>
      </c>
      <c r="I47" s="35">
        <v>5.3129567646575513</v>
      </c>
      <c r="J47" s="35">
        <v>5.1685218338911803</v>
      </c>
      <c r="K47" s="35">
        <v>1.288670939173002</v>
      </c>
      <c r="L47" s="35">
        <v>39.796580265172153</v>
      </c>
      <c r="M47" s="35">
        <v>4.0519619798828952</v>
      </c>
      <c r="N47" s="9">
        <v>0.66595746521020904</v>
      </c>
      <c r="O47" s="37">
        <v>25388</v>
      </c>
      <c r="P47" s="37">
        <v>6196</v>
      </c>
      <c r="Q47" s="140">
        <v>13757</v>
      </c>
      <c r="R47" s="12"/>
    </row>
    <row r="48" spans="1:23" ht="12.75" customHeight="1">
      <c r="A48" s="61">
        <v>2008</v>
      </c>
      <c r="B48" s="69">
        <v>151273</v>
      </c>
      <c r="C48" s="69">
        <v>124515</v>
      </c>
      <c r="D48" s="64">
        <v>24.7</v>
      </c>
      <c r="E48" s="64">
        <v>39.809661486567883</v>
      </c>
      <c r="F48" s="71">
        <v>6.5992049150704739</v>
      </c>
      <c r="G48" s="64">
        <v>33.21045657149741</v>
      </c>
      <c r="H48" s="64">
        <v>1.2046741356463078E-2</v>
      </c>
      <c r="I48" s="71">
        <v>5.8057262177247724</v>
      </c>
      <c r="J48" s="71">
        <v>7.4456892743846117</v>
      </c>
      <c r="K48" s="71">
        <v>1.5492109384411517</v>
      </c>
      <c r="L48" s="71">
        <v>37.458940689876727</v>
      </c>
      <c r="M48" s="71">
        <v>7.0786652210577037</v>
      </c>
      <c r="N48" s="65">
        <v>0.84005943059069188</v>
      </c>
      <c r="O48" s="69">
        <v>26758</v>
      </c>
      <c r="P48" s="69">
        <v>6952</v>
      </c>
      <c r="Q48" s="70">
        <v>14617</v>
      </c>
      <c r="R48" s="12"/>
    </row>
    <row r="49" spans="1:20" ht="12.75" customHeight="1">
      <c r="A49" s="38">
        <v>2009</v>
      </c>
      <c r="B49" s="37">
        <v>165899</v>
      </c>
      <c r="C49" s="37">
        <v>139480</v>
      </c>
      <c r="D49" s="8">
        <v>27.8</v>
      </c>
      <c r="E49" s="8">
        <v>36.135646687697161</v>
      </c>
      <c r="F49" s="35">
        <v>6.6504158302265557</v>
      </c>
      <c r="G49" s="8">
        <v>29.485230857470608</v>
      </c>
      <c r="H49" s="8">
        <v>1.0037281330656726E-2</v>
      </c>
      <c r="I49" s="35">
        <v>6.0954975623745344</v>
      </c>
      <c r="J49" s="35">
        <v>10.152710065959278</v>
      </c>
      <c r="K49" s="35">
        <v>2.0569257241181531</v>
      </c>
      <c r="L49" s="35">
        <v>29.954115285345566</v>
      </c>
      <c r="M49" s="35">
        <v>14.562661313449956</v>
      </c>
      <c r="N49" s="9">
        <v>1.0324060797246917</v>
      </c>
      <c r="O49" s="37">
        <v>26419</v>
      </c>
      <c r="P49" s="37">
        <v>7454</v>
      </c>
      <c r="Q49" s="140">
        <v>14003</v>
      </c>
      <c r="R49" s="12"/>
    </row>
    <row r="50" spans="1:20" ht="12.75" customHeight="1">
      <c r="A50" s="61">
        <v>2010</v>
      </c>
      <c r="B50" s="69">
        <v>175928</v>
      </c>
      <c r="C50" s="69">
        <v>141681</v>
      </c>
      <c r="D50" s="64">
        <v>28.3</v>
      </c>
      <c r="E50" s="64">
        <v>32.996661514246796</v>
      </c>
      <c r="F50" s="71">
        <v>5.9598675898673781</v>
      </c>
      <c r="G50" s="64">
        <v>27.036793924379417</v>
      </c>
      <c r="H50" s="64">
        <v>1.1998786005180652E-2</v>
      </c>
      <c r="I50" s="71">
        <v>5.7396545761252389</v>
      </c>
      <c r="J50" s="71">
        <v>16.342346539056049</v>
      </c>
      <c r="K50" s="71">
        <v>8.0462447328858502E-2</v>
      </c>
      <c r="L50" s="71">
        <v>22.787812056662503</v>
      </c>
      <c r="M50" s="71">
        <v>22.030476916453161</v>
      </c>
      <c r="N50" s="65">
        <v>1.0587164122218221E-2</v>
      </c>
      <c r="O50" s="69">
        <v>34247</v>
      </c>
      <c r="P50" s="69">
        <v>15348</v>
      </c>
      <c r="Q50" s="70">
        <v>14311</v>
      </c>
      <c r="R50" s="12"/>
    </row>
    <row r="51" spans="1:20" ht="12.75" customHeight="1">
      <c r="A51" s="38">
        <v>2011</v>
      </c>
      <c r="B51" s="37">
        <v>193434</v>
      </c>
      <c r="C51" s="37">
        <v>149349</v>
      </c>
      <c r="D51" s="8">
        <v>29.5</v>
      </c>
      <c r="E51" s="8">
        <v>28.8</v>
      </c>
      <c r="F51" s="35">
        <v>5.5889225907103501</v>
      </c>
      <c r="G51" s="8">
        <v>23.251578517432321</v>
      </c>
      <c r="H51" s="8">
        <v>8.7044439534245E-3</v>
      </c>
      <c r="I51" s="35">
        <v>5.5413829349999997</v>
      </c>
      <c r="J51" s="35">
        <v>22</v>
      </c>
      <c r="K51" s="37" t="s">
        <v>40</v>
      </c>
      <c r="L51" s="35">
        <v>14.922764799999999</v>
      </c>
      <c r="M51" s="35">
        <v>28.7</v>
      </c>
      <c r="N51" s="33" t="s">
        <v>40</v>
      </c>
      <c r="O51" s="37">
        <v>44085</v>
      </c>
      <c r="P51" s="37">
        <v>24351</v>
      </c>
      <c r="Q51" s="140">
        <v>14863</v>
      </c>
      <c r="R51" s="105"/>
    </row>
    <row r="52" spans="1:20" ht="12.75" customHeight="1">
      <c r="A52" s="61">
        <v>2012</v>
      </c>
      <c r="B52" s="69">
        <v>203647</v>
      </c>
      <c r="C52" s="69">
        <v>150741</v>
      </c>
      <c r="D52" s="64">
        <v>30.3</v>
      </c>
      <c r="E52" s="64">
        <v>24.207747062842888</v>
      </c>
      <c r="F52" s="71">
        <v>5.2122514777001614</v>
      </c>
      <c r="G52" s="64">
        <v>18.995495585142727</v>
      </c>
      <c r="H52" s="64">
        <v>5.9705057018329451E-3</v>
      </c>
      <c r="I52" s="71">
        <v>5.0099176733602668</v>
      </c>
      <c r="J52" s="71">
        <v>26.8</v>
      </c>
      <c r="K52" s="72" t="s">
        <v>40</v>
      </c>
      <c r="L52" s="71">
        <v>9.8208184899927691</v>
      </c>
      <c r="M52" s="71">
        <v>34.200000000000003</v>
      </c>
      <c r="N52" s="72" t="s">
        <v>40</v>
      </c>
      <c r="O52" s="69">
        <v>52906</v>
      </c>
      <c r="P52" s="69">
        <v>33715</v>
      </c>
      <c r="Q52" s="70">
        <v>14619</v>
      </c>
      <c r="R52" s="105"/>
    </row>
    <row r="53" spans="1:20" ht="12.75" customHeight="1">
      <c r="A53" s="39">
        <v>2013</v>
      </c>
      <c r="B53" s="37">
        <v>214833</v>
      </c>
      <c r="C53" s="37">
        <v>150193</v>
      </c>
      <c r="D53" s="8">
        <v>29.7</v>
      </c>
      <c r="E53" s="58">
        <v>19.2</v>
      </c>
      <c r="F53" s="96" t="s">
        <v>43</v>
      </c>
      <c r="G53" s="96" t="s">
        <v>43</v>
      </c>
      <c r="H53" s="8">
        <v>8.7044439534245E-3</v>
      </c>
      <c r="I53" s="57">
        <v>5.1866598310174243</v>
      </c>
      <c r="J53" s="57">
        <v>30.3</v>
      </c>
      <c r="K53" s="37" t="s">
        <v>40</v>
      </c>
      <c r="L53" s="57">
        <v>6.6</v>
      </c>
      <c r="M53" s="57">
        <v>38.728169754915342</v>
      </c>
      <c r="N53" s="33" t="s">
        <v>40</v>
      </c>
      <c r="O53" s="37">
        <v>64640</v>
      </c>
      <c r="P53" s="37">
        <v>44627</v>
      </c>
      <c r="Q53" s="140">
        <v>15451</v>
      </c>
      <c r="R53" s="105"/>
    </row>
    <row r="54" spans="1:20" ht="12.75" customHeight="1">
      <c r="A54" s="61">
        <v>2014</v>
      </c>
      <c r="B54" s="69">
        <v>227876</v>
      </c>
      <c r="C54" s="69">
        <v>153135</v>
      </c>
      <c r="D54" s="136">
        <v>30.2</v>
      </c>
      <c r="E54" s="136">
        <v>14.2</v>
      </c>
      <c r="F54" s="106" t="s">
        <v>43</v>
      </c>
      <c r="G54" s="106" t="s">
        <v>43</v>
      </c>
      <c r="H54" s="64">
        <v>0</v>
      </c>
      <c r="I54" s="137">
        <v>5.12423678453652</v>
      </c>
      <c r="J54" s="137">
        <v>34.4</v>
      </c>
      <c r="K54" s="72" t="s">
        <v>40</v>
      </c>
      <c r="L54" s="137">
        <f>7136*100/C54</f>
        <v>4.6599405753093679</v>
      </c>
      <c r="M54" s="137">
        <v>41.630587390211254</v>
      </c>
      <c r="N54" s="72" t="s">
        <v>40</v>
      </c>
      <c r="O54" s="69">
        <v>74741</v>
      </c>
      <c r="P54" s="69">
        <v>54999</v>
      </c>
      <c r="Q54" s="70">
        <v>15349</v>
      </c>
      <c r="R54" s="105"/>
    </row>
    <row r="55" spans="1:20" ht="12.75" customHeight="1">
      <c r="A55" s="39">
        <v>2015</v>
      </c>
      <c r="B55" s="37">
        <v>239919</v>
      </c>
      <c r="C55" s="37">
        <v>155141</v>
      </c>
      <c r="D55" s="8">
        <v>30.6</v>
      </c>
      <c r="E55" s="58">
        <v>10.3</v>
      </c>
      <c r="F55" s="96" t="s">
        <v>43</v>
      </c>
      <c r="G55" s="96" t="s">
        <v>43</v>
      </c>
      <c r="H55" s="8">
        <v>0</v>
      </c>
      <c r="I55" s="57">
        <v>5.0999999999999996</v>
      </c>
      <c r="J55" s="57">
        <v>36.6</v>
      </c>
      <c r="K55" s="37" t="s">
        <v>40</v>
      </c>
      <c r="L55" s="57">
        <v>3.9</v>
      </c>
      <c r="M55" s="57">
        <v>44.1</v>
      </c>
      <c r="N55" s="33" t="s">
        <v>40</v>
      </c>
      <c r="O55" s="37">
        <v>84778</v>
      </c>
      <c r="P55" s="37">
        <v>64579</v>
      </c>
      <c r="Q55" s="140">
        <v>16165</v>
      </c>
      <c r="R55" s="105"/>
    </row>
    <row r="56" spans="1:20" ht="12.75" customHeight="1">
      <c r="A56" s="61">
        <v>2016</v>
      </c>
      <c r="B56" s="69">
        <f>C56+O56</f>
        <v>242774</v>
      </c>
      <c r="C56" s="69">
        <v>151237</v>
      </c>
      <c r="D56" s="136">
        <v>29.1</v>
      </c>
      <c r="E56" s="136">
        <v>9</v>
      </c>
      <c r="F56" s="106" t="s">
        <v>43</v>
      </c>
      <c r="G56" s="106" t="s">
        <v>43</v>
      </c>
      <c r="H56" s="64">
        <v>0</v>
      </c>
      <c r="I56" s="137">
        <v>5.2</v>
      </c>
      <c r="J56" s="137">
        <v>35.6</v>
      </c>
      <c r="K56" s="72" t="s">
        <v>40</v>
      </c>
      <c r="L56" s="137">
        <v>3.8</v>
      </c>
      <c r="M56" s="137">
        <v>46.3</v>
      </c>
      <c r="N56" s="72" t="s">
        <v>40</v>
      </c>
      <c r="O56" s="69">
        <v>91537</v>
      </c>
      <c r="P56" s="69">
        <v>71344</v>
      </c>
      <c r="Q56" s="70">
        <v>16055</v>
      </c>
      <c r="R56" s="105"/>
    </row>
    <row r="57" spans="1:20" ht="12.75" customHeight="1">
      <c r="A57" s="39">
        <v>2017</v>
      </c>
      <c r="B57" s="37">
        <v>246696</v>
      </c>
      <c r="C57" s="37">
        <v>147472</v>
      </c>
      <c r="D57" s="8">
        <v>28.7</v>
      </c>
      <c r="E57" s="58">
        <v>8.5066995768688294</v>
      </c>
      <c r="F57" s="96" t="s">
        <v>43</v>
      </c>
      <c r="G57" s="96" t="s">
        <v>43</v>
      </c>
      <c r="H57" s="8">
        <v>0</v>
      </c>
      <c r="I57" s="35">
        <v>5.0802864272539869</v>
      </c>
      <c r="J57" s="57">
        <v>35.783741998481069</v>
      </c>
      <c r="K57" s="32" t="s">
        <v>37</v>
      </c>
      <c r="L57" s="57">
        <v>2.9836172290333081</v>
      </c>
      <c r="M57" s="99">
        <v>47.645654768362803</v>
      </c>
      <c r="N57" s="33"/>
      <c r="O57" s="37">
        <v>99224</v>
      </c>
      <c r="P57" s="37">
        <v>78992</v>
      </c>
      <c r="Q57" s="140">
        <v>15691</v>
      </c>
      <c r="R57" s="1"/>
      <c r="S57" s="10"/>
      <c r="T57" s="10"/>
    </row>
    <row r="58" spans="1:20" ht="12.75" customHeight="1">
      <c r="A58" s="75">
        <v>2018</v>
      </c>
      <c r="B58" s="77">
        <v>243792</v>
      </c>
      <c r="C58" s="77">
        <v>142330</v>
      </c>
      <c r="D58" s="76">
        <v>27.9</v>
      </c>
      <c r="E58" s="76">
        <v>7.8437434131946882</v>
      </c>
      <c r="F58" s="103" t="s">
        <v>43</v>
      </c>
      <c r="G58" s="103" t="s">
        <v>43</v>
      </c>
      <c r="H58" s="68">
        <v>0</v>
      </c>
      <c r="I58" s="78">
        <v>5.2483664722827239</v>
      </c>
      <c r="J58" s="73">
        <v>35.295440174242962</v>
      </c>
      <c r="K58" s="78" t="s">
        <v>37</v>
      </c>
      <c r="L58" s="73">
        <v>2.5279280545211833</v>
      </c>
      <c r="M58" s="74">
        <v>49.084521885758448</v>
      </c>
      <c r="N58" s="79"/>
      <c r="O58" s="148">
        <v>101462</v>
      </c>
      <c r="P58" s="148">
        <v>81419</v>
      </c>
      <c r="Q58" s="148">
        <v>15261</v>
      </c>
      <c r="R58" s="1"/>
      <c r="S58" s="10"/>
      <c r="T58" s="10"/>
    </row>
    <row r="59" spans="1:20" ht="12.75" customHeight="1">
      <c r="A59" s="410" t="s">
        <v>31</v>
      </c>
      <c r="B59" s="410"/>
      <c r="C59" s="410"/>
      <c r="D59" s="410"/>
      <c r="E59" s="410"/>
      <c r="F59" s="410"/>
      <c r="G59" s="410"/>
      <c r="H59" s="410"/>
      <c r="I59" s="410"/>
      <c r="J59" s="410"/>
      <c r="K59" s="410"/>
      <c r="L59" s="410"/>
      <c r="M59" s="410"/>
      <c r="N59" s="410"/>
      <c r="O59" s="410"/>
      <c r="P59" s="410"/>
      <c r="Q59" s="410"/>
    </row>
    <row r="60" spans="1:20" ht="12.75" customHeight="1">
      <c r="A60" s="13">
        <v>1995</v>
      </c>
      <c r="B60" s="34">
        <v>93476</v>
      </c>
      <c r="C60" s="34">
        <v>81263</v>
      </c>
      <c r="D60" s="96" t="s">
        <v>43</v>
      </c>
      <c r="E60" s="3">
        <v>48.2</v>
      </c>
      <c r="F60" s="32">
        <v>14.337398323960473</v>
      </c>
      <c r="G60" s="3">
        <v>33.876425925698044</v>
      </c>
      <c r="H60" s="3">
        <v>0.2</v>
      </c>
      <c r="I60" s="32">
        <v>20.5</v>
      </c>
      <c r="J60" s="33" t="s">
        <v>40</v>
      </c>
      <c r="K60" s="33" t="s">
        <v>40</v>
      </c>
      <c r="L60" s="32">
        <v>31.1</v>
      </c>
      <c r="M60" s="33" t="s">
        <v>40</v>
      </c>
      <c r="N60" s="33" t="s">
        <v>40</v>
      </c>
      <c r="O60" s="34">
        <v>12213</v>
      </c>
      <c r="P60" s="34" t="s">
        <v>37</v>
      </c>
      <c r="Q60" s="141">
        <v>6872</v>
      </c>
    </row>
    <row r="61" spans="1:20" ht="12.75" customHeight="1">
      <c r="A61" s="61">
        <v>1996</v>
      </c>
      <c r="B61" s="69">
        <v>96430</v>
      </c>
      <c r="C61" s="69">
        <v>83253</v>
      </c>
      <c r="D61" s="102" t="s">
        <v>43</v>
      </c>
      <c r="E61" s="64">
        <f>100-H61-I61-L61</f>
        <v>49.2</v>
      </c>
      <c r="F61" s="106" t="s">
        <v>43</v>
      </c>
      <c r="G61" s="106" t="s">
        <v>43</v>
      </c>
      <c r="H61" s="64">
        <v>0.2</v>
      </c>
      <c r="I61" s="71">
        <v>19.899999999999999</v>
      </c>
      <c r="J61" s="71" t="s">
        <v>37</v>
      </c>
      <c r="K61" s="71" t="s">
        <v>37</v>
      </c>
      <c r="L61" s="71">
        <v>30.7</v>
      </c>
      <c r="M61" s="71" t="s">
        <v>37</v>
      </c>
      <c r="N61" s="65" t="s">
        <v>37</v>
      </c>
      <c r="O61" s="69">
        <v>13177</v>
      </c>
      <c r="P61" s="69" t="s">
        <v>37</v>
      </c>
      <c r="Q61" s="70">
        <v>6958</v>
      </c>
    </row>
    <row r="62" spans="1:20" ht="12.75" customHeight="1">
      <c r="A62" s="13">
        <v>1997</v>
      </c>
      <c r="B62" s="34">
        <v>97851</v>
      </c>
      <c r="C62" s="34">
        <v>83846</v>
      </c>
      <c r="D62" s="96" t="s">
        <v>43</v>
      </c>
      <c r="E62" s="3">
        <f>100-H62-I62-L62</f>
        <v>49.3</v>
      </c>
      <c r="F62" s="96" t="s">
        <v>43</v>
      </c>
      <c r="G62" s="96" t="s">
        <v>43</v>
      </c>
      <c r="H62" s="3">
        <v>0.2</v>
      </c>
      <c r="I62" s="32">
        <v>19.7</v>
      </c>
      <c r="J62" s="32" t="s">
        <v>37</v>
      </c>
      <c r="K62" s="32" t="s">
        <v>37</v>
      </c>
      <c r="L62" s="32">
        <v>30.8</v>
      </c>
      <c r="M62" s="32" t="s">
        <v>37</v>
      </c>
      <c r="N62" s="4" t="s">
        <v>37</v>
      </c>
      <c r="O62" s="34">
        <v>14005</v>
      </c>
      <c r="P62" s="34" t="s">
        <v>37</v>
      </c>
      <c r="Q62" s="141">
        <v>7641</v>
      </c>
    </row>
    <row r="63" spans="1:20" ht="12.75" customHeight="1">
      <c r="A63" s="61">
        <v>1998</v>
      </c>
      <c r="B63" s="69">
        <v>96087</v>
      </c>
      <c r="C63" s="69">
        <v>81633</v>
      </c>
      <c r="D63" s="102" t="s">
        <v>43</v>
      </c>
      <c r="E63" s="64">
        <f>100-H63-I63-L63</f>
        <v>48.900000000000013</v>
      </c>
      <c r="F63" s="106" t="s">
        <v>43</v>
      </c>
      <c r="G63" s="106" t="s">
        <v>43</v>
      </c>
      <c r="H63" s="64">
        <v>0.1</v>
      </c>
      <c r="I63" s="71">
        <v>20.100000000000001</v>
      </c>
      <c r="J63" s="71" t="s">
        <v>37</v>
      </c>
      <c r="K63" s="71" t="s">
        <v>37</v>
      </c>
      <c r="L63" s="71">
        <v>30.9</v>
      </c>
      <c r="M63" s="71" t="s">
        <v>37</v>
      </c>
      <c r="N63" s="65" t="s">
        <v>37</v>
      </c>
      <c r="O63" s="69">
        <v>14454</v>
      </c>
      <c r="P63" s="69" t="s">
        <v>37</v>
      </c>
      <c r="Q63" s="70">
        <v>8120</v>
      </c>
    </row>
    <row r="64" spans="1:20" ht="12.75" customHeight="1">
      <c r="A64" s="13">
        <v>1999</v>
      </c>
      <c r="B64" s="34">
        <v>96391</v>
      </c>
      <c r="C64" s="34">
        <v>81701</v>
      </c>
      <c r="D64" s="96" t="s">
        <v>43</v>
      </c>
      <c r="E64" s="3">
        <f>100-H64-I64-L64</f>
        <v>49.199999999999996</v>
      </c>
      <c r="F64" s="96" t="s">
        <v>43</v>
      </c>
      <c r="G64" s="96" t="s">
        <v>43</v>
      </c>
      <c r="H64" s="3">
        <v>0.2</v>
      </c>
      <c r="I64" s="32">
        <v>20.2</v>
      </c>
      <c r="J64" s="32" t="s">
        <v>37</v>
      </c>
      <c r="K64" s="32" t="s">
        <v>37</v>
      </c>
      <c r="L64" s="32">
        <v>30.4</v>
      </c>
      <c r="M64" s="32" t="s">
        <v>37</v>
      </c>
      <c r="N64" s="4" t="s">
        <v>37</v>
      </c>
      <c r="O64" s="34">
        <v>14690</v>
      </c>
      <c r="P64" s="34" t="s">
        <v>37</v>
      </c>
      <c r="Q64" s="141">
        <v>8063</v>
      </c>
    </row>
    <row r="65" spans="1:18" ht="12.75" customHeight="1">
      <c r="A65" s="61">
        <v>2000</v>
      </c>
      <c r="B65" s="69">
        <v>96077</v>
      </c>
      <c r="C65" s="69">
        <v>80634</v>
      </c>
      <c r="D65" s="64">
        <v>16.2</v>
      </c>
      <c r="E65" s="64">
        <v>49.2</v>
      </c>
      <c r="F65" s="71">
        <v>15.554232705806484</v>
      </c>
      <c r="G65" s="64">
        <v>33.679341220824959</v>
      </c>
      <c r="H65" s="64">
        <v>0.1</v>
      </c>
      <c r="I65" s="71">
        <v>19.899999999999999</v>
      </c>
      <c r="J65" s="71">
        <v>0.1</v>
      </c>
      <c r="K65" s="71">
        <v>0</v>
      </c>
      <c r="L65" s="71">
        <v>30.6</v>
      </c>
      <c r="M65" s="72" t="s">
        <v>40</v>
      </c>
      <c r="N65" s="72" t="s">
        <v>40</v>
      </c>
      <c r="O65" s="69">
        <v>15443</v>
      </c>
      <c r="P65" s="69">
        <v>75</v>
      </c>
      <c r="Q65" s="70">
        <v>8738</v>
      </c>
    </row>
    <row r="66" spans="1:18" ht="12.75" customHeight="1">
      <c r="A66" s="39">
        <v>2001</v>
      </c>
      <c r="B66" s="34">
        <v>95661</v>
      </c>
      <c r="C66" s="107">
        <v>80678</v>
      </c>
      <c r="D66" s="5">
        <v>16.600000000000001</v>
      </c>
      <c r="E66" s="5">
        <v>49.4</v>
      </c>
      <c r="F66" s="32">
        <v>15.565581695133742</v>
      </c>
      <c r="G66" s="5">
        <v>33.832023599990087</v>
      </c>
      <c r="H66" s="5">
        <v>0.1</v>
      </c>
      <c r="I66" s="32">
        <v>19</v>
      </c>
      <c r="J66" s="32">
        <v>0.1</v>
      </c>
      <c r="K66" s="32">
        <v>0</v>
      </c>
      <c r="L66" s="32">
        <v>31.3</v>
      </c>
      <c r="M66" s="32">
        <v>0</v>
      </c>
      <c r="N66" s="6">
        <v>0</v>
      </c>
      <c r="O66" s="34">
        <v>14983</v>
      </c>
      <c r="P66" s="34">
        <v>225</v>
      </c>
      <c r="Q66" s="141">
        <v>8660</v>
      </c>
    </row>
    <row r="67" spans="1:18" ht="12.75" customHeight="1">
      <c r="A67" s="61">
        <v>2002</v>
      </c>
      <c r="B67" s="69">
        <v>98055</v>
      </c>
      <c r="C67" s="69">
        <v>83000</v>
      </c>
      <c r="D67" s="64">
        <v>17.2</v>
      </c>
      <c r="E67" s="64">
        <v>50.3</v>
      </c>
      <c r="F67" s="71">
        <v>15.012048192771084</v>
      </c>
      <c r="G67" s="64">
        <v>35.259036144578317</v>
      </c>
      <c r="H67" s="64">
        <v>0.1</v>
      </c>
      <c r="I67" s="71">
        <v>17.5</v>
      </c>
      <c r="J67" s="71">
        <v>0.5</v>
      </c>
      <c r="K67" s="71">
        <v>0.1</v>
      </c>
      <c r="L67" s="71">
        <v>31.4</v>
      </c>
      <c r="M67" s="71">
        <v>0.1</v>
      </c>
      <c r="N67" s="65">
        <v>0</v>
      </c>
      <c r="O67" s="69">
        <v>15055</v>
      </c>
      <c r="P67" s="69">
        <v>586</v>
      </c>
      <c r="Q67" s="70">
        <v>8589</v>
      </c>
      <c r="R67" s="12"/>
    </row>
    <row r="68" spans="1:18" ht="12.75" customHeight="1">
      <c r="A68" s="13">
        <v>2003</v>
      </c>
      <c r="B68" s="34">
        <v>105569</v>
      </c>
      <c r="C68" s="34">
        <v>89939</v>
      </c>
      <c r="D68" s="3">
        <v>18.7</v>
      </c>
      <c r="E68" s="3">
        <v>49</v>
      </c>
      <c r="F68" s="32">
        <v>13.807135947697885</v>
      </c>
      <c r="G68" s="3">
        <v>35.190518017767594</v>
      </c>
      <c r="H68" s="3">
        <v>0.1</v>
      </c>
      <c r="I68" s="32">
        <v>15.7</v>
      </c>
      <c r="J68" s="32">
        <v>0.8</v>
      </c>
      <c r="K68" s="32">
        <v>0.1</v>
      </c>
      <c r="L68" s="32">
        <v>33.799999999999997</v>
      </c>
      <c r="M68" s="32">
        <v>0.4</v>
      </c>
      <c r="N68" s="4">
        <v>0</v>
      </c>
      <c r="O68" s="34">
        <v>15630</v>
      </c>
      <c r="P68" s="34">
        <v>808</v>
      </c>
      <c r="Q68" s="141">
        <v>8651</v>
      </c>
      <c r="R68" s="12"/>
    </row>
    <row r="69" spans="1:18" ht="12.75" customHeight="1">
      <c r="A69" s="61">
        <v>2004</v>
      </c>
      <c r="B69" s="69">
        <v>112553</v>
      </c>
      <c r="C69" s="69">
        <v>95664</v>
      </c>
      <c r="D69" s="64">
        <v>19.7</v>
      </c>
      <c r="E69" s="64">
        <v>47.4</v>
      </c>
      <c r="F69" s="71">
        <v>13.216047834085968</v>
      </c>
      <c r="G69" s="64">
        <v>34.185273457099854</v>
      </c>
      <c r="H69" s="64">
        <v>0</v>
      </c>
      <c r="I69" s="71">
        <v>15.3</v>
      </c>
      <c r="J69" s="71">
        <v>2</v>
      </c>
      <c r="K69" s="71">
        <v>0.3</v>
      </c>
      <c r="L69" s="71">
        <v>34</v>
      </c>
      <c r="M69" s="71">
        <v>0.9</v>
      </c>
      <c r="N69" s="65">
        <v>0</v>
      </c>
      <c r="O69" s="69">
        <v>16889</v>
      </c>
      <c r="P69" s="69">
        <v>1650</v>
      </c>
      <c r="Q69" s="70">
        <v>9015</v>
      </c>
      <c r="R69" s="12"/>
    </row>
    <row r="70" spans="1:18" ht="12.75" customHeight="1">
      <c r="A70" s="13">
        <v>2005</v>
      </c>
      <c r="B70" s="34">
        <v>124971</v>
      </c>
      <c r="C70" s="34">
        <v>105553</v>
      </c>
      <c r="D70" s="3">
        <v>21.6</v>
      </c>
      <c r="E70" s="3">
        <v>45.9</v>
      </c>
      <c r="F70" s="32">
        <v>11.729652402110787</v>
      </c>
      <c r="G70" s="3">
        <v>34.185669758320465</v>
      </c>
      <c r="H70" s="3">
        <v>0</v>
      </c>
      <c r="I70" s="32">
        <v>15.5</v>
      </c>
      <c r="J70" s="32">
        <v>3.5</v>
      </c>
      <c r="K70" s="32">
        <v>0.6</v>
      </c>
      <c r="L70" s="32">
        <v>33.1</v>
      </c>
      <c r="M70" s="32">
        <v>1.2</v>
      </c>
      <c r="N70" s="4">
        <v>0.2</v>
      </c>
      <c r="O70" s="34">
        <v>19418</v>
      </c>
      <c r="P70" s="34">
        <v>2880</v>
      </c>
      <c r="Q70" s="141">
        <v>10253</v>
      </c>
      <c r="R70" s="12"/>
    </row>
    <row r="71" spans="1:18" ht="12.75" customHeight="1">
      <c r="A71" s="61">
        <v>2006</v>
      </c>
      <c r="B71" s="69">
        <v>134072</v>
      </c>
      <c r="C71" s="69">
        <v>113973</v>
      </c>
      <c r="D71" s="64">
        <v>23.2</v>
      </c>
      <c r="E71" s="64">
        <v>45.2</v>
      </c>
      <c r="F71" s="71">
        <v>11.469383099506024</v>
      </c>
      <c r="G71" s="64">
        <v>33.743956902073293</v>
      </c>
      <c r="H71" s="64">
        <v>0</v>
      </c>
      <c r="I71" s="71">
        <v>15.8</v>
      </c>
      <c r="J71" s="71">
        <v>5.5</v>
      </c>
      <c r="K71" s="71">
        <v>0.8</v>
      </c>
      <c r="L71" s="71">
        <v>30.8</v>
      </c>
      <c r="M71" s="71">
        <v>1.7</v>
      </c>
      <c r="N71" s="65">
        <v>0.2</v>
      </c>
      <c r="O71" s="69">
        <v>20099</v>
      </c>
      <c r="P71" s="69">
        <v>3339</v>
      </c>
      <c r="Q71" s="70">
        <v>9907</v>
      </c>
      <c r="R71" s="12"/>
    </row>
    <row r="72" spans="1:18" ht="12.75" customHeight="1">
      <c r="A72" s="13">
        <v>2007</v>
      </c>
      <c r="B72" s="37">
        <v>145380</v>
      </c>
      <c r="C72" s="34">
        <v>124254</v>
      </c>
      <c r="D72" s="3">
        <v>25.2</v>
      </c>
      <c r="E72" s="3">
        <v>44.3</v>
      </c>
      <c r="F72" s="35">
        <v>11.67044924107071</v>
      </c>
      <c r="G72" s="3">
        <v>32.594524119947849</v>
      </c>
      <c r="H72" s="3">
        <v>8.8528337115907751E-3</v>
      </c>
      <c r="I72" s="35">
        <v>15.789431326154491</v>
      </c>
      <c r="J72" s="35">
        <v>6.7587361372672117</v>
      </c>
      <c r="K72" s="35">
        <v>1.0301479228032902</v>
      </c>
      <c r="L72" s="35">
        <v>28.531073446327682</v>
      </c>
      <c r="M72" s="35">
        <v>3.2980829590999079</v>
      </c>
      <c r="N72" s="4">
        <v>0.31870201361726785</v>
      </c>
      <c r="O72" s="37">
        <v>21126</v>
      </c>
      <c r="P72" s="37">
        <v>4194</v>
      </c>
      <c r="Q72" s="140">
        <v>10057</v>
      </c>
      <c r="R72" s="12"/>
    </row>
    <row r="73" spans="1:18" ht="12.75" customHeight="1">
      <c r="A73" s="61">
        <v>2008</v>
      </c>
      <c r="B73" s="69">
        <v>158091</v>
      </c>
      <c r="C73" s="69">
        <v>135983</v>
      </c>
      <c r="D73" s="64">
        <v>27.7</v>
      </c>
      <c r="E73" s="64">
        <v>40.9</v>
      </c>
      <c r="F73" s="71">
        <v>9.62105557312311</v>
      </c>
      <c r="G73" s="64">
        <v>31.314208393696269</v>
      </c>
      <c r="H73" s="64">
        <v>6.6184743681195445E-3</v>
      </c>
      <c r="I73" s="71">
        <v>16.368957884441436</v>
      </c>
      <c r="J73" s="71">
        <v>9.7835758881624901</v>
      </c>
      <c r="K73" s="71">
        <v>1.4398858680864519</v>
      </c>
      <c r="L73" s="71">
        <v>25.14358412448615</v>
      </c>
      <c r="M73" s="71">
        <v>5.8433774810086554</v>
      </c>
      <c r="N73" s="65">
        <v>0.4787363126273137</v>
      </c>
      <c r="O73" s="69">
        <v>22108</v>
      </c>
      <c r="P73" s="69">
        <v>4852</v>
      </c>
      <c r="Q73" s="70">
        <v>10549</v>
      </c>
      <c r="R73" s="12"/>
    </row>
    <row r="74" spans="1:18" ht="12.75" customHeight="1">
      <c r="A74" s="13">
        <v>2009</v>
      </c>
      <c r="B74" s="37">
        <v>172757</v>
      </c>
      <c r="C74" s="34">
        <v>149395</v>
      </c>
      <c r="D74" s="3">
        <v>30.6</v>
      </c>
      <c r="E74" s="3">
        <v>37</v>
      </c>
      <c r="F74" s="35">
        <v>9.5391412028514999</v>
      </c>
      <c r="G74" s="3">
        <v>27.444024231065296</v>
      </c>
      <c r="H74" s="3">
        <v>1.3387328893202583E-3</v>
      </c>
      <c r="I74" s="35">
        <v>16.208039091000366</v>
      </c>
      <c r="J74" s="35">
        <v>12.960942467954082</v>
      </c>
      <c r="K74" s="35">
        <v>1.8601693497104992</v>
      </c>
      <c r="L74" s="35">
        <v>19.705478764349543</v>
      </c>
      <c r="M74" s="35">
        <v>11.669734596204693</v>
      </c>
      <c r="N74" s="4">
        <v>0.61113156397469792</v>
      </c>
      <c r="O74" s="37">
        <v>23362</v>
      </c>
      <c r="P74" s="37">
        <v>5699</v>
      </c>
      <c r="Q74" s="140">
        <v>11065</v>
      </c>
      <c r="R74" s="12"/>
    </row>
    <row r="75" spans="1:18" ht="12.75" customHeight="1">
      <c r="A75" s="61">
        <v>2010</v>
      </c>
      <c r="B75" s="69">
        <v>185769</v>
      </c>
      <c r="C75" s="69">
        <v>153200</v>
      </c>
      <c r="D75" s="64">
        <v>31.5</v>
      </c>
      <c r="E75" s="64">
        <v>33.4</v>
      </c>
      <c r="F75" s="71">
        <v>8.8505221932114875</v>
      </c>
      <c r="G75" s="64">
        <v>24.556135770234988</v>
      </c>
      <c r="H75" s="64">
        <v>7.8328981723237608E-3</v>
      </c>
      <c r="I75" s="71">
        <v>14.655352480417754</v>
      </c>
      <c r="J75" s="71">
        <v>19.733681462140993</v>
      </c>
      <c r="K75" s="71">
        <v>7.8328981723237601E-2</v>
      </c>
      <c r="L75" s="71">
        <v>14.759791122715404</v>
      </c>
      <c r="M75" s="71">
        <v>17.354438642297652</v>
      </c>
      <c r="N75" s="65">
        <v>3.9164490861618804E-3</v>
      </c>
      <c r="O75" s="69">
        <v>32569</v>
      </c>
      <c r="P75" s="69">
        <v>15414</v>
      </c>
      <c r="Q75" s="70">
        <v>11289</v>
      </c>
      <c r="R75" s="105"/>
    </row>
    <row r="76" spans="1:18" ht="12.75" customHeight="1">
      <c r="A76" s="38">
        <v>2011</v>
      </c>
      <c r="B76" s="37">
        <v>198737</v>
      </c>
      <c r="C76" s="37">
        <v>157922</v>
      </c>
      <c r="D76" s="8">
        <v>32.299999999999997</v>
      </c>
      <c r="E76" s="8">
        <v>28.938969871202243</v>
      </c>
      <c r="F76" s="35">
        <v>8.53269335494738</v>
      </c>
      <c r="G76" s="8">
        <v>20.409442636238143</v>
      </c>
      <c r="H76" s="8">
        <v>5.6990160000000003E-3</v>
      </c>
      <c r="I76" s="35">
        <v>13.797950889999999</v>
      </c>
      <c r="J76" s="35">
        <v>24.53869632</v>
      </c>
      <c r="K76" s="33" t="s">
        <v>40</v>
      </c>
      <c r="L76" s="35">
        <v>9.5395195099999999</v>
      </c>
      <c r="M76" s="35">
        <v>23.175998280000002</v>
      </c>
      <c r="N76" s="33" t="s">
        <v>40</v>
      </c>
      <c r="O76" s="37">
        <v>40815</v>
      </c>
      <c r="P76" s="37">
        <v>22540</v>
      </c>
      <c r="Q76" s="140">
        <v>12096</v>
      </c>
      <c r="R76" s="105"/>
    </row>
    <row r="77" spans="1:18" ht="12.75" customHeight="1">
      <c r="A77" s="61">
        <v>2012</v>
      </c>
      <c r="B77" s="69">
        <v>209691</v>
      </c>
      <c r="C77" s="69">
        <v>158880</v>
      </c>
      <c r="D77" s="64">
        <v>32.9</v>
      </c>
      <c r="E77" s="64">
        <v>24.784743202416916</v>
      </c>
      <c r="F77" s="71">
        <v>8.603348439073514</v>
      </c>
      <c r="G77" s="64">
        <v>16.181394763343405</v>
      </c>
      <c r="H77" s="64">
        <v>6.2940584088620342E-4</v>
      </c>
      <c r="I77" s="71">
        <v>12.757426988922457</v>
      </c>
      <c r="J77" s="71">
        <v>28.7</v>
      </c>
      <c r="K77" s="72" t="s">
        <v>40</v>
      </c>
      <c r="L77" s="71">
        <v>6.2575528700906338</v>
      </c>
      <c r="M77" s="71">
        <v>27.5</v>
      </c>
      <c r="N77" s="72" t="s">
        <v>40</v>
      </c>
      <c r="O77" s="69">
        <v>50811</v>
      </c>
      <c r="P77" s="69">
        <v>32749</v>
      </c>
      <c r="Q77" s="70">
        <v>12178</v>
      </c>
      <c r="R77" s="105"/>
    </row>
    <row r="78" spans="1:18" ht="12.75" customHeight="1">
      <c r="A78" s="38">
        <v>2013</v>
      </c>
      <c r="B78" s="37">
        <v>221587</v>
      </c>
      <c r="C78" s="37">
        <v>159677</v>
      </c>
      <c r="D78" s="8">
        <v>32.9</v>
      </c>
      <c r="E78" s="8">
        <v>19.5</v>
      </c>
      <c r="F78" s="96" t="s">
        <v>43</v>
      </c>
      <c r="G78" s="96" t="s">
        <v>43</v>
      </c>
      <c r="H78" s="8">
        <v>5.6990160000000003E-3</v>
      </c>
      <c r="I78" s="57">
        <v>13</v>
      </c>
      <c r="J78" s="57">
        <v>32.200000000000003</v>
      </c>
      <c r="K78" s="33" t="s">
        <v>40</v>
      </c>
      <c r="L78" s="57">
        <v>4.0999999999999996</v>
      </c>
      <c r="M78" s="57">
        <v>31.127839325638632</v>
      </c>
      <c r="N78" s="33" t="s">
        <v>40</v>
      </c>
      <c r="O78" s="37">
        <v>61910</v>
      </c>
      <c r="P78" s="37">
        <v>43556</v>
      </c>
      <c r="Q78" s="140">
        <v>12255</v>
      </c>
      <c r="R78" s="105"/>
    </row>
    <row r="79" spans="1:18" ht="12.75" customHeight="1">
      <c r="A79" s="61">
        <v>2014</v>
      </c>
      <c r="B79" s="69">
        <v>232627</v>
      </c>
      <c r="C79" s="69">
        <v>160661</v>
      </c>
      <c r="D79" s="64">
        <v>33.200000000000003</v>
      </c>
      <c r="E79" s="64">
        <v>15.7</v>
      </c>
      <c r="F79" s="106" t="s">
        <v>43</v>
      </c>
      <c r="G79" s="106" t="s">
        <v>43</v>
      </c>
      <c r="H79" s="64">
        <v>0</v>
      </c>
      <c r="I79" s="137">
        <v>13.2</v>
      </c>
      <c r="J79" s="137">
        <v>35</v>
      </c>
      <c r="K79" s="71" t="s">
        <v>40</v>
      </c>
      <c r="L79" s="137">
        <f>4436*100/C79</f>
        <v>2.7610932335787779</v>
      </c>
      <c r="M79" s="137">
        <v>33.34847909573574</v>
      </c>
      <c r="N79" s="72">
        <v>0</v>
      </c>
      <c r="O79" s="69">
        <v>71966</v>
      </c>
      <c r="P79" s="69">
        <v>52833</v>
      </c>
      <c r="Q79" s="70">
        <v>12798</v>
      </c>
      <c r="R79" s="105"/>
    </row>
    <row r="80" spans="1:18" ht="12.75" customHeight="1">
      <c r="A80" s="39">
        <v>2015</v>
      </c>
      <c r="B80" s="37">
        <v>241669</v>
      </c>
      <c r="C80" s="37">
        <v>161961</v>
      </c>
      <c r="D80" s="8">
        <v>34</v>
      </c>
      <c r="E80" s="58">
        <v>12.3</v>
      </c>
      <c r="F80" s="96" t="s">
        <v>43</v>
      </c>
      <c r="G80" s="96" t="s">
        <v>43</v>
      </c>
      <c r="H80" s="8">
        <v>0</v>
      </c>
      <c r="I80" s="57">
        <v>13.3</v>
      </c>
      <c r="J80" s="57">
        <v>35.799999999999997</v>
      </c>
      <c r="K80" s="33" t="s">
        <v>40</v>
      </c>
      <c r="L80" s="57">
        <v>2.2999999999999998</v>
      </c>
      <c r="M80" s="57">
        <v>36.4</v>
      </c>
      <c r="N80" s="33" t="s">
        <v>40</v>
      </c>
      <c r="O80" s="37">
        <v>79708</v>
      </c>
      <c r="P80" s="37">
        <v>60364</v>
      </c>
      <c r="Q80" s="140">
        <v>13050</v>
      </c>
      <c r="R80" s="105"/>
    </row>
    <row r="81" spans="1:20" ht="12.75" customHeight="1">
      <c r="A81" s="61">
        <v>2016</v>
      </c>
      <c r="B81" s="69">
        <f>C81+O81</f>
        <v>248904</v>
      </c>
      <c r="C81" s="69">
        <v>163931</v>
      </c>
      <c r="D81" s="136">
        <v>34.6</v>
      </c>
      <c r="E81" s="136">
        <v>11</v>
      </c>
      <c r="F81" s="106" t="s">
        <v>43</v>
      </c>
      <c r="G81" s="106" t="s">
        <v>43</v>
      </c>
      <c r="H81" s="64">
        <v>0</v>
      </c>
      <c r="I81" s="137">
        <v>12.6</v>
      </c>
      <c r="J81" s="137">
        <v>35.6</v>
      </c>
      <c r="K81" s="72"/>
      <c r="L81" s="137">
        <v>2.2999999999999998</v>
      </c>
      <c r="M81" s="137">
        <v>38.4</v>
      </c>
      <c r="N81" s="72"/>
      <c r="O81" s="69">
        <v>84973</v>
      </c>
      <c r="P81" s="69">
        <v>65286</v>
      </c>
      <c r="Q81" s="70">
        <v>13248</v>
      </c>
      <c r="R81" s="105"/>
    </row>
    <row r="82" spans="1:20" ht="12.75" customHeight="1">
      <c r="A82" s="39">
        <v>2017</v>
      </c>
      <c r="B82" s="37">
        <v>255038</v>
      </c>
      <c r="C82" s="37">
        <v>163969</v>
      </c>
      <c r="D82" s="8">
        <v>35.1</v>
      </c>
      <c r="E82" s="58">
        <v>10.211076483969531</v>
      </c>
      <c r="F82" s="96" t="s">
        <v>43</v>
      </c>
      <c r="G82" s="96" t="s">
        <v>43</v>
      </c>
      <c r="H82" s="8">
        <v>0</v>
      </c>
      <c r="I82" s="35">
        <v>11.966286310217175</v>
      </c>
      <c r="J82" s="57">
        <v>35.893370088248389</v>
      </c>
      <c r="K82" s="32" t="s">
        <v>37</v>
      </c>
      <c r="L82" s="57">
        <v>2.147966993761016</v>
      </c>
      <c r="M82" s="99">
        <v>39.780690252425764</v>
      </c>
      <c r="N82" s="33"/>
      <c r="O82" s="37">
        <v>91069</v>
      </c>
      <c r="P82" s="37">
        <v>71391</v>
      </c>
      <c r="Q82" s="140">
        <v>12712</v>
      </c>
      <c r="R82" s="1"/>
      <c r="S82" s="10"/>
      <c r="T82" s="10"/>
    </row>
    <row r="83" spans="1:20" ht="12.75" customHeight="1">
      <c r="A83" s="75">
        <v>2018</v>
      </c>
      <c r="B83" s="77">
        <v>254883</v>
      </c>
      <c r="C83" s="77">
        <v>160825</v>
      </c>
      <c r="D83" s="76">
        <v>34.799999999999997</v>
      </c>
      <c r="E83" s="76">
        <v>9.8361573138504586</v>
      </c>
      <c r="F83" s="103" t="s">
        <v>43</v>
      </c>
      <c r="G83" s="103" t="s">
        <v>43</v>
      </c>
      <c r="H83" s="68">
        <v>0</v>
      </c>
      <c r="I83" s="78">
        <v>12.258666252137417</v>
      </c>
      <c r="J83" s="73">
        <v>35.000777242344164</v>
      </c>
      <c r="K83" s="78" t="s">
        <v>37</v>
      </c>
      <c r="L83" s="73">
        <v>2.0575159334680553</v>
      </c>
      <c r="M83" s="74">
        <v>40.846261464324577</v>
      </c>
      <c r="N83" s="79"/>
      <c r="O83" s="148">
        <v>94058</v>
      </c>
      <c r="P83" s="148">
        <v>74176</v>
      </c>
      <c r="Q83" s="148">
        <v>12576</v>
      </c>
      <c r="R83" s="1"/>
      <c r="S83" s="10"/>
      <c r="T83" s="10"/>
    </row>
    <row r="84" spans="1:20" s="17" customFormat="1" ht="161.1" customHeight="1">
      <c r="A84" s="409" t="s">
        <v>137</v>
      </c>
      <c r="B84" s="409"/>
      <c r="C84" s="409"/>
      <c r="D84" s="409"/>
      <c r="E84" s="409"/>
      <c r="F84" s="409"/>
      <c r="G84" s="409"/>
      <c r="H84" s="409"/>
      <c r="I84" s="409"/>
      <c r="J84" s="409"/>
      <c r="K84" s="409"/>
      <c r="L84" s="409"/>
      <c r="M84" s="409"/>
      <c r="N84" s="409"/>
      <c r="O84" s="409"/>
      <c r="P84" s="409"/>
      <c r="Q84" s="409"/>
      <c r="R84" s="151"/>
    </row>
  </sheetData>
  <mergeCells count="31">
    <mergeCell ref="A84:Q84"/>
    <mergeCell ref="E6:E7"/>
    <mergeCell ref="A9:Q9"/>
    <mergeCell ref="Q6:Q7"/>
    <mergeCell ref="B8:C8"/>
    <mergeCell ref="A3:A8"/>
    <mergeCell ref="C5:C7"/>
    <mergeCell ref="O8:Q8"/>
    <mergeCell ref="P6:P7"/>
    <mergeCell ref="A34:Q34"/>
    <mergeCell ref="A59:Q59"/>
    <mergeCell ref="H6:H7"/>
    <mergeCell ref="I6:I7"/>
    <mergeCell ref="A1:Q1"/>
    <mergeCell ref="A2:Q2"/>
    <mergeCell ref="D8:N8"/>
    <mergeCell ref="J6:J7"/>
    <mergeCell ref="K6:K7"/>
    <mergeCell ref="P5:Q5"/>
    <mergeCell ref="E5:N5"/>
    <mergeCell ref="D5:D7"/>
    <mergeCell ref="F6:G6"/>
    <mergeCell ref="M6:M7"/>
    <mergeCell ref="B5:B7"/>
    <mergeCell ref="O5:O7"/>
    <mergeCell ref="L6:L7"/>
    <mergeCell ref="N6:N7"/>
    <mergeCell ref="B3:B4"/>
    <mergeCell ref="C4:N4"/>
    <mergeCell ref="O4:Q4"/>
    <mergeCell ref="C3:Q3"/>
  </mergeCells>
  <phoneticPr fontId="37" type="noConversion"/>
  <hyperlinks>
    <hyperlink ref="A1:B1" location="Inhalt!A1" display="Zurück zum Inhalt"/>
  </hyperlinks>
  <pageMargins left="0.70866141732283461" right="0.70866141732283461" top="0.78740157480314965" bottom="0.78740157480314965" header="0.31496062992125984" footer="0.31496062992125984"/>
  <pageSetup paperSize="9" scale="53" orientation="portrait" r:id="rId1"/>
  <headerFooter>
    <oddHeader>&amp;R&amp;K0070C0
F5 - Tabellenanhang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9"/>
  <sheetViews>
    <sheetView showGridLines="0" zoomScaleNormal="100" workbookViewId="0">
      <selection activeCell="B8" sqref="B8:W8"/>
    </sheetView>
  </sheetViews>
  <sheetFormatPr baseColWidth="10" defaultColWidth="10.85546875" defaultRowHeight="12.75"/>
  <cols>
    <col min="1" max="1" width="18.85546875" style="149" customWidth="1"/>
    <col min="2" max="15" width="6.85546875" style="149" customWidth="1"/>
    <col min="16" max="16" width="7.28515625" style="149" customWidth="1"/>
    <col min="17" max="20" width="6.85546875" style="149" customWidth="1"/>
    <col min="21" max="22" width="8.5703125" style="149" customWidth="1"/>
    <col min="23" max="23" width="8.5703125" style="170" customWidth="1"/>
    <col min="24" max="24" width="10.85546875" style="170"/>
    <col min="25" max="250" width="10.85546875" style="149"/>
    <col min="251" max="251" width="23.42578125" style="149" customWidth="1"/>
    <col min="252" max="257" width="6.7109375" style="149" customWidth="1"/>
    <col min="258" max="258" width="1" style="149" customWidth="1"/>
    <col min="259" max="263" width="6.28515625" style="149" customWidth="1"/>
    <col min="264" max="264" width="1" style="149" customWidth="1"/>
    <col min="265" max="269" width="6.28515625" style="149" customWidth="1"/>
    <col min="270" max="270" width="1" style="149" customWidth="1"/>
    <col min="271" max="278" width="8.7109375" style="149" customWidth="1"/>
    <col min="279" max="506" width="10.85546875" style="149"/>
    <col min="507" max="507" width="23.42578125" style="149" customWidth="1"/>
    <col min="508" max="513" width="6.7109375" style="149" customWidth="1"/>
    <col min="514" max="514" width="1" style="149" customWidth="1"/>
    <col min="515" max="519" width="6.28515625" style="149" customWidth="1"/>
    <col min="520" max="520" width="1" style="149" customWidth="1"/>
    <col min="521" max="525" width="6.28515625" style="149" customWidth="1"/>
    <col min="526" max="526" width="1" style="149" customWidth="1"/>
    <col min="527" max="534" width="8.7109375" style="149" customWidth="1"/>
    <col min="535" max="762" width="10.85546875" style="149"/>
    <col min="763" max="763" width="23.42578125" style="149" customWidth="1"/>
    <col min="764" max="769" width="6.7109375" style="149" customWidth="1"/>
    <col min="770" max="770" width="1" style="149" customWidth="1"/>
    <col min="771" max="775" width="6.28515625" style="149" customWidth="1"/>
    <col min="776" max="776" width="1" style="149" customWidth="1"/>
    <col min="777" max="781" width="6.28515625" style="149" customWidth="1"/>
    <col min="782" max="782" width="1" style="149" customWidth="1"/>
    <col min="783" max="790" width="8.7109375" style="149" customWidth="1"/>
    <col min="791" max="1018" width="10.85546875" style="149"/>
    <col min="1019" max="1019" width="23.42578125" style="149" customWidth="1"/>
    <col min="1020" max="1025" width="6.7109375" style="149" customWidth="1"/>
    <col min="1026" max="1026" width="1" style="149" customWidth="1"/>
    <col min="1027" max="1031" width="6.28515625" style="149" customWidth="1"/>
    <col min="1032" max="1032" width="1" style="149" customWidth="1"/>
    <col min="1033" max="1037" width="6.28515625" style="149" customWidth="1"/>
    <col min="1038" max="1038" width="1" style="149" customWidth="1"/>
    <col min="1039" max="1046" width="8.7109375" style="149" customWidth="1"/>
    <col min="1047" max="1274" width="10.85546875" style="149"/>
    <col min="1275" max="1275" width="23.42578125" style="149" customWidth="1"/>
    <col min="1276" max="1281" width="6.7109375" style="149" customWidth="1"/>
    <col min="1282" max="1282" width="1" style="149" customWidth="1"/>
    <col min="1283" max="1287" width="6.28515625" style="149" customWidth="1"/>
    <col min="1288" max="1288" width="1" style="149" customWidth="1"/>
    <col min="1289" max="1293" width="6.28515625" style="149" customWidth="1"/>
    <col min="1294" max="1294" width="1" style="149" customWidth="1"/>
    <col min="1295" max="1302" width="8.7109375" style="149" customWidth="1"/>
    <col min="1303" max="1530" width="10.85546875" style="149"/>
    <col min="1531" max="1531" width="23.42578125" style="149" customWidth="1"/>
    <col min="1532" max="1537" width="6.7109375" style="149" customWidth="1"/>
    <col min="1538" max="1538" width="1" style="149" customWidth="1"/>
    <col min="1539" max="1543" width="6.28515625" style="149" customWidth="1"/>
    <col min="1544" max="1544" width="1" style="149" customWidth="1"/>
    <col min="1545" max="1549" width="6.28515625" style="149" customWidth="1"/>
    <col min="1550" max="1550" width="1" style="149" customWidth="1"/>
    <col min="1551" max="1558" width="8.7109375" style="149" customWidth="1"/>
    <col min="1559" max="1786" width="10.85546875" style="149"/>
    <col min="1787" max="1787" width="23.42578125" style="149" customWidth="1"/>
    <col min="1788" max="1793" width="6.7109375" style="149" customWidth="1"/>
    <col min="1794" max="1794" width="1" style="149" customWidth="1"/>
    <col min="1795" max="1799" width="6.28515625" style="149" customWidth="1"/>
    <col min="1800" max="1800" width="1" style="149" customWidth="1"/>
    <col min="1801" max="1805" width="6.28515625" style="149" customWidth="1"/>
    <col min="1806" max="1806" width="1" style="149" customWidth="1"/>
    <col min="1807" max="1814" width="8.7109375" style="149" customWidth="1"/>
    <col min="1815" max="2042" width="10.85546875" style="149"/>
    <col min="2043" max="2043" width="23.42578125" style="149" customWidth="1"/>
    <col min="2044" max="2049" width="6.7109375" style="149" customWidth="1"/>
    <col min="2050" max="2050" width="1" style="149" customWidth="1"/>
    <col min="2051" max="2055" width="6.28515625" style="149" customWidth="1"/>
    <col min="2056" max="2056" width="1" style="149" customWidth="1"/>
    <col min="2057" max="2061" width="6.28515625" style="149" customWidth="1"/>
    <col min="2062" max="2062" width="1" style="149" customWidth="1"/>
    <col min="2063" max="2070" width="8.7109375" style="149" customWidth="1"/>
    <col min="2071" max="2298" width="10.85546875" style="149"/>
    <col min="2299" max="2299" width="23.42578125" style="149" customWidth="1"/>
    <col min="2300" max="2305" width="6.7109375" style="149" customWidth="1"/>
    <col min="2306" max="2306" width="1" style="149" customWidth="1"/>
    <col min="2307" max="2311" width="6.28515625" style="149" customWidth="1"/>
    <col min="2312" max="2312" width="1" style="149" customWidth="1"/>
    <col min="2313" max="2317" width="6.28515625" style="149" customWidth="1"/>
    <col min="2318" max="2318" width="1" style="149" customWidth="1"/>
    <col min="2319" max="2326" width="8.7109375" style="149" customWidth="1"/>
    <col min="2327" max="2554" width="10.85546875" style="149"/>
    <col min="2555" max="2555" width="23.42578125" style="149" customWidth="1"/>
    <col min="2556" max="2561" width="6.7109375" style="149" customWidth="1"/>
    <col min="2562" max="2562" width="1" style="149" customWidth="1"/>
    <col min="2563" max="2567" width="6.28515625" style="149" customWidth="1"/>
    <col min="2568" max="2568" width="1" style="149" customWidth="1"/>
    <col min="2569" max="2573" width="6.28515625" style="149" customWidth="1"/>
    <col min="2574" max="2574" width="1" style="149" customWidth="1"/>
    <col min="2575" max="2582" width="8.7109375" style="149" customWidth="1"/>
    <col min="2583" max="2810" width="10.85546875" style="149"/>
    <col min="2811" max="2811" width="23.42578125" style="149" customWidth="1"/>
    <col min="2812" max="2817" width="6.7109375" style="149" customWidth="1"/>
    <col min="2818" max="2818" width="1" style="149" customWidth="1"/>
    <col min="2819" max="2823" width="6.28515625" style="149" customWidth="1"/>
    <col min="2824" max="2824" width="1" style="149" customWidth="1"/>
    <col min="2825" max="2829" width="6.28515625" style="149" customWidth="1"/>
    <col min="2830" max="2830" width="1" style="149" customWidth="1"/>
    <col min="2831" max="2838" width="8.7109375" style="149" customWidth="1"/>
    <col min="2839" max="3066" width="10.85546875" style="149"/>
    <col min="3067" max="3067" width="23.42578125" style="149" customWidth="1"/>
    <col min="3068" max="3073" width="6.7109375" style="149" customWidth="1"/>
    <col min="3074" max="3074" width="1" style="149" customWidth="1"/>
    <col min="3075" max="3079" width="6.28515625" style="149" customWidth="1"/>
    <col min="3080" max="3080" width="1" style="149" customWidth="1"/>
    <col min="3081" max="3085" width="6.28515625" style="149" customWidth="1"/>
    <col min="3086" max="3086" width="1" style="149" customWidth="1"/>
    <col min="3087" max="3094" width="8.7109375" style="149" customWidth="1"/>
    <col min="3095" max="3322" width="10.85546875" style="149"/>
    <col min="3323" max="3323" width="23.42578125" style="149" customWidth="1"/>
    <col min="3324" max="3329" width="6.7109375" style="149" customWidth="1"/>
    <col min="3330" max="3330" width="1" style="149" customWidth="1"/>
    <col min="3331" max="3335" width="6.28515625" style="149" customWidth="1"/>
    <col min="3336" max="3336" width="1" style="149" customWidth="1"/>
    <col min="3337" max="3341" width="6.28515625" style="149" customWidth="1"/>
    <col min="3342" max="3342" width="1" style="149" customWidth="1"/>
    <col min="3343" max="3350" width="8.7109375" style="149" customWidth="1"/>
    <col min="3351" max="3578" width="10.85546875" style="149"/>
    <col min="3579" max="3579" width="23.42578125" style="149" customWidth="1"/>
    <col min="3580" max="3585" width="6.7109375" style="149" customWidth="1"/>
    <col min="3586" max="3586" width="1" style="149" customWidth="1"/>
    <col min="3587" max="3591" width="6.28515625" style="149" customWidth="1"/>
    <col min="3592" max="3592" width="1" style="149" customWidth="1"/>
    <col min="3593" max="3597" width="6.28515625" style="149" customWidth="1"/>
    <col min="3598" max="3598" width="1" style="149" customWidth="1"/>
    <col min="3599" max="3606" width="8.7109375" style="149" customWidth="1"/>
    <col min="3607" max="3834" width="10.85546875" style="149"/>
    <col min="3835" max="3835" width="23.42578125" style="149" customWidth="1"/>
    <col min="3836" max="3841" width="6.7109375" style="149" customWidth="1"/>
    <col min="3842" max="3842" width="1" style="149" customWidth="1"/>
    <col min="3843" max="3847" width="6.28515625" style="149" customWidth="1"/>
    <col min="3848" max="3848" width="1" style="149" customWidth="1"/>
    <col min="3849" max="3853" width="6.28515625" style="149" customWidth="1"/>
    <col min="3854" max="3854" width="1" style="149" customWidth="1"/>
    <col min="3855" max="3862" width="8.7109375" style="149" customWidth="1"/>
    <col min="3863" max="4090" width="10.85546875" style="149"/>
    <col min="4091" max="4091" width="23.42578125" style="149" customWidth="1"/>
    <col min="4092" max="4097" width="6.7109375" style="149" customWidth="1"/>
    <col min="4098" max="4098" width="1" style="149" customWidth="1"/>
    <col min="4099" max="4103" width="6.28515625" style="149" customWidth="1"/>
    <col min="4104" max="4104" width="1" style="149" customWidth="1"/>
    <col min="4105" max="4109" width="6.28515625" style="149" customWidth="1"/>
    <col min="4110" max="4110" width="1" style="149" customWidth="1"/>
    <col min="4111" max="4118" width="8.7109375" style="149" customWidth="1"/>
    <col min="4119" max="4346" width="10.85546875" style="149"/>
    <col min="4347" max="4347" width="23.42578125" style="149" customWidth="1"/>
    <col min="4348" max="4353" width="6.7109375" style="149" customWidth="1"/>
    <col min="4354" max="4354" width="1" style="149" customWidth="1"/>
    <col min="4355" max="4359" width="6.28515625" style="149" customWidth="1"/>
    <col min="4360" max="4360" width="1" style="149" customWidth="1"/>
    <col min="4361" max="4365" width="6.28515625" style="149" customWidth="1"/>
    <col min="4366" max="4366" width="1" style="149" customWidth="1"/>
    <col min="4367" max="4374" width="8.7109375" style="149" customWidth="1"/>
    <col min="4375" max="4602" width="10.85546875" style="149"/>
    <col min="4603" max="4603" width="23.42578125" style="149" customWidth="1"/>
    <col min="4604" max="4609" width="6.7109375" style="149" customWidth="1"/>
    <col min="4610" max="4610" width="1" style="149" customWidth="1"/>
    <col min="4611" max="4615" width="6.28515625" style="149" customWidth="1"/>
    <col min="4616" max="4616" width="1" style="149" customWidth="1"/>
    <col min="4617" max="4621" width="6.28515625" style="149" customWidth="1"/>
    <col min="4622" max="4622" width="1" style="149" customWidth="1"/>
    <col min="4623" max="4630" width="8.7109375" style="149" customWidth="1"/>
    <col min="4631" max="4858" width="10.85546875" style="149"/>
    <col min="4859" max="4859" width="23.42578125" style="149" customWidth="1"/>
    <col min="4860" max="4865" width="6.7109375" style="149" customWidth="1"/>
    <col min="4866" max="4866" width="1" style="149" customWidth="1"/>
    <col min="4867" max="4871" width="6.28515625" style="149" customWidth="1"/>
    <col min="4872" max="4872" width="1" style="149" customWidth="1"/>
    <col min="4873" max="4877" width="6.28515625" style="149" customWidth="1"/>
    <col min="4878" max="4878" width="1" style="149" customWidth="1"/>
    <col min="4879" max="4886" width="8.7109375" style="149" customWidth="1"/>
    <col min="4887" max="5114" width="10.85546875" style="149"/>
    <col min="5115" max="5115" width="23.42578125" style="149" customWidth="1"/>
    <col min="5116" max="5121" width="6.7109375" style="149" customWidth="1"/>
    <col min="5122" max="5122" width="1" style="149" customWidth="1"/>
    <col min="5123" max="5127" width="6.28515625" style="149" customWidth="1"/>
    <col min="5128" max="5128" width="1" style="149" customWidth="1"/>
    <col min="5129" max="5133" width="6.28515625" style="149" customWidth="1"/>
    <col min="5134" max="5134" width="1" style="149" customWidth="1"/>
    <col min="5135" max="5142" width="8.7109375" style="149" customWidth="1"/>
    <col min="5143" max="5370" width="10.85546875" style="149"/>
    <col min="5371" max="5371" width="23.42578125" style="149" customWidth="1"/>
    <col min="5372" max="5377" width="6.7109375" style="149" customWidth="1"/>
    <col min="5378" max="5378" width="1" style="149" customWidth="1"/>
    <col min="5379" max="5383" width="6.28515625" style="149" customWidth="1"/>
    <col min="5384" max="5384" width="1" style="149" customWidth="1"/>
    <col min="5385" max="5389" width="6.28515625" style="149" customWidth="1"/>
    <col min="5390" max="5390" width="1" style="149" customWidth="1"/>
    <col min="5391" max="5398" width="8.7109375" style="149" customWidth="1"/>
    <col min="5399" max="5626" width="10.85546875" style="149"/>
    <col min="5627" max="5627" width="23.42578125" style="149" customWidth="1"/>
    <col min="5628" max="5633" width="6.7109375" style="149" customWidth="1"/>
    <col min="5634" max="5634" width="1" style="149" customWidth="1"/>
    <col min="5635" max="5639" width="6.28515625" style="149" customWidth="1"/>
    <col min="5640" max="5640" width="1" style="149" customWidth="1"/>
    <col min="5641" max="5645" width="6.28515625" style="149" customWidth="1"/>
    <col min="5646" max="5646" width="1" style="149" customWidth="1"/>
    <col min="5647" max="5654" width="8.7109375" style="149" customWidth="1"/>
    <col min="5655" max="5882" width="10.85546875" style="149"/>
    <col min="5883" max="5883" width="23.42578125" style="149" customWidth="1"/>
    <col min="5884" max="5889" width="6.7109375" style="149" customWidth="1"/>
    <col min="5890" max="5890" width="1" style="149" customWidth="1"/>
    <col min="5891" max="5895" width="6.28515625" style="149" customWidth="1"/>
    <col min="5896" max="5896" width="1" style="149" customWidth="1"/>
    <col min="5897" max="5901" width="6.28515625" style="149" customWidth="1"/>
    <col min="5902" max="5902" width="1" style="149" customWidth="1"/>
    <col min="5903" max="5910" width="8.7109375" style="149" customWidth="1"/>
    <col min="5911" max="6138" width="10.85546875" style="149"/>
    <col min="6139" max="6139" width="23.42578125" style="149" customWidth="1"/>
    <col min="6140" max="6145" width="6.7109375" style="149" customWidth="1"/>
    <col min="6146" max="6146" width="1" style="149" customWidth="1"/>
    <col min="6147" max="6151" width="6.28515625" style="149" customWidth="1"/>
    <col min="6152" max="6152" width="1" style="149" customWidth="1"/>
    <col min="6153" max="6157" width="6.28515625" style="149" customWidth="1"/>
    <col min="6158" max="6158" width="1" style="149" customWidth="1"/>
    <col min="6159" max="6166" width="8.7109375" style="149" customWidth="1"/>
    <col min="6167" max="6394" width="10.85546875" style="149"/>
    <col min="6395" max="6395" width="23.42578125" style="149" customWidth="1"/>
    <col min="6396" max="6401" width="6.7109375" style="149" customWidth="1"/>
    <col min="6402" max="6402" width="1" style="149" customWidth="1"/>
    <col min="6403" max="6407" width="6.28515625" style="149" customWidth="1"/>
    <col min="6408" max="6408" width="1" style="149" customWidth="1"/>
    <col min="6409" max="6413" width="6.28515625" style="149" customWidth="1"/>
    <col min="6414" max="6414" width="1" style="149" customWidth="1"/>
    <col min="6415" max="6422" width="8.7109375" style="149" customWidth="1"/>
    <col min="6423" max="6650" width="10.85546875" style="149"/>
    <col min="6651" max="6651" width="23.42578125" style="149" customWidth="1"/>
    <col min="6652" max="6657" width="6.7109375" style="149" customWidth="1"/>
    <col min="6658" max="6658" width="1" style="149" customWidth="1"/>
    <col min="6659" max="6663" width="6.28515625" style="149" customWidth="1"/>
    <col min="6664" max="6664" width="1" style="149" customWidth="1"/>
    <col min="6665" max="6669" width="6.28515625" style="149" customWidth="1"/>
    <col min="6670" max="6670" width="1" style="149" customWidth="1"/>
    <col min="6671" max="6678" width="8.7109375" style="149" customWidth="1"/>
    <col min="6679" max="6906" width="10.85546875" style="149"/>
    <col min="6907" max="6907" width="23.42578125" style="149" customWidth="1"/>
    <col min="6908" max="6913" width="6.7109375" style="149" customWidth="1"/>
    <col min="6914" max="6914" width="1" style="149" customWidth="1"/>
    <col min="6915" max="6919" width="6.28515625" style="149" customWidth="1"/>
    <col min="6920" max="6920" width="1" style="149" customWidth="1"/>
    <col min="6921" max="6925" width="6.28515625" style="149" customWidth="1"/>
    <col min="6926" max="6926" width="1" style="149" customWidth="1"/>
    <col min="6927" max="6934" width="8.7109375" style="149" customWidth="1"/>
    <col min="6935" max="7162" width="10.85546875" style="149"/>
    <col min="7163" max="7163" width="23.42578125" style="149" customWidth="1"/>
    <col min="7164" max="7169" width="6.7109375" style="149" customWidth="1"/>
    <col min="7170" max="7170" width="1" style="149" customWidth="1"/>
    <col min="7171" max="7175" width="6.28515625" style="149" customWidth="1"/>
    <col min="7176" max="7176" width="1" style="149" customWidth="1"/>
    <col min="7177" max="7181" width="6.28515625" style="149" customWidth="1"/>
    <col min="7182" max="7182" width="1" style="149" customWidth="1"/>
    <col min="7183" max="7190" width="8.7109375" style="149" customWidth="1"/>
    <col min="7191" max="7418" width="10.85546875" style="149"/>
    <col min="7419" max="7419" width="23.42578125" style="149" customWidth="1"/>
    <col min="7420" max="7425" width="6.7109375" style="149" customWidth="1"/>
    <col min="7426" max="7426" width="1" style="149" customWidth="1"/>
    <col min="7427" max="7431" width="6.28515625" style="149" customWidth="1"/>
    <col min="7432" max="7432" width="1" style="149" customWidth="1"/>
    <col min="7433" max="7437" width="6.28515625" style="149" customWidth="1"/>
    <col min="7438" max="7438" width="1" style="149" customWidth="1"/>
    <col min="7439" max="7446" width="8.7109375" style="149" customWidth="1"/>
    <col min="7447" max="7674" width="10.85546875" style="149"/>
    <col min="7675" max="7675" width="23.42578125" style="149" customWidth="1"/>
    <col min="7676" max="7681" width="6.7109375" style="149" customWidth="1"/>
    <col min="7682" max="7682" width="1" style="149" customWidth="1"/>
    <col min="7683" max="7687" width="6.28515625" style="149" customWidth="1"/>
    <col min="7688" max="7688" width="1" style="149" customWidth="1"/>
    <col min="7689" max="7693" width="6.28515625" style="149" customWidth="1"/>
    <col min="7694" max="7694" width="1" style="149" customWidth="1"/>
    <col min="7695" max="7702" width="8.7109375" style="149" customWidth="1"/>
    <col min="7703" max="7930" width="10.85546875" style="149"/>
    <col min="7931" max="7931" width="23.42578125" style="149" customWidth="1"/>
    <col min="7932" max="7937" width="6.7109375" style="149" customWidth="1"/>
    <col min="7938" max="7938" width="1" style="149" customWidth="1"/>
    <col min="7939" max="7943" width="6.28515625" style="149" customWidth="1"/>
    <col min="7944" max="7944" width="1" style="149" customWidth="1"/>
    <col min="7945" max="7949" width="6.28515625" style="149" customWidth="1"/>
    <col min="7950" max="7950" width="1" style="149" customWidth="1"/>
    <col min="7951" max="7958" width="8.7109375" style="149" customWidth="1"/>
    <col min="7959" max="8186" width="10.85546875" style="149"/>
    <col min="8187" max="8187" width="23.42578125" style="149" customWidth="1"/>
    <col min="8188" max="8193" width="6.7109375" style="149" customWidth="1"/>
    <col min="8194" max="8194" width="1" style="149" customWidth="1"/>
    <col min="8195" max="8199" width="6.28515625" style="149" customWidth="1"/>
    <col min="8200" max="8200" width="1" style="149" customWidth="1"/>
    <col min="8201" max="8205" width="6.28515625" style="149" customWidth="1"/>
    <col min="8206" max="8206" width="1" style="149" customWidth="1"/>
    <col min="8207" max="8214" width="8.7109375" style="149" customWidth="1"/>
    <col min="8215" max="8442" width="10.85546875" style="149"/>
    <col min="8443" max="8443" width="23.42578125" style="149" customWidth="1"/>
    <col min="8444" max="8449" width="6.7109375" style="149" customWidth="1"/>
    <col min="8450" max="8450" width="1" style="149" customWidth="1"/>
    <col min="8451" max="8455" width="6.28515625" style="149" customWidth="1"/>
    <col min="8456" max="8456" width="1" style="149" customWidth="1"/>
    <col min="8457" max="8461" width="6.28515625" style="149" customWidth="1"/>
    <col min="8462" max="8462" width="1" style="149" customWidth="1"/>
    <col min="8463" max="8470" width="8.7109375" style="149" customWidth="1"/>
    <col min="8471" max="8698" width="10.85546875" style="149"/>
    <col min="8699" max="8699" width="23.42578125" style="149" customWidth="1"/>
    <col min="8700" max="8705" width="6.7109375" style="149" customWidth="1"/>
    <col min="8706" max="8706" width="1" style="149" customWidth="1"/>
    <col min="8707" max="8711" width="6.28515625" style="149" customWidth="1"/>
    <col min="8712" max="8712" width="1" style="149" customWidth="1"/>
    <col min="8713" max="8717" width="6.28515625" style="149" customWidth="1"/>
    <col min="8718" max="8718" width="1" style="149" customWidth="1"/>
    <col min="8719" max="8726" width="8.7109375" style="149" customWidth="1"/>
    <col min="8727" max="8954" width="10.85546875" style="149"/>
    <col min="8955" max="8955" width="23.42578125" style="149" customWidth="1"/>
    <col min="8956" max="8961" width="6.7109375" style="149" customWidth="1"/>
    <col min="8962" max="8962" width="1" style="149" customWidth="1"/>
    <col min="8963" max="8967" width="6.28515625" style="149" customWidth="1"/>
    <col min="8968" max="8968" width="1" style="149" customWidth="1"/>
    <col min="8969" max="8973" width="6.28515625" style="149" customWidth="1"/>
    <col min="8974" max="8974" width="1" style="149" customWidth="1"/>
    <col min="8975" max="8982" width="8.7109375" style="149" customWidth="1"/>
    <col min="8983" max="9210" width="10.85546875" style="149"/>
    <col min="9211" max="9211" width="23.42578125" style="149" customWidth="1"/>
    <col min="9212" max="9217" width="6.7109375" style="149" customWidth="1"/>
    <col min="9218" max="9218" width="1" style="149" customWidth="1"/>
    <col min="9219" max="9223" width="6.28515625" style="149" customWidth="1"/>
    <col min="9224" max="9224" width="1" style="149" customWidth="1"/>
    <col min="9225" max="9229" width="6.28515625" style="149" customWidth="1"/>
    <col min="9230" max="9230" width="1" style="149" customWidth="1"/>
    <col min="9231" max="9238" width="8.7109375" style="149" customWidth="1"/>
    <col min="9239" max="9466" width="10.85546875" style="149"/>
    <col min="9467" max="9467" width="23.42578125" style="149" customWidth="1"/>
    <col min="9468" max="9473" width="6.7109375" style="149" customWidth="1"/>
    <col min="9474" max="9474" width="1" style="149" customWidth="1"/>
    <col min="9475" max="9479" width="6.28515625" style="149" customWidth="1"/>
    <col min="9480" max="9480" width="1" style="149" customWidth="1"/>
    <col min="9481" max="9485" width="6.28515625" style="149" customWidth="1"/>
    <col min="9486" max="9486" width="1" style="149" customWidth="1"/>
    <col min="9487" max="9494" width="8.7109375" style="149" customWidth="1"/>
    <col min="9495" max="9722" width="10.85546875" style="149"/>
    <col min="9723" max="9723" width="23.42578125" style="149" customWidth="1"/>
    <col min="9724" max="9729" width="6.7109375" style="149" customWidth="1"/>
    <col min="9730" max="9730" width="1" style="149" customWidth="1"/>
    <col min="9731" max="9735" width="6.28515625" style="149" customWidth="1"/>
    <col min="9736" max="9736" width="1" style="149" customWidth="1"/>
    <col min="9737" max="9741" width="6.28515625" style="149" customWidth="1"/>
    <col min="9742" max="9742" width="1" style="149" customWidth="1"/>
    <col min="9743" max="9750" width="8.7109375" style="149" customWidth="1"/>
    <col min="9751" max="9978" width="10.85546875" style="149"/>
    <col min="9979" max="9979" width="23.42578125" style="149" customWidth="1"/>
    <col min="9980" max="9985" width="6.7109375" style="149" customWidth="1"/>
    <col min="9986" max="9986" width="1" style="149" customWidth="1"/>
    <col min="9987" max="9991" width="6.28515625" style="149" customWidth="1"/>
    <col min="9992" max="9992" width="1" style="149" customWidth="1"/>
    <col min="9993" max="9997" width="6.28515625" style="149" customWidth="1"/>
    <col min="9998" max="9998" width="1" style="149" customWidth="1"/>
    <col min="9999" max="10006" width="8.7109375" style="149" customWidth="1"/>
    <col min="10007" max="10234" width="10.85546875" style="149"/>
    <col min="10235" max="10235" width="23.42578125" style="149" customWidth="1"/>
    <col min="10236" max="10241" width="6.7109375" style="149" customWidth="1"/>
    <col min="10242" max="10242" width="1" style="149" customWidth="1"/>
    <col min="10243" max="10247" width="6.28515625" style="149" customWidth="1"/>
    <col min="10248" max="10248" width="1" style="149" customWidth="1"/>
    <col min="10249" max="10253" width="6.28515625" style="149" customWidth="1"/>
    <col min="10254" max="10254" width="1" style="149" customWidth="1"/>
    <col min="10255" max="10262" width="8.7109375" style="149" customWidth="1"/>
    <col min="10263" max="10490" width="10.85546875" style="149"/>
    <col min="10491" max="10491" width="23.42578125" style="149" customWidth="1"/>
    <col min="10492" max="10497" width="6.7109375" style="149" customWidth="1"/>
    <col min="10498" max="10498" width="1" style="149" customWidth="1"/>
    <col min="10499" max="10503" width="6.28515625" style="149" customWidth="1"/>
    <col min="10504" max="10504" width="1" style="149" customWidth="1"/>
    <col min="10505" max="10509" width="6.28515625" style="149" customWidth="1"/>
    <col min="10510" max="10510" width="1" style="149" customWidth="1"/>
    <col min="10511" max="10518" width="8.7109375" style="149" customWidth="1"/>
    <col min="10519" max="10746" width="10.85546875" style="149"/>
    <col min="10747" max="10747" width="23.42578125" style="149" customWidth="1"/>
    <col min="10748" max="10753" width="6.7109375" style="149" customWidth="1"/>
    <col min="10754" max="10754" width="1" style="149" customWidth="1"/>
    <col min="10755" max="10759" width="6.28515625" style="149" customWidth="1"/>
    <col min="10760" max="10760" width="1" style="149" customWidth="1"/>
    <col min="10761" max="10765" width="6.28515625" style="149" customWidth="1"/>
    <col min="10766" max="10766" width="1" style="149" customWidth="1"/>
    <col min="10767" max="10774" width="8.7109375" style="149" customWidth="1"/>
    <col min="10775" max="11002" width="10.85546875" style="149"/>
    <col min="11003" max="11003" width="23.42578125" style="149" customWidth="1"/>
    <col min="11004" max="11009" width="6.7109375" style="149" customWidth="1"/>
    <col min="11010" max="11010" width="1" style="149" customWidth="1"/>
    <col min="11011" max="11015" width="6.28515625" style="149" customWidth="1"/>
    <col min="11016" max="11016" width="1" style="149" customWidth="1"/>
    <col min="11017" max="11021" width="6.28515625" style="149" customWidth="1"/>
    <col min="11022" max="11022" width="1" style="149" customWidth="1"/>
    <col min="11023" max="11030" width="8.7109375" style="149" customWidth="1"/>
    <col min="11031" max="11258" width="10.85546875" style="149"/>
    <col min="11259" max="11259" width="23.42578125" style="149" customWidth="1"/>
    <col min="11260" max="11265" width="6.7109375" style="149" customWidth="1"/>
    <col min="11266" max="11266" width="1" style="149" customWidth="1"/>
    <col min="11267" max="11271" width="6.28515625" style="149" customWidth="1"/>
    <col min="11272" max="11272" width="1" style="149" customWidth="1"/>
    <col min="11273" max="11277" width="6.28515625" style="149" customWidth="1"/>
    <col min="11278" max="11278" width="1" style="149" customWidth="1"/>
    <col min="11279" max="11286" width="8.7109375" style="149" customWidth="1"/>
    <col min="11287" max="11514" width="10.85546875" style="149"/>
    <col min="11515" max="11515" width="23.42578125" style="149" customWidth="1"/>
    <col min="11516" max="11521" width="6.7109375" style="149" customWidth="1"/>
    <col min="11522" max="11522" width="1" style="149" customWidth="1"/>
    <col min="11523" max="11527" width="6.28515625" style="149" customWidth="1"/>
    <col min="11528" max="11528" width="1" style="149" customWidth="1"/>
    <col min="11529" max="11533" width="6.28515625" style="149" customWidth="1"/>
    <col min="11534" max="11534" width="1" style="149" customWidth="1"/>
    <col min="11535" max="11542" width="8.7109375" style="149" customWidth="1"/>
    <col min="11543" max="11770" width="10.85546875" style="149"/>
    <col min="11771" max="11771" width="23.42578125" style="149" customWidth="1"/>
    <col min="11772" max="11777" width="6.7109375" style="149" customWidth="1"/>
    <col min="11778" max="11778" width="1" style="149" customWidth="1"/>
    <col min="11779" max="11783" width="6.28515625" style="149" customWidth="1"/>
    <col min="11784" max="11784" width="1" style="149" customWidth="1"/>
    <col min="11785" max="11789" width="6.28515625" style="149" customWidth="1"/>
    <col min="11790" max="11790" width="1" style="149" customWidth="1"/>
    <col min="11791" max="11798" width="8.7109375" style="149" customWidth="1"/>
    <col min="11799" max="12026" width="10.85546875" style="149"/>
    <col min="12027" max="12027" width="23.42578125" style="149" customWidth="1"/>
    <col min="12028" max="12033" width="6.7109375" style="149" customWidth="1"/>
    <col min="12034" max="12034" width="1" style="149" customWidth="1"/>
    <col min="12035" max="12039" width="6.28515625" style="149" customWidth="1"/>
    <col min="12040" max="12040" width="1" style="149" customWidth="1"/>
    <col min="12041" max="12045" width="6.28515625" style="149" customWidth="1"/>
    <col min="12046" max="12046" width="1" style="149" customWidth="1"/>
    <col min="12047" max="12054" width="8.7109375" style="149" customWidth="1"/>
    <col min="12055" max="12282" width="10.85546875" style="149"/>
    <col min="12283" max="12283" width="23.42578125" style="149" customWidth="1"/>
    <col min="12284" max="12289" width="6.7109375" style="149" customWidth="1"/>
    <col min="12290" max="12290" width="1" style="149" customWidth="1"/>
    <col min="12291" max="12295" width="6.28515625" style="149" customWidth="1"/>
    <col min="12296" max="12296" width="1" style="149" customWidth="1"/>
    <col min="12297" max="12301" width="6.28515625" style="149" customWidth="1"/>
    <col min="12302" max="12302" width="1" style="149" customWidth="1"/>
    <col min="12303" max="12310" width="8.7109375" style="149" customWidth="1"/>
    <col min="12311" max="12538" width="10.85546875" style="149"/>
    <col min="12539" max="12539" width="23.42578125" style="149" customWidth="1"/>
    <col min="12540" max="12545" width="6.7109375" style="149" customWidth="1"/>
    <col min="12546" max="12546" width="1" style="149" customWidth="1"/>
    <col min="12547" max="12551" width="6.28515625" style="149" customWidth="1"/>
    <col min="12552" max="12552" width="1" style="149" customWidth="1"/>
    <col min="12553" max="12557" width="6.28515625" style="149" customWidth="1"/>
    <col min="12558" max="12558" width="1" style="149" customWidth="1"/>
    <col min="12559" max="12566" width="8.7109375" style="149" customWidth="1"/>
    <col min="12567" max="12794" width="10.85546875" style="149"/>
    <col min="12795" max="12795" width="23.42578125" style="149" customWidth="1"/>
    <col min="12796" max="12801" width="6.7109375" style="149" customWidth="1"/>
    <col min="12802" max="12802" width="1" style="149" customWidth="1"/>
    <col min="12803" max="12807" width="6.28515625" style="149" customWidth="1"/>
    <col min="12808" max="12808" width="1" style="149" customWidth="1"/>
    <col min="12809" max="12813" width="6.28515625" style="149" customWidth="1"/>
    <col min="12814" max="12814" width="1" style="149" customWidth="1"/>
    <col min="12815" max="12822" width="8.7109375" style="149" customWidth="1"/>
    <col min="12823" max="13050" width="10.85546875" style="149"/>
    <col min="13051" max="13051" width="23.42578125" style="149" customWidth="1"/>
    <col min="13052" max="13057" width="6.7109375" style="149" customWidth="1"/>
    <col min="13058" max="13058" width="1" style="149" customWidth="1"/>
    <col min="13059" max="13063" width="6.28515625" style="149" customWidth="1"/>
    <col min="13064" max="13064" width="1" style="149" customWidth="1"/>
    <col min="13065" max="13069" width="6.28515625" style="149" customWidth="1"/>
    <col min="13070" max="13070" width="1" style="149" customWidth="1"/>
    <col min="13071" max="13078" width="8.7109375" style="149" customWidth="1"/>
    <col min="13079" max="13306" width="10.85546875" style="149"/>
    <col min="13307" max="13307" width="23.42578125" style="149" customWidth="1"/>
    <col min="13308" max="13313" width="6.7109375" style="149" customWidth="1"/>
    <col min="13314" max="13314" width="1" style="149" customWidth="1"/>
    <col min="13315" max="13319" width="6.28515625" style="149" customWidth="1"/>
    <col min="13320" max="13320" width="1" style="149" customWidth="1"/>
    <col min="13321" max="13325" width="6.28515625" style="149" customWidth="1"/>
    <col min="13326" max="13326" width="1" style="149" customWidth="1"/>
    <col min="13327" max="13334" width="8.7109375" style="149" customWidth="1"/>
    <col min="13335" max="13562" width="10.85546875" style="149"/>
    <col min="13563" max="13563" width="23.42578125" style="149" customWidth="1"/>
    <col min="13564" max="13569" width="6.7109375" style="149" customWidth="1"/>
    <col min="13570" max="13570" width="1" style="149" customWidth="1"/>
    <col min="13571" max="13575" width="6.28515625" style="149" customWidth="1"/>
    <col min="13576" max="13576" width="1" style="149" customWidth="1"/>
    <col min="13577" max="13581" width="6.28515625" style="149" customWidth="1"/>
    <col min="13582" max="13582" width="1" style="149" customWidth="1"/>
    <col min="13583" max="13590" width="8.7109375" style="149" customWidth="1"/>
    <col min="13591" max="13818" width="10.85546875" style="149"/>
    <col min="13819" max="13819" width="23.42578125" style="149" customWidth="1"/>
    <col min="13820" max="13825" width="6.7109375" style="149" customWidth="1"/>
    <col min="13826" max="13826" width="1" style="149" customWidth="1"/>
    <col min="13827" max="13831" width="6.28515625" style="149" customWidth="1"/>
    <col min="13832" max="13832" width="1" style="149" customWidth="1"/>
    <col min="13833" max="13837" width="6.28515625" style="149" customWidth="1"/>
    <col min="13838" max="13838" width="1" style="149" customWidth="1"/>
    <col min="13839" max="13846" width="8.7109375" style="149" customWidth="1"/>
    <col min="13847" max="14074" width="10.85546875" style="149"/>
    <col min="14075" max="14075" width="23.42578125" style="149" customWidth="1"/>
    <col min="14076" max="14081" width="6.7109375" style="149" customWidth="1"/>
    <col min="14082" max="14082" width="1" style="149" customWidth="1"/>
    <col min="14083" max="14087" width="6.28515625" style="149" customWidth="1"/>
    <col min="14088" max="14088" width="1" style="149" customWidth="1"/>
    <col min="14089" max="14093" width="6.28515625" style="149" customWidth="1"/>
    <col min="14094" max="14094" width="1" style="149" customWidth="1"/>
    <col min="14095" max="14102" width="8.7109375" style="149" customWidth="1"/>
    <col min="14103" max="14330" width="10.85546875" style="149"/>
    <col min="14331" max="14331" width="23.42578125" style="149" customWidth="1"/>
    <col min="14332" max="14337" width="6.7109375" style="149" customWidth="1"/>
    <col min="14338" max="14338" width="1" style="149" customWidth="1"/>
    <col min="14339" max="14343" width="6.28515625" style="149" customWidth="1"/>
    <col min="14344" max="14344" width="1" style="149" customWidth="1"/>
    <col min="14345" max="14349" width="6.28515625" style="149" customWidth="1"/>
    <col min="14350" max="14350" width="1" style="149" customWidth="1"/>
    <col min="14351" max="14358" width="8.7109375" style="149" customWidth="1"/>
    <col min="14359" max="14586" width="10.85546875" style="149"/>
    <col min="14587" max="14587" width="23.42578125" style="149" customWidth="1"/>
    <col min="14588" max="14593" width="6.7109375" style="149" customWidth="1"/>
    <col min="14594" max="14594" width="1" style="149" customWidth="1"/>
    <col min="14595" max="14599" width="6.28515625" style="149" customWidth="1"/>
    <col min="14600" max="14600" width="1" style="149" customWidth="1"/>
    <col min="14601" max="14605" width="6.28515625" style="149" customWidth="1"/>
    <col min="14606" max="14606" width="1" style="149" customWidth="1"/>
    <col min="14607" max="14614" width="8.7109375" style="149" customWidth="1"/>
    <col min="14615" max="14842" width="10.85546875" style="149"/>
    <col min="14843" max="14843" width="23.42578125" style="149" customWidth="1"/>
    <col min="14844" max="14849" width="6.7109375" style="149" customWidth="1"/>
    <col min="14850" max="14850" width="1" style="149" customWidth="1"/>
    <col min="14851" max="14855" width="6.28515625" style="149" customWidth="1"/>
    <col min="14856" max="14856" width="1" style="149" customWidth="1"/>
    <col min="14857" max="14861" width="6.28515625" style="149" customWidth="1"/>
    <col min="14862" max="14862" width="1" style="149" customWidth="1"/>
    <col min="14863" max="14870" width="8.7109375" style="149" customWidth="1"/>
    <col min="14871" max="15098" width="10.85546875" style="149"/>
    <col min="15099" max="15099" width="23.42578125" style="149" customWidth="1"/>
    <col min="15100" max="15105" width="6.7109375" style="149" customWidth="1"/>
    <col min="15106" max="15106" width="1" style="149" customWidth="1"/>
    <col min="15107" max="15111" width="6.28515625" style="149" customWidth="1"/>
    <col min="15112" max="15112" width="1" style="149" customWidth="1"/>
    <col min="15113" max="15117" width="6.28515625" style="149" customWidth="1"/>
    <col min="15118" max="15118" width="1" style="149" customWidth="1"/>
    <col min="15119" max="15126" width="8.7109375" style="149" customWidth="1"/>
    <col min="15127" max="15354" width="10.85546875" style="149"/>
    <col min="15355" max="15355" width="23.42578125" style="149" customWidth="1"/>
    <col min="15356" max="15361" width="6.7109375" style="149" customWidth="1"/>
    <col min="15362" max="15362" width="1" style="149" customWidth="1"/>
    <col min="15363" max="15367" width="6.28515625" style="149" customWidth="1"/>
    <col min="15368" max="15368" width="1" style="149" customWidth="1"/>
    <col min="15369" max="15373" width="6.28515625" style="149" customWidth="1"/>
    <col min="15374" max="15374" width="1" style="149" customWidth="1"/>
    <col min="15375" max="15382" width="8.7109375" style="149" customWidth="1"/>
    <col min="15383" max="15610" width="10.85546875" style="149"/>
    <col min="15611" max="15611" width="23.42578125" style="149" customWidth="1"/>
    <col min="15612" max="15617" width="6.7109375" style="149" customWidth="1"/>
    <col min="15618" max="15618" width="1" style="149" customWidth="1"/>
    <col min="15619" max="15623" width="6.28515625" style="149" customWidth="1"/>
    <col min="15624" max="15624" width="1" style="149" customWidth="1"/>
    <col min="15625" max="15629" width="6.28515625" style="149" customWidth="1"/>
    <col min="15630" max="15630" width="1" style="149" customWidth="1"/>
    <col min="15631" max="15638" width="8.7109375" style="149" customWidth="1"/>
    <col min="15639" max="15866" width="10.85546875" style="149"/>
    <col min="15867" max="15867" width="23.42578125" style="149" customWidth="1"/>
    <col min="15868" max="15873" width="6.7109375" style="149" customWidth="1"/>
    <col min="15874" max="15874" width="1" style="149" customWidth="1"/>
    <col min="15875" max="15879" width="6.28515625" style="149" customWidth="1"/>
    <col min="15880" max="15880" width="1" style="149" customWidth="1"/>
    <col min="15881" max="15885" width="6.28515625" style="149" customWidth="1"/>
    <col min="15886" max="15886" width="1" style="149" customWidth="1"/>
    <col min="15887" max="15894" width="8.7109375" style="149" customWidth="1"/>
    <col min="15895" max="16122" width="10.85546875" style="149"/>
    <col min="16123" max="16123" width="23.42578125" style="149" customWidth="1"/>
    <col min="16124" max="16129" width="6.7109375" style="149" customWidth="1"/>
    <col min="16130" max="16130" width="1" style="149" customWidth="1"/>
    <col min="16131" max="16135" width="6.28515625" style="149" customWidth="1"/>
    <col min="16136" max="16136" width="1" style="149" customWidth="1"/>
    <col min="16137" max="16141" width="6.28515625" style="149" customWidth="1"/>
    <col min="16142" max="16142" width="1" style="149" customWidth="1"/>
    <col min="16143" max="16150" width="8.7109375" style="149" customWidth="1"/>
    <col min="16151" max="16384" width="10.85546875" style="149"/>
  </cols>
  <sheetData>
    <row r="1" spans="1:24" s="259" customFormat="1" ht="24" customHeight="1">
      <c r="A1" s="385" t="s">
        <v>138</v>
      </c>
      <c r="B1" s="385"/>
      <c r="C1" s="385"/>
      <c r="D1" s="385"/>
      <c r="E1" s="385"/>
      <c r="F1" s="385"/>
      <c r="G1" s="385"/>
      <c r="H1" s="385"/>
      <c r="I1" s="385"/>
      <c r="J1" s="385"/>
      <c r="K1" s="385"/>
      <c r="L1" s="385"/>
      <c r="M1" s="385"/>
      <c r="N1" s="385"/>
      <c r="O1" s="385"/>
      <c r="P1" s="385"/>
      <c r="Q1" s="385"/>
      <c r="R1" s="385"/>
      <c r="S1" s="385"/>
      <c r="T1" s="385"/>
      <c r="U1" s="385"/>
      <c r="V1" s="385"/>
      <c r="W1" s="385"/>
      <c r="X1" s="258"/>
    </row>
    <row r="2" spans="1:24" ht="15" customHeight="1">
      <c r="A2" s="418" t="s">
        <v>179</v>
      </c>
      <c r="B2" s="418"/>
      <c r="C2" s="418"/>
      <c r="D2" s="418"/>
      <c r="E2" s="418"/>
      <c r="F2" s="418"/>
      <c r="G2" s="418"/>
      <c r="H2" s="418"/>
      <c r="I2" s="418"/>
      <c r="J2" s="418"/>
      <c r="K2" s="418"/>
      <c r="L2" s="418"/>
      <c r="M2" s="418"/>
      <c r="N2" s="418"/>
      <c r="O2" s="418"/>
      <c r="P2" s="418"/>
      <c r="Q2" s="418"/>
      <c r="R2" s="418"/>
      <c r="S2" s="418"/>
      <c r="T2" s="418"/>
      <c r="U2" s="418"/>
      <c r="V2" s="418"/>
      <c r="W2" s="418"/>
    </row>
    <row r="3" spans="1:24" ht="13.5" customHeight="1">
      <c r="A3" s="435" t="s">
        <v>65</v>
      </c>
      <c r="B3" s="419" t="s">
        <v>229</v>
      </c>
      <c r="C3" s="420"/>
      <c r="D3" s="420"/>
      <c r="E3" s="420"/>
      <c r="F3" s="420"/>
      <c r="G3" s="420"/>
      <c r="H3" s="420"/>
      <c r="I3" s="420"/>
      <c r="J3" s="420"/>
      <c r="K3" s="420"/>
      <c r="L3" s="420"/>
      <c r="M3" s="420"/>
      <c r="N3" s="420"/>
      <c r="O3" s="420"/>
      <c r="P3" s="420"/>
      <c r="Q3" s="420"/>
      <c r="R3" s="420"/>
      <c r="S3" s="420"/>
      <c r="T3" s="420"/>
      <c r="U3" s="420"/>
      <c r="V3" s="420"/>
      <c r="W3" s="420"/>
    </row>
    <row r="4" spans="1:24" ht="14.25" customHeight="1">
      <c r="A4" s="436"/>
      <c r="B4" s="249">
        <v>1995</v>
      </c>
      <c r="C4" s="249">
        <v>2000</v>
      </c>
      <c r="D4" s="249">
        <v>2005</v>
      </c>
      <c r="E4" s="249">
        <v>2010</v>
      </c>
      <c r="F4" s="249">
        <v>2011</v>
      </c>
      <c r="G4" s="247">
        <v>2012</v>
      </c>
      <c r="H4" s="421" t="s">
        <v>119</v>
      </c>
      <c r="I4" s="422"/>
      <c r="J4" s="422"/>
      <c r="K4" s="422"/>
      <c r="L4" s="423"/>
      <c r="M4" s="248">
        <v>2013</v>
      </c>
      <c r="N4" s="248">
        <v>2015</v>
      </c>
      <c r="O4" s="424">
        <v>2017</v>
      </c>
      <c r="P4" s="425"/>
      <c r="Q4" s="425"/>
      <c r="R4" s="425"/>
      <c r="S4" s="425"/>
      <c r="T4" s="425"/>
      <c r="U4" s="419" t="s">
        <v>198</v>
      </c>
      <c r="V4" s="434"/>
      <c r="W4" s="434"/>
    </row>
    <row r="5" spans="1:24" ht="15.75" customHeight="1">
      <c r="A5" s="436"/>
      <c r="B5" s="426" t="s">
        <v>114</v>
      </c>
      <c r="C5" s="426"/>
      <c r="D5" s="426"/>
      <c r="E5" s="426"/>
      <c r="F5" s="426"/>
      <c r="G5" s="426"/>
      <c r="H5" s="431" t="s">
        <v>115</v>
      </c>
      <c r="I5" s="432"/>
      <c r="J5" s="432"/>
      <c r="K5" s="432"/>
      <c r="L5" s="432"/>
      <c r="M5" s="432"/>
      <c r="N5" s="432"/>
      <c r="O5" s="432"/>
      <c r="P5" s="432"/>
      <c r="Q5" s="432"/>
      <c r="R5" s="432"/>
      <c r="S5" s="432"/>
      <c r="T5" s="433"/>
      <c r="U5" s="442" t="s">
        <v>183</v>
      </c>
      <c r="V5" s="443"/>
      <c r="W5" s="443"/>
    </row>
    <row r="6" spans="1:24" ht="15.75" customHeight="1">
      <c r="A6" s="436"/>
      <c r="B6" s="427"/>
      <c r="C6" s="427"/>
      <c r="D6" s="427"/>
      <c r="E6" s="427"/>
      <c r="F6" s="427"/>
      <c r="G6" s="428"/>
      <c r="H6" s="440" t="s">
        <v>116</v>
      </c>
      <c r="I6" s="440" t="s">
        <v>66</v>
      </c>
      <c r="J6" s="440" t="s">
        <v>67</v>
      </c>
      <c r="K6" s="440" t="s">
        <v>68</v>
      </c>
      <c r="L6" s="440" t="s">
        <v>69</v>
      </c>
      <c r="M6" s="440" t="s">
        <v>116</v>
      </c>
      <c r="N6" s="440" t="s">
        <v>116</v>
      </c>
      <c r="O6" s="440" t="s">
        <v>180</v>
      </c>
      <c r="P6" s="250" t="s">
        <v>198</v>
      </c>
      <c r="Q6" s="440" t="s">
        <v>66</v>
      </c>
      <c r="R6" s="440" t="s">
        <v>67</v>
      </c>
      <c r="S6" s="440" t="s">
        <v>68</v>
      </c>
      <c r="T6" s="440" t="s">
        <v>69</v>
      </c>
      <c r="U6" s="444"/>
      <c r="V6" s="445"/>
      <c r="W6" s="445"/>
    </row>
    <row r="7" spans="1:24" ht="75" customHeight="1">
      <c r="A7" s="436"/>
      <c r="B7" s="429"/>
      <c r="C7" s="429"/>
      <c r="D7" s="429"/>
      <c r="E7" s="429"/>
      <c r="F7" s="429"/>
      <c r="G7" s="430"/>
      <c r="H7" s="441"/>
      <c r="I7" s="441"/>
      <c r="J7" s="441"/>
      <c r="K7" s="441"/>
      <c r="L7" s="441"/>
      <c r="M7" s="441"/>
      <c r="N7" s="441"/>
      <c r="O7" s="441"/>
      <c r="P7" s="230" t="s">
        <v>230</v>
      </c>
      <c r="Q7" s="441"/>
      <c r="R7" s="441"/>
      <c r="S7" s="441"/>
      <c r="T7" s="441"/>
      <c r="U7" s="231" t="s">
        <v>126</v>
      </c>
      <c r="V7" s="232" t="s">
        <v>41</v>
      </c>
      <c r="W7" s="233" t="s">
        <v>32</v>
      </c>
    </row>
    <row r="8" spans="1:24" ht="12.75" customHeight="1">
      <c r="A8" s="437"/>
      <c r="B8" s="438" t="s">
        <v>35</v>
      </c>
      <c r="C8" s="439"/>
      <c r="D8" s="439"/>
      <c r="E8" s="439"/>
      <c r="F8" s="439"/>
      <c r="G8" s="439"/>
      <c r="H8" s="439"/>
      <c r="I8" s="439"/>
      <c r="J8" s="439"/>
      <c r="K8" s="439"/>
      <c r="L8" s="439"/>
      <c r="M8" s="439"/>
      <c r="N8" s="439"/>
      <c r="O8" s="439"/>
      <c r="P8" s="439"/>
      <c r="Q8" s="439"/>
      <c r="R8" s="439"/>
      <c r="S8" s="439"/>
      <c r="T8" s="439"/>
      <c r="U8" s="439"/>
      <c r="V8" s="439"/>
      <c r="W8" s="439"/>
    </row>
    <row r="9" spans="1:24" s="276" customFormat="1" ht="12.75" customHeight="1">
      <c r="A9" s="267" t="s">
        <v>100</v>
      </c>
      <c r="B9" s="268">
        <v>20</v>
      </c>
      <c r="C9" s="269">
        <v>28.106730607028783</v>
      </c>
      <c r="D9" s="270">
        <v>36</v>
      </c>
      <c r="E9" s="270">
        <v>39</v>
      </c>
      <c r="F9" s="270">
        <v>41</v>
      </c>
      <c r="G9" s="270">
        <v>38</v>
      </c>
      <c r="H9" s="271">
        <v>42</v>
      </c>
      <c r="I9" s="271">
        <v>9</v>
      </c>
      <c r="J9" s="271">
        <v>32</v>
      </c>
      <c r="K9" s="271">
        <v>13</v>
      </c>
      <c r="L9" s="272">
        <v>1.2</v>
      </c>
      <c r="M9" s="270">
        <v>50</v>
      </c>
      <c r="N9" s="270">
        <v>49</v>
      </c>
      <c r="O9" s="270">
        <v>49</v>
      </c>
      <c r="P9" s="270">
        <v>44</v>
      </c>
      <c r="Q9" s="270">
        <v>11</v>
      </c>
      <c r="R9" s="270">
        <v>38</v>
      </c>
      <c r="S9" s="270">
        <v>17</v>
      </c>
      <c r="T9" s="272">
        <v>1.8</v>
      </c>
      <c r="U9" s="273">
        <v>22.903269375360093</v>
      </c>
      <c r="V9" s="273">
        <v>21.793200029103662</v>
      </c>
      <c r="W9" s="274">
        <v>42.821118462603501</v>
      </c>
      <c r="X9" s="275"/>
    </row>
    <row r="10" spans="1:24" ht="12.75" customHeight="1">
      <c r="A10" s="299" t="s">
        <v>70</v>
      </c>
      <c r="B10" s="262" t="s">
        <v>43</v>
      </c>
      <c r="C10" s="157">
        <v>36</v>
      </c>
      <c r="D10" s="156">
        <v>50</v>
      </c>
      <c r="E10" s="156">
        <v>50</v>
      </c>
      <c r="F10" s="260">
        <v>53</v>
      </c>
      <c r="G10" s="262" t="s">
        <v>43</v>
      </c>
      <c r="H10" s="156">
        <v>52.226879129014002</v>
      </c>
      <c r="I10" s="263" t="s">
        <v>43</v>
      </c>
      <c r="J10" s="156">
        <v>44.768297038547999</v>
      </c>
      <c r="K10" s="156">
        <v>16.986610149558</v>
      </c>
      <c r="L10" s="159">
        <v>1.7066401011976</v>
      </c>
      <c r="M10" s="156">
        <v>74.462167891468994</v>
      </c>
      <c r="N10" s="156">
        <v>76.107187684482</v>
      </c>
      <c r="O10" s="156">
        <v>78.513999999999996</v>
      </c>
      <c r="P10" s="261">
        <v>45.427999999999997</v>
      </c>
      <c r="Q10" s="156">
        <v>12.974</v>
      </c>
      <c r="R10" s="156">
        <v>59.459000000000003</v>
      </c>
      <c r="S10" s="156">
        <v>22.067</v>
      </c>
      <c r="T10" s="159">
        <v>2.6339999999999999</v>
      </c>
      <c r="U10" s="156">
        <v>17.608364689496607</v>
      </c>
      <c r="V10" s="156">
        <v>20.24994450738745</v>
      </c>
      <c r="W10" s="158">
        <v>43.681021423934212</v>
      </c>
    </row>
    <row r="11" spans="1:24" s="276" customFormat="1" ht="12.75" customHeight="1">
      <c r="A11" s="300" t="s">
        <v>120</v>
      </c>
      <c r="B11" s="277" t="s">
        <v>43</v>
      </c>
      <c r="C11" s="295" t="s">
        <v>43</v>
      </c>
      <c r="D11" s="277" t="s">
        <v>43</v>
      </c>
      <c r="E11" s="277" t="s">
        <v>43</v>
      </c>
      <c r="F11" s="277" t="s">
        <v>43</v>
      </c>
      <c r="G11" s="287" t="s">
        <v>43</v>
      </c>
      <c r="H11" s="287" t="s">
        <v>43</v>
      </c>
      <c r="I11" s="287" t="s">
        <v>43</v>
      </c>
      <c r="J11" s="287" t="s">
        <v>43</v>
      </c>
      <c r="K11" s="287" t="s">
        <v>43</v>
      </c>
      <c r="L11" s="277" t="s">
        <v>43</v>
      </c>
      <c r="M11" s="288" t="s">
        <v>43</v>
      </c>
      <c r="N11" s="288">
        <v>42.605897599910001</v>
      </c>
      <c r="O11" s="277" t="s">
        <v>43</v>
      </c>
      <c r="P11" s="277" t="s">
        <v>43</v>
      </c>
      <c r="Q11" s="277" t="s">
        <v>43</v>
      </c>
      <c r="R11" s="278">
        <v>44.441000000000003</v>
      </c>
      <c r="S11" s="278">
        <v>12.853999999999999</v>
      </c>
      <c r="T11" s="279">
        <v>1.2509999999999999</v>
      </c>
      <c r="U11" s="278">
        <v>14.866559972317143</v>
      </c>
      <c r="V11" s="278">
        <v>19.717755814525251</v>
      </c>
      <c r="W11" s="280">
        <v>34.989718985606579</v>
      </c>
      <c r="X11" s="275"/>
    </row>
    <row r="12" spans="1:24" s="150" customFormat="1" ht="12.75" customHeight="1">
      <c r="A12" s="301" t="s">
        <v>73</v>
      </c>
      <c r="B12" s="263" t="s">
        <v>43</v>
      </c>
      <c r="C12" s="263" t="s">
        <v>43</v>
      </c>
      <c r="D12" s="263" t="s">
        <v>43</v>
      </c>
      <c r="E12" s="263" t="s">
        <v>43</v>
      </c>
      <c r="F12" s="263" t="s">
        <v>43</v>
      </c>
      <c r="G12" s="264">
        <v>23</v>
      </c>
      <c r="H12" s="263" t="s">
        <v>43</v>
      </c>
      <c r="I12" s="263" t="s">
        <v>43</v>
      </c>
      <c r="J12" s="263" t="s">
        <v>43</v>
      </c>
      <c r="K12" s="263" t="s">
        <v>43</v>
      </c>
      <c r="L12" s="266">
        <v>9.8473240321399994E-2</v>
      </c>
      <c r="M12" s="158">
        <v>51.733434644691997</v>
      </c>
      <c r="N12" s="158">
        <v>58.290259710622003</v>
      </c>
      <c r="O12" s="158">
        <v>59.712000000000003</v>
      </c>
      <c r="P12" s="265">
        <v>59.612000000000002</v>
      </c>
      <c r="Q12" s="158">
        <v>26.91</v>
      </c>
      <c r="R12" s="156">
        <v>38.03</v>
      </c>
      <c r="S12" s="156">
        <v>10.997</v>
      </c>
      <c r="T12" s="159">
        <v>0.253</v>
      </c>
      <c r="U12" s="156">
        <v>22.91258175811361</v>
      </c>
      <c r="V12" s="156">
        <v>7.3428754658024484</v>
      </c>
      <c r="W12" s="158">
        <v>50.693803495787805</v>
      </c>
      <c r="X12" s="229"/>
    </row>
    <row r="13" spans="1:24" s="285" customFormat="1" ht="12.75" customHeight="1">
      <c r="A13" s="300" t="s">
        <v>75</v>
      </c>
      <c r="B13" s="278">
        <v>25</v>
      </c>
      <c r="C13" s="281">
        <v>37.320704205255041</v>
      </c>
      <c r="D13" s="278">
        <v>45.507493952232203</v>
      </c>
      <c r="E13" s="278">
        <v>50</v>
      </c>
      <c r="F13" s="278">
        <v>50</v>
      </c>
      <c r="G13" s="280">
        <v>49</v>
      </c>
      <c r="H13" s="280">
        <v>53.151624801514998</v>
      </c>
      <c r="I13" s="278">
        <v>7.3726140809317</v>
      </c>
      <c r="J13" s="278">
        <v>42.815641492364001</v>
      </c>
      <c r="K13" s="278">
        <v>18.690498272784001</v>
      </c>
      <c r="L13" s="282">
        <v>1.3282029096093</v>
      </c>
      <c r="M13" s="280">
        <v>62.354659875288</v>
      </c>
      <c r="N13" s="280">
        <v>64.947489828195003</v>
      </c>
      <c r="O13" s="280">
        <v>59.892000000000003</v>
      </c>
      <c r="P13" s="283">
        <v>54.838999999999999</v>
      </c>
      <c r="Q13" s="278">
        <v>13.502000000000001</v>
      </c>
      <c r="R13" s="278">
        <v>52.518000000000001</v>
      </c>
      <c r="S13" s="278">
        <v>33.935000000000002</v>
      </c>
      <c r="T13" s="279">
        <v>3.1930000000000001</v>
      </c>
      <c r="U13" s="278">
        <v>17.117405940140603</v>
      </c>
      <c r="V13" s="278">
        <v>25.90566542978463</v>
      </c>
      <c r="W13" s="280">
        <v>40.994623655913983</v>
      </c>
      <c r="X13" s="284"/>
    </row>
    <row r="14" spans="1:24" s="150" customFormat="1" ht="12.75" customHeight="1">
      <c r="A14" s="301" t="s">
        <v>29</v>
      </c>
      <c r="B14" s="158">
        <v>14</v>
      </c>
      <c r="C14" s="158">
        <v>18.403600831862459</v>
      </c>
      <c r="D14" s="158">
        <v>19.884701832056699</v>
      </c>
      <c r="E14" s="158">
        <v>30</v>
      </c>
      <c r="F14" s="158">
        <v>31</v>
      </c>
      <c r="G14" s="158">
        <v>31</v>
      </c>
      <c r="H14" s="263" t="s">
        <v>43</v>
      </c>
      <c r="I14" s="263" t="s">
        <v>43</v>
      </c>
      <c r="J14" s="263" t="s">
        <v>43</v>
      </c>
      <c r="K14" s="263" t="s">
        <v>43</v>
      </c>
      <c r="L14" s="262" t="s">
        <v>43</v>
      </c>
      <c r="M14" s="156">
        <v>36.214323789581002</v>
      </c>
      <c r="N14" s="156">
        <v>38.720631515569004</v>
      </c>
      <c r="O14" s="156">
        <v>38.67</v>
      </c>
      <c r="P14" s="261">
        <v>37.381999999999998</v>
      </c>
      <c r="Q14" s="156">
        <v>2.1999999999999999E-2</v>
      </c>
      <c r="R14" s="156">
        <v>33.094999999999999</v>
      </c>
      <c r="S14" s="156">
        <v>18.625</v>
      </c>
      <c r="T14" s="159">
        <v>2.6779999999999999</v>
      </c>
      <c r="U14" s="156">
        <v>34.817066285815429</v>
      </c>
      <c r="V14" s="156">
        <v>35.335682405449845</v>
      </c>
      <c r="W14" s="158">
        <v>45.715392198281933</v>
      </c>
      <c r="X14" s="229"/>
    </row>
    <row r="15" spans="1:24" s="285" customFormat="1" ht="12.75" customHeight="1">
      <c r="A15" s="300" t="s">
        <v>76</v>
      </c>
      <c r="B15" s="277" t="s">
        <v>43</v>
      </c>
      <c r="C15" s="295" t="s">
        <v>43</v>
      </c>
      <c r="D15" s="277" t="s">
        <v>43</v>
      </c>
      <c r="E15" s="277" t="s">
        <v>43</v>
      </c>
      <c r="F15" s="277" t="s">
        <v>43</v>
      </c>
      <c r="G15" s="287" t="s">
        <v>43</v>
      </c>
      <c r="H15" s="287" t="s">
        <v>43</v>
      </c>
      <c r="I15" s="286" t="s">
        <v>28</v>
      </c>
      <c r="J15" s="287" t="s">
        <v>43</v>
      </c>
      <c r="K15" s="287" t="s">
        <v>43</v>
      </c>
      <c r="L15" s="279">
        <v>0.68181818181818998</v>
      </c>
      <c r="M15" s="277" t="s">
        <v>43</v>
      </c>
      <c r="N15" s="277" t="s">
        <v>43</v>
      </c>
      <c r="O15" s="277" t="s">
        <v>43</v>
      </c>
      <c r="P15" s="277" t="s">
        <v>43</v>
      </c>
      <c r="Q15" s="277" t="s">
        <v>43</v>
      </c>
      <c r="R15" s="277" t="s">
        <v>43</v>
      </c>
      <c r="S15" s="277" t="s">
        <v>43</v>
      </c>
      <c r="T15" s="277" t="s">
        <v>43</v>
      </c>
      <c r="U15" s="278">
        <v>25.429326287978864</v>
      </c>
      <c r="V15" s="278">
        <v>33.170134638922889</v>
      </c>
      <c r="W15" s="280">
        <v>54.54545454545454</v>
      </c>
      <c r="X15" s="284"/>
    </row>
    <row r="16" spans="1:24" s="150" customFormat="1" ht="12.75" customHeight="1">
      <c r="A16" s="301" t="s">
        <v>77</v>
      </c>
      <c r="B16" s="156">
        <v>21</v>
      </c>
      <c r="C16" s="157">
        <v>40.76720596207732</v>
      </c>
      <c r="D16" s="156">
        <v>47</v>
      </c>
      <c r="E16" s="156">
        <v>49</v>
      </c>
      <c r="F16" s="156">
        <v>47</v>
      </c>
      <c r="G16" s="158">
        <v>47</v>
      </c>
      <c r="H16" s="156">
        <v>43.382061182826</v>
      </c>
      <c r="I16" s="164" t="s">
        <v>28</v>
      </c>
      <c r="J16" s="156">
        <v>34.804710018667002</v>
      </c>
      <c r="K16" s="156">
        <v>19.032236200526999</v>
      </c>
      <c r="L16" s="159">
        <v>2.705625106531</v>
      </c>
      <c r="M16" s="156">
        <v>49.095676252920001</v>
      </c>
      <c r="N16" s="156">
        <v>52.602869681573999</v>
      </c>
      <c r="O16" s="156">
        <v>50.363</v>
      </c>
      <c r="P16" s="261">
        <v>45.710999999999999</v>
      </c>
      <c r="Q16" s="262" t="s">
        <v>43</v>
      </c>
      <c r="R16" s="156">
        <v>48.128999999999998</v>
      </c>
      <c r="S16" s="156">
        <v>23.664000000000001</v>
      </c>
      <c r="T16" s="159">
        <v>2.4780000000000002</v>
      </c>
      <c r="U16" s="156">
        <v>25.329677861549005</v>
      </c>
      <c r="V16" s="156">
        <v>29.688903863432163</v>
      </c>
      <c r="W16" s="158">
        <v>41.716135995682677</v>
      </c>
      <c r="X16" s="229"/>
    </row>
    <row r="17" spans="1:24" s="285" customFormat="1" ht="12.75" customHeight="1">
      <c r="A17" s="300" t="s">
        <v>78</v>
      </c>
      <c r="B17" s="287" t="s">
        <v>43</v>
      </c>
      <c r="C17" s="287" t="s">
        <v>43</v>
      </c>
      <c r="D17" s="287" t="s">
        <v>43</v>
      </c>
      <c r="E17" s="287" t="s">
        <v>43</v>
      </c>
      <c r="F17" s="287" t="s">
        <v>43</v>
      </c>
      <c r="G17" s="287" t="s">
        <v>43</v>
      </c>
      <c r="H17" s="277" t="s">
        <v>43</v>
      </c>
      <c r="I17" s="295" t="s">
        <v>43</v>
      </c>
      <c r="J17" s="287" t="s">
        <v>43</v>
      </c>
      <c r="K17" s="287" t="s">
        <v>43</v>
      </c>
      <c r="L17" s="277" t="s">
        <v>43</v>
      </c>
      <c r="M17" s="287" t="s">
        <v>43</v>
      </c>
      <c r="N17" s="287" t="s">
        <v>43</v>
      </c>
      <c r="O17" s="287" t="s">
        <v>43</v>
      </c>
      <c r="P17" s="287" t="s">
        <v>43</v>
      </c>
      <c r="Q17" s="287" t="s">
        <v>43</v>
      </c>
      <c r="R17" s="287" t="s">
        <v>43</v>
      </c>
      <c r="S17" s="287" t="s">
        <v>43</v>
      </c>
      <c r="T17" s="287" t="s">
        <v>43</v>
      </c>
      <c r="U17" s="278">
        <v>21.387737604763167</v>
      </c>
      <c r="V17" s="278">
        <v>26.710196718458317</v>
      </c>
      <c r="W17" s="280">
        <v>62.327909887359198</v>
      </c>
      <c r="X17" s="284"/>
    </row>
    <row r="18" spans="1:24" s="150" customFormat="1" ht="12.75" customHeight="1">
      <c r="A18" s="301" t="s">
        <v>79</v>
      </c>
      <c r="B18" s="156">
        <v>14</v>
      </c>
      <c r="C18" s="157">
        <v>14.517686970657181</v>
      </c>
      <c r="D18" s="156">
        <v>24.926646691065901</v>
      </c>
      <c r="E18" s="262" t="s">
        <v>43</v>
      </c>
      <c r="F18" s="262" t="s">
        <v>43</v>
      </c>
      <c r="G18" s="263" t="s">
        <v>43</v>
      </c>
      <c r="H18" s="262" t="s">
        <v>43</v>
      </c>
      <c r="I18" s="262" t="s">
        <v>43</v>
      </c>
      <c r="J18" s="262" t="s">
        <v>43</v>
      </c>
      <c r="K18" s="262" t="s">
        <v>43</v>
      </c>
      <c r="L18" s="159">
        <v>0.73531767245240998</v>
      </c>
      <c r="M18" s="262" t="s">
        <v>43</v>
      </c>
      <c r="N18" s="262" t="s">
        <v>43</v>
      </c>
      <c r="O18" s="261">
        <v>42.857999999999997</v>
      </c>
      <c r="P18" s="261">
        <v>41.920999999999999</v>
      </c>
      <c r="Q18" s="263" t="s">
        <v>43</v>
      </c>
      <c r="R18" s="261">
        <v>42.857999999999997</v>
      </c>
      <c r="S18" s="156">
        <v>12.013999999999999</v>
      </c>
      <c r="T18" s="262">
        <v>1.331</v>
      </c>
      <c r="U18" s="156">
        <v>28.956974447968403</v>
      </c>
      <c r="V18" s="156">
        <v>29.444055127306708</v>
      </c>
      <c r="W18" s="158">
        <v>40.969632392115081</v>
      </c>
      <c r="X18" s="229"/>
    </row>
    <row r="19" spans="1:24" s="285" customFormat="1" ht="12.75" customHeight="1">
      <c r="A19" s="300" t="s">
        <v>82</v>
      </c>
      <c r="B19" s="287" t="s">
        <v>43</v>
      </c>
      <c r="C19" s="280">
        <v>30.452862164197843</v>
      </c>
      <c r="D19" s="280">
        <v>38.1762295820376</v>
      </c>
      <c r="E19" s="280">
        <v>47</v>
      </c>
      <c r="F19" s="280">
        <v>43</v>
      </c>
      <c r="G19" s="280">
        <v>46</v>
      </c>
      <c r="H19" s="287" t="s">
        <v>43</v>
      </c>
      <c r="I19" s="287" t="s">
        <v>43</v>
      </c>
      <c r="J19" s="287" t="s">
        <v>43</v>
      </c>
      <c r="K19" s="287" t="s">
        <v>43</v>
      </c>
      <c r="L19" s="282">
        <v>1.2075344184579</v>
      </c>
      <c r="M19" s="287" t="s">
        <v>43</v>
      </c>
      <c r="N19" s="287" t="s">
        <v>43</v>
      </c>
      <c r="O19" s="287" t="s">
        <v>43</v>
      </c>
      <c r="P19" s="287" t="s">
        <v>43</v>
      </c>
      <c r="Q19" s="287" t="s">
        <v>43</v>
      </c>
      <c r="R19" s="287" t="s">
        <v>43</v>
      </c>
      <c r="S19" s="287" t="s">
        <v>43</v>
      </c>
      <c r="T19" s="287" t="s">
        <v>43</v>
      </c>
      <c r="U19" s="278">
        <v>27.523884455434416</v>
      </c>
      <c r="V19" s="278">
        <v>17.583090104509932</v>
      </c>
      <c r="W19" s="280">
        <v>41.384083044982702</v>
      </c>
      <c r="X19" s="284"/>
    </row>
    <row r="20" spans="1:24" s="150" customFormat="1" ht="12.75" customHeight="1">
      <c r="A20" s="301" t="s">
        <v>81</v>
      </c>
      <c r="B20" s="156">
        <v>20</v>
      </c>
      <c r="C20" s="157">
        <v>33.199389214819575</v>
      </c>
      <c r="D20" s="156">
        <v>56.309121925793903</v>
      </c>
      <c r="E20" s="156">
        <v>60</v>
      </c>
      <c r="F20" s="156">
        <v>61</v>
      </c>
      <c r="G20" s="158">
        <v>60</v>
      </c>
      <c r="H20" s="263" t="s">
        <v>43</v>
      </c>
      <c r="I20" s="263" t="s">
        <v>43</v>
      </c>
      <c r="J20" s="263" t="s">
        <v>43</v>
      </c>
      <c r="K20" s="263" t="s">
        <v>43</v>
      </c>
      <c r="L20" s="263" t="s">
        <v>43</v>
      </c>
      <c r="M20" s="262" t="s">
        <v>43</v>
      </c>
      <c r="N20" s="262" t="s">
        <v>43</v>
      </c>
      <c r="O20" s="261">
        <v>48.664000000000001</v>
      </c>
      <c r="P20" s="261">
        <v>47.591999999999999</v>
      </c>
      <c r="Q20" s="261">
        <v>0.66900000000000004</v>
      </c>
      <c r="R20" s="261">
        <v>48.448</v>
      </c>
      <c r="S20" s="156">
        <v>27.193999999999999</v>
      </c>
      <c r="T20" s="262">
        <v>1.3620000000000001</v>
      </c>
      <c r="U20" s="156">
        <v>22.28855721393035</v>
      </c>
      <c r="V20" s="156">
        <v>12.874908558888077</v>
      </c>
      <c r="W20" s="158">
        <v>40.625</v>
      </c>
      <c r="X20" s="229"/>
    </row>
    <row r="21" spans="1:24" s="285" customFormat="1" ht="12.75" customHeight="1">
      <c r="A21" s="300" t="s">
        <v>83</v>
      </c>
      <c r="B21" s="277" t="s">
        <v>43</v>
      </c>
      <c r="C21" s="295" t="s">
        <v>43</v>
      </c>
      <c r="D21" s="278">
        <v>35</v>
      </c>
      <c r="E21" s="280">
        <v>37</v>
      </c>
      <c r="F21" s="280">
        <v>40</v>
      </c>
      <c r="G21" s="280">
        <v>40</v>
      </c>
      <c r="H21" s="287" t="s">
        <v>43</v>
      </c>
      <c r="I21" s="287" t="s">
        <v>43</v>
      </c>
      <c r="J21" s="280">
        <v>25.287538481064999</v>
      </c>
      <c r="K21" s="280">
        <v>4.1556930826356</v>
      </c>
      <c r="L21" s="279">
        <v>6.0852641637949997E-2</v>
      </c>
      <c r="M21" s="287" t="s">
        <v>43</v>
      </c>
      <c r="N21" s="287" t="s">
        <v>43</v>
      </c>
      <c r="O21" s="277" t="s">
        <v>43</v>
      </c>
      <c r="P21" s="277" t="s">
        <v>43</v>
      </c>
      <c r="Q21" s="287" t="s">
        <v>43</v>
      </c>
      <c r="R21" s="288">
        <v>41.826000000000001</v>
      </c>
      <c r="S21" s="278">
        <v>20.199000000000002</v>
      </c>
      <c r="T21" s="277">
        <v>1.474</v>
      </c>
      <c r="U21" s="288">
        <v>21.095206071668748</v>
      </c>
      <c r="V21" s="288">
        <v>11.952395171266476</v>
      </c>
      <c r="W21" s="283">
        <v>56.983930778739186</v>
      </c>
      <c r="X21" s="284"/>
    </row>
    <row r="22" spans="1:24" s="150" customFormat="1" ht="12.75" customHeight="1">
      <c r="A22" s="301" t="s">
        <v>84</v>
      </c>
      <c r="B22" s="263" t="s">
        <v>43</v>
      </c>
      <c r="C22" s="158">
        <v>19.011993014535179</v>
      </c>
      <c r="D22" s="156">
        <v>40.958561760202201</v>
      </c>
      <c r="E22" s="156">
        <v>32</v>
      </c>
      <c r="F22" s="156">
        <v>32</v>
      </c>
      <c r="G22" s="158">
        <v>26</v>
      </c>
      <c r="H22" s="263" t="s">
        <v>43</v>
      </c>
      <c r="I22" s="262" t="s">
        <v>43</v>
      </c>
      <c r="J22" s="262" t="s">
        <v>43</v>
      </c>
      <c r="K22" s="262" t="s">
        <v>43</v>
      </c>
      <c r="L22" s="266">
        <v>1.0698252846402001</v>
      </c>
      <c r="M22" s="156">
        <v>34.498484680935</v>
      </c>
      <c r="N22" s="156">
        <v>34.666240491822002</v>
      </c>
      <c r="O22" s="156">
        <v>38.006</v>
      </c>
      <c r="P22" s="261">
        <v>36.642000000000003</v>
      </c>
      <c r="Q22" s="156">
        <v>0.42399999999999999</v>
      </c>
      <c r="R22" s="156">
        <v>31.170999999999999</v>
      </c>
      <c r="S22" s="156">
        <v>21.814</v>
      </c>
      <c r="T22" s="159">
        <v>1.355</v>
      </c>
      <c r="U22" s="156">
        <v>21.656934782406243</v>
      </c>
      <c r="V22" s="156">
        <v>23.568882106160679</v>
      </c>
      <c r="W22" s="158">
        <v>47.015639961698049</v>
      </c>
      <c r="X22" s="229"/>
    </row>
    <row r="23" spans="1:24" s="285" customFormat="1" ht="12.75" customHeight="1">
      <c r="A23" s="300" t="s">
        <v>182</v>
      </c>
      <c r="B23" s="278">
        <v>25</v>
      </c>
      <c r="C23" s="281">
        <v>29.383095539100594</v>
      </c>
      <c r="D23" s="278">
        <v>37</v>
      </c>
      <c r="E23" s="278">
        <v>40</v>
      </c>
      <c r="F23" s="278">
        <v>44</v>
      </c>
      <c r="G23" s="280">
        <v>45</v>
      </c>
      <c r="H23" s="287" t="s">
        <v>43</v>
      </c>
      <c r="I23" s="287" t="s">
        <v>43</v>
      </c>
      <c r="J23" s="287" t="s">
        <v>43</v>
      </c>
      <c r="K23" s="287" t="s">
        <v>43</v>
      </c>
      <c r="L23" s="282">
        <v>0.90236127508855002</v>
      </c>
      <c r="M23" s="280">
        <v>70.763915857604999</v>
      </c>
      <c r="N23" s="280">
        <v>72.122952149230002</v>
      </c>
      <c r="O23" s="288">
        <v>72.412999999999997</v>
      </c>
      <c r="P23" s="288">
        <v>68.897999999999996</v>
      </c>
      <c r="Q23" s="288">
        <v>24.876000000000001</v>
      </c>
      <c r="R23" s="288">
        <v>45.273000000000003</v>
      </c>
      <c r="S23" s="278">
        <v>8.2739999999999991</v>
      </c>
      <c r="T23" s="277">
        <v>1.2609999999999999</v>
      </c>
      <c r="U23" s="278">
        <v>18.80707929989244</v>
      </c>
      <c r="V23" s="278">
        <v>40.379967175610481</v>
      </c>
      <c r="W23" s="280">
        <v>34.541278550465734</v>
      </c>
      <c r="X23" s="284"/>
    </row>
    <row r="24" spans="1:24" s="150" customFormat="1" ht="12.75" customHeight="1">
      <c r="A24" s="301" t="s">
        <v>72</v>
      </c>
      <c r="B24" s="164">
        <v>27</v>
      </c>
      <c r="C24" s="157">
        <v>27.194750558814629</v>
      </c>
      <c r="D24" s="164">
        <v>32</v>
      </c>
      <c r="E24" s="164">
        <v>35</v>
      </c>
      <c r="F24" s="164">
        <v>35</v>
      </c>
      <c r="G24" s="263" t="s">
        <v>43</v>
      </c>
      <c r="H24" s="263" t="s">
        <v>43</v>
      </c>
      <c r="I24" s="158">
        <v>15.670429593106</v>
      </c>
      <c r="J24" s="158">
        <v>30.325905589623002</v>
      </c>
      <c r="K24" s="158">
        <v>8.4471338228842008</v>
      </c>
      <c r="L24" s="262" t="s">
        <v>43</v>
      </c>
      <c r="M24" s="263" t="s">
        <v>43</v>
      </c>
      <c r="N24" s="263" t="s">
        <v>43</v>
      </c>
      <c r="O24" s="263" t="s">
        <v>43</v>
      </c>
      <c r="P24" s="263" t="s">
        <v>43</v>
      </c>
      <c r="Q24" s="265">
        <v>31.600999999999999</v>
      </c>
      <c r="R24" s="265">
        <v>36.561999999999998</v>
      </c>
      <c r="S24" s="158">
        <v>10.648999999999999</v>
      </c>
      <c r="T24" s="263">
        <v>1.595</v>
      </c>
      <c r="U24" s="156">
        <v>20.752633368997884</v>
      </c>
      <c r="V24" s="156">
        <v>22.451111665115082</v>
      </c>
      <c r="W24" s="158">
        <v>50.259021391443426</v>
      </c>
      <c r="X24" s="229"/>
    </row>
    <row r="25" spans="1:24" s="285" customFormat="1" ht="12.75" customHeight="1">
      <c r="A25" s="300" t="s">
        <v>85</v>
      </c>
      <c r="B25" s="277" t="s">
        <v>43</v>
      </c>
      <c r="C25" s="295" t="s">
        <v>43</v>
      </c>
      <c r="D25" s="277" t="s">
        <v>43</v>
      </c>
      <c r="E25" s="277" t="s">
        <v>43</v>
      </c>
      <c r="F25" s="277" t="s">
        <v>43</v>
      </c>
      <c r="G25" s="287" t="s">
        <v>43</v>
      </c>
      <c r="H25" s="287" t="s">
        <v>43</v>
      </c>
      <c r="I25" s="287" t="s">
        <v>43</v>
      </c>
      <c r="J25" s="277" t="s">
        <v>43</v>
      </c>
      <c r="K25" s="277" t="s">
        <v>43</v>
      </c>
      <c r="L25" s="279">
        <v>1.1031106178803001</v>
      </c>
      <c r="M25" s="287" t="s">
        <v>43</v>
      </c>
      <c r="N25" s="287" t="s">
        <v>43</v>
      </c>
      <c r="O25" s="287" t="s">
        <v>43</v>
      </c>
      <c r="P25" s="287" t="s">
        <v>43</v>
      </c>
      <c r="Q25" s="287" t="s">
        <v>43</v>
      </c>
      <c r="R25" s="277" t="s">
        <v>43</v>
      </c>
      <c r="S25" s="277" t="s">
        <v>43</v>
      </c>
      <c r="T25" s="279">
        <v>1.8520000000000001</v>
      </c>
      <c r="U25" s="280">
        <v>31.646297747469866</v>
      </c>
      <c r="V25" s="280">
        <v>23.436192785692633</v>
      </c>
      <c r="W25" s="280">
        <v>40.968147527242252</v>
      </c>
      <c r="X25" s="284"/>
    </row>
    <row r="26" spans="1:24" s="150" customFormat="1" ht="12.75" customHeight="1">
      <c r="A26" s="301" t="s">
        <v>117</v>
      </c>
      <c r="B26" s="262" t="s">
        <v>43</v>
      </c>
      <c r="C26" s="296" t="s">
        <v>43</v>
      </c>
      <c r="D26" s="262" t="s">
        <v>43</v>
      </c>
      <c r="E26" s="262" t="s">
        <v>43</v>
      </c>
      <c r="F26" s="262" t="s">
        <v>43</v>
      </c>
      <c r="G26" s="263" t="s">
        <v>43</v>
      </c>
      <c r="H26" s="263" t="s">
        <v>43</v>
      </c>
      <c r="I26" s="263" t="s">
        <v>43</v>
      </c>
      <c r="J26" s="263" t="s">
        <v>43</v>
      </c>
      <c r="K26" s="263" t="s">
        <v>43</v>
      </c>
      <c r="L26" s="262" t="s">
        <v>43</v>
      </c>
      <c r="M26" s="262" t="s">
        <v>43</v>
      </c>
      <c r="N26" s="261">
        <v>44.865391997087997</v>
      </c>
      <c r="O26" s="261">
        <v>44.895000000000003</v>
      </c>
      <c r="P26" s="261">
        <v>42.872999999999998</v>
      </c>
      <c r="Q26" s="261">
        <v>11.781000000000001</v>
      </c>
      <c r="R26" s="261">
        <v>30.552</v>
      </c>
      <c r="S26" s="156">
        <v>15.635999999999999</v>
      </c>
      <c r="T26" s="262">
        <v>0.55300000000000005</v>
      </c>
      <c r="U26" s="156">
        <v>21.831175836030205</v>
      </c>
      <c r="V26" s="156">
        <v>19.87980769230769</v>
      </c>
      <c r="W26" s="158">
        <v>37.086092715231786</v>
      </c>
      <c r="X26" s="229"/>
    </row>
    <row r="27" spans="1:24" s="285" customFormat="1" ht="12.75" customHeight="1">
      <c r="A27" s="300" t="s">
        <v>181</v>
      </c>
      <c r="B27" s="277" t="s">
        <v>43</v>
      </c>
      <c r="C27" s="295" t="s">
        <v>43</v>
      </c>
      <c r="D27" s="277" t="s">
        <v>43</v>
      </c>
      <c r="E27" s="277" t="s">
        <v>43</v>
      </c>
      <c r="F27" s="277" t="s">
        <v>43</v>
      </c>
      <c r="G27" s="287" t="s">
        <v>43</v>
      </c>
      <c r="H27" s="287" t="s">
        <v>43</v>
      </c>
      <c r="I27" s="287" t="s">
        <v>43</v>
      </c>
      <c r="J27" s="287" t="s">
        <v>43</v>
      </c>
      <c r="K27" s="287" t="s">
        <v>43</v>
      </c>
      <c r="L27" s="277" t="s">
        <v>43</v>
      </c>
      <c r="M27" s="277" t="s">
        <v>43</v>
      </c>
      <c r="N27" s="277" t="s">
        <v>43</v>
      </c>
      <c r="O27" s="288">
        <v>53</v>
      </c>
      <c r="P27" s="288">
        <v>51</v>
      </c>
      <c r="Q27" s="277" t="s">
        <v>43</v>
      </c>
      <c r="R27" s="288">
        <v>49</v>
      </c>
      <c r="S27" s="278">
        <v>18</v>
      </c>
      <c r="T27" s="277">
        <v>0.9</v>
      </c>
      <c r="U27" s="278">
        <v>26.975918884664129</v>
      </c>
      <c r="V27" s="278">
        <v>21.218872870249015</v>
      </c>
      <c r="W27" s="280">
        <v>50.455927051671736</v>
      </c>
      <c r="X27" s="284"/>
    </row>
    <row r="28" spans="1:24" s="150" customFormat="1" ht="12.75" customHeight="1">
      <c r="A28" s="301" t="s">
        <v>86</v>
      </c>
      <c r="B28" s="263" t="s">
        <v>43</v>
      </c>
      <c r="C28" s="263" t="s">
        <v>43</v>
      </c>
      <c r="D28" s="263" t="s">
        <v>43</v>
      </c>
      <c r="E28" s="263" t="s">
        <v>43</v>
      </c>
      <c r="F28" s="263" t="s">
        <v>43</v>
      </c>
      <c r="G28" s="158">
        <v>9</v>
      </c>
      <c r="H28" s="263" t="s">
        <v>43</v>
      </c>
      <c r="I28" s="263" t="s">
        <v>43</v>
      </c>
      <c r="J28" s="263" t="s">
        <v>43</v>
      </c>
      <c r="K28" s="263" t="s">
        <v>43</v>
      </c>
      <c r="L28" s="262" t="s">
        <v>43</v>
      </c>
      <c r="M28" s="158">
        <v>15.815742595606</v>
      </c>
      <c r="N28" s="158">
        <v>24.482866018147</v>
      </c>
      <c r="O28" s="158">
        <v>17.798999999999999</v>
      </c>
      <c r="P28" s="265">
        <v>9.8510000000000009</v>
      </c>
      <c r="Q28" s="158">
        <v>3.536</v>
      </c>
      <c r="R28" s="158">
        <v>7.9240000000000004</v>
      </c>
      <c r="S28" s="158">
        <v>7.8789999999999996</v>
      </c>
      <c r="T28" s="159">
        <v>1.679</v>
      </c>
      <c r="U28" s="156">
        <v>16.990291262135923</v>
      </c>
      <c r="V28" s="156">
        <v>9.5652173913043477</v>
      </c>
      <c r="W28" s="158">
        <v>56.578947368421048</v>
      </c>
      <c r="X28" s="229"/>
    </row>
    <row r="29" spans="1:24" s="285" customFormat="1" ht="12.75" customHeight="1">
      <c r="A29" s="300" t="s">
        <v>87</v>
      </c>
      <c r="B29" s="287" t="s">
        <v>43</v>
      </c>
      <c r="C29" s="287" t="s">
        <v>43</v>
      </c>
      <c r="D29" s="280">
        <v>17</v>
      </c>
      <c r="E29" s="280">
        <v>20</v>
      </c>
      <c r="F29" s="280">
        <v>21</v>
      </c>
      <c r="G29" s="280">
        <v>22</v>
      </c>
      <c r="H29" s="287" t="s">
        <v>43</v>
      </c>
      <c r="I29" s="287" t="s">
        <v>43</v>
      </c>
      <c r="J29" s="287" t="s">
        <v>43</v>
      </c>
      <c r="K29" s="287" t="s">
        <v>43</v>
      </c>
      <c r="L29" s="287" t="s">
        <v>43</v>
      </c>
      <c r="M29" s="283" t="s">
        <v>43</v>
      </c>
      <c r="N29" s="283">
        <v>26.078609853248</v>
      </c>
      <c r="O29" s="288">
        <v>31.981000000000002</v>
      </c>
      <c r="P29" s="277" t="s">
        <v>43</v>
      </c>
      <c r="Q29" s="288">
        <v>2.516</v>
      </c>
      <c r="R29" s="288">
        <v>29.465</v>
      </c>
      <c r="S29" s="278">
        <v>5.5590000000000002</v>
      </c>
      <c r="T29" s="277">
        <v>0.46200000000000002</v>
      </c>
      <c r="U29" s="278">
        <v>26.155794702260149</v>
      </c>
      <c r="V29" s="278">
        <v>8.8808313526829856</v>
      </c>
      <c r="W29" s="280">
        <v>19.280343716433944</v>
      </c>
      <c r="X29" s="284"/>
    </row>
    <row r="30" spans="1:24" s="150" customFormat="1" ht="12.75" customHeight="1">
      <c r="A30" s="301" t="s">
        <v>89</v>
      </c>
      <c r="B30" s="158">
        <v>33</v>
      </c>
      <c r="C30" s="158">
        <v>50.310731658890106</v>
      </c>
      <c r="D30" s="158">
        <v>51.256123736710698</v>
      </c>
      <c r="E30" s="158">
        <v>49</v>
      </c>
      <c r="F30" s="158">
        <v>53</v>
      </c>
      <c r="G30" s="158">
        <v>57</v>
      </c>
      <c r="H30" s="263" t="s">
        <v>43</v>
      </c>
      <c r="I30" s="263" t="s">
        <v>43</v>
      </c>
      <c r="J30" s="263" t="s">
        <v>43</v>
      </c>
      <c r="K30" s="263" t="s">
        <v>43</v>
      </c>
      <c r="L30" s="266">
        <v>0.28317006103523001</v>
      </c>
      <c r="M30" s="158">
        <v>72.172148283175005</v>
      </c>
      <c r="N30" s="158">
        <v>74.881669839653995</v>
      </c>
      <c r="O30" s="261">
        <v>68.492999999999995</v>
      </c>
      <c r="P30" s="261">
        <v>47.161000000000001</v>
      </c>
      <c r="Q30" s="265">
        <v>24.931999999999999</v>
      </c>
      <c r="R30" s="261">
        <v>51.783999999999999</v>
      </c>
      <c r="S30" s="156">
        <v>9.0519999999999996</v>
      </c>
      <c r="T30" s="262">
        <v>2.3180000000000001</v>
      </c>
      <c r="U30" s="156">
        <v>20.600913871885506</v>
      </c>
      <c r="V30" s="156">
        <v>28.771845438512106</v>
      </c>
      <c r="W30" s="158">
        <v>42.481456507080246</v>
      </c>
      <c r="X30" s="229"/>
    </row>
    <row r="31" spans="1:24" s="285" customFormat="1" ht="12.75" customHeight="1">
      <c r="A31" s="300" t="s">
        <v>88</v>
      </c>
      <c r="B31" s="280">
        <v>29</v>
      </c>
      <c r="C31" s="280">
        <v>35.067634064116255</v>
      </c>
      <c r="D31" s="280">
        <v>42.120618388472401</v>
      </c>
      <c r="E31" s="280">
        <v>42</v>
      </c>
      <c r="F31" s="280">
        <v>42</v>
      </c>
      <c r="G31" s="278">
        <v>45</v>
      </c>
      <c r="H31" s="287" t="s">
        <v>43</v>
      </c>
      <c r="I31" s="287" t="s">
        <v>43</v>
      </c>
      <c r="J31" s="287" t="s">
        <v>43</v>
      </c>
      <c r="K31" s="287" t="s">
        <v>43</v>
      </c>
      <c r="L31" s="282">
        <v>1.3783462239105999</v>
      </c>
      <c r="M31" s="278">
        <v>45.117855992166</v>
      </c>
      <c r="N31" s="278">
        <v>48.841120923654998</v>
      </c>
      <c r="O31" s="278">
        <v>51.274999999999999</v>
      </c>
      <c r="P31" s="288">
        <v>42.816000000000003</v>
      </c>
      <c r="Q31" s="278">
        <v>0.82799999999999996</v>
      </c>
      <c r="R31" s="278">
        <v>46.036000000000001</v>
      </c>
      <c r="S31" s="278">
        <v>19.111999999999998</v>
      </c>
      <c r="T31" s="279">
        <v>2.2410000000000001</v>
      </c>
      <c r="U31" s="278">
        <v>14.824557146323707</v>
      </c>
      <c r="V31" s="278">
        <v>19.468332934183884</v>
      </c>
      <c r="W31" s="280">
        <v>29.702970297029701</v>
      </c>
      <c r="X31" s="289"/>
    </row>
    <row r="32" spans="1:24" s="150" customFormat="1" ht="12.75" customHeight="1">
      <c r="A32" s="301" t="s">
        <v>90</v>
      </c>
      <c r="B32" s="158">
        <v>26</v>
      </c>
      <c r="C32" s="158">
        <v>37.412976348463964</v>
      </c>
      <c r="D32" s="156">
        <v>40.686794958739</v>
      </c>
      <c r="E32" s="156">
        <v>42</v>
      </c>
      <c r="F32" s="156">
        <v>43</v>
      </c>
      <c r="G32" s="158">
        <v>42</v>
      </c>
      <c r="H32" s="263" t="s">
        <v>43</v>
      </c>
      <c r="I32" s="263" t="s">
        <v>43</v>
      </c>
      <c r="J32" s="263" t="s">
        <v>43</v>
      </c>
      <c r="K32" s="263" t="s">
        <v>43</v>
      </c>
      <c r="L32" s="266">
        <v>1.2646613148278001</v>
      </c>
      <c r="M32" s="158">
        <v>44.786990731933003</v>
      </c>
      <c r="N32" s="158">
        <v>46.357374419712997</v>
      </c>
      <c r="O32" s="156">
        <v>50.56</v>
      </c>
      <c r="P32" s="265">
        <v>49.292999999999999</v>
      </c>
      <c r="Q32" s="156">
        <v>3.6930000000000001</v>
      </c>
      <c r="R32" s="156">
        <v>43.112000000000002</v>
      </c>
      <c r="S32" s="156">
        <v>19.872</v>
      </c>
      <c r="T32" s="159">
        <v>1.976</v>
      </c>
      <c r="U32" s="156">
        <v>15.705176181780079</v>
      </c>
      <c r="V32" s="156">
        <v>26.429265134347684</v>
      </c>
      <c r="W32" s="158">
        <v>38.885157824042984</v>
      </c>
      <c r="X32" s="229"/>
    </row>
    <row r="33" spans="1:24" s="285" customFormat="1" ht="12.75" customHeight="1">
      <c r="A33" s="300" t="s">
        <v>71</v>
      </c>
      <c r="B33" s="278">
        <v>10</v>
      </c>
      <c r="C33" s="281">
        <v>15.317445147530758</v>
      </c>
      <c r="D33" s="278">
        <v>20.378303728666001</v>
      </c>
      <c r="E33" s="278">
        <v>30</v>
      </c>
      <c r="F33" s="278">
        <v>35</v>
      </c>
      <c r="G33" s="280">
        <v>39</v>
      </c>
      <c r="H33" s="287" t="s">
        <v>43</v>
      </c>
      <c r="I33" s="287" t="s">
        <v>43</v>
      </c>
      <c r="J33" s="287" t="s">
        <v>43</v>
      </c>
      <c r="K33" s="287" t="s">
        <v>43</v>
      </c>
      <c r="L33" s="279">
        <v>1.9860817598589999</v>
      </c>
      <c r="M33" s="278">
        <v>52.658792766758999</v>
      </c>
      <c r="N33" s="278">
        <v>49.259139467781999</v>
      </c>
      <c r="O33" s="288">
        <v>47.459000000000003</v>
      </c>
      <c r="P33" s="288">
        <v>39.853999999999999</v>
      </c>
      <c r="Q33" s="288">
        <v>25.225999999999999</v>
      </c>
      <c r="R33" s="288">
        <v>24.873000000000001</v>
      </c>
      <c r="S33" s="278">
        <v>20.164000000000001</v>
      </c>
      <c r="T33" s="277">
        <v>2.161</v>
      </c>
      <c r="U33" s="278">
        <v>27.44916037329449</v>
      </c>
      <c r="V33" s="278">
        <v>24.432625881144229</v>
      </c>
      <c r="W33" s="280">
        <v>41.185801038148512</v>
      </c>
      <c r="X33" s="284"/>
    </row>
    <row r="34" spans="1:24" ht="12.75" customHeight="1">
      <c r="A34" s="301" t="s">
        <v>91</v>
      </c>
      <c r="B34" s="262" t="s">
        <v>43</v>
      </c>
      <c r="C34" s="157">
        <v>34.441372543169607</v>
      </c>
      <c r="D34" s="156">
        <v>47</v>
      </c>
      <c r="E34" s="156">
        <v>55</v>
      </c>
      <c r="F34" s="156">
        <v>58</v>
      </c>
      <c r="G34" s="158">
        <v>53</v>
      </c>
      <c r="H34" s="263" t="s">
        <v>43</v>
      </c>
      <c r="I34" s="158">
        <v>6.476136847076E-2</v>
      </c>
      <c r="J34" s="263" t="s">
        <v>43</v>
      </c>
      <c r="K34" s="263" t="s">
        <v>43</v>
      </c>
      <c r="L34" s="262" t="s">
        <v>43</v>
      </c>
      <c r="M34" s="262" t="s">
        <v>43</v>
      </c>
      <c r="N34" s="262" t="s">
        <v>43</v>
      </c>
      <c r="O34" s="262" t="s">
        <v>43</v>
      </c>
      <c r="P34" s="262" t="s">
        <v>43</v>
      </c>
      <c r="Q34" s="261">
        <v>8.9999999999999993E-3</v>
      </c>
      <c r="R34" s="262" t="s">
        <v>43</v>
      </c>
      <c r="S34" s="262" t="s">
        <v>43</v>
      </c>
      <c r="T34" s="262" t="s">
        <v>43</v>
      </c>
      <c r="U34" s="156">
        <v>21.536322664425942</v>
      </c>
      <c r="V34" s="156">
        <v>25.124073132210828</v>
      </c>
      <c r="W34" s="158">
        <v>39.518147684605758</v>
      </c>
    </row>
    <row r="35" spans="1:24" s="276" customFormat="1" ht="12.75" customHeight="1">
      <c r="A35" s="300" t="s">
        <v>92</v>
      </c>
      <c r="B35" s="278">
        <v>15</v>
      </c>
      <c r="C35" s="281">
        <v>23.246099389533391</v>
      </c>
      <c r="D35" s="278">
        <v>32.287344542812001</v>
      </c>
      <c r="E35" s="278">
        <v>40</v>
      </c>
      <c r="F35" s="278">
        <v>39</v>
      </c>
      <c r="G35" s="280">
        <v>41</v>
      </c>
      <c r="H35" s="287" t="s">
        <v>43</v>
      </c>
      <c r="I35" s="280" t="s">
        <v>28</v>
      </c>
      <c r="J35" s="287" t="s">
        <v>43</v>
      </c>
      <c r="K35" s="287" t="s">
        <v>43</v>
      </c>
      <c r="L35" s="279">
        <v>0.64333769617699998</v>
      </c>
      <c r="M35" s="278">
        <v>42.903727500891002</v>
      </c>
      <c r="N35" s="278">
        <v>40.509235345592998</v>
      </c>
      <c r="O35" s="278">
        <v>44.683999999999997</v>
      </c>
      <c r="P35" s="288">
        <v>43.761000000000003</v>
      </c>
      <c r="Q35" s="278">
        <v>2.923</v>
      </c>
      <c r="R35" s="278">
        <v>35.396000000000001</v>
      </c>
      <c r="S35" s="278">
        <v>18.905000000000001</v>
      </c>
      <c r="T35" s="279">
        <v>1.5669999999999999</v>
      </c>
      <c r="U35" s="278">
        <v>25.583756345177665</v>
      </c>
      <c r="V35" s="278">
        <v>34.0039334589855</v>
      </c>
      <c r="W35" s="280">
        <v>40.936768149882901</v>
      </c>
      <c r="X35" s="275"/>
    </row>
    <row r="36" spans="1:24" ht="12.75" customHeight="1">
      <c r="A36" s="301" t="s">
        <v>96</v>
      </c>
      <c r="B36" s="156">
        <v>24</v>
      </c>
      <c r="C36" s="157">
        <v>28.129260734838425</v>
      </c>
      <c r="D36" s="156">
        <v>37.723633161541798</v>
      </c>
      <c r="E36" s="156">
        <v>37</v>
      </c>
      <c r="F36" s="156">
        <v>41</v>
      </c>
      <c r="G36" s="158">
        <v>39</v>
      </c>
      <c r="H36" s="263" t="s">
        <v>43</v>
      </c>
      <c r="I36" s="262" t="s">
        <v>43</v>
      </c>
      <c r="J36" s="263" t="s">
        <v>43</v>
      </c>
      <c r="K36" s="263" t="s">
        <v>43</v>
      </c>
      <c r="L36" s="263" t="s">
        <v>43</v>
      </c>
      <c r="M36" s="158">
        <v>40.712317662285997</v>
      </c>
      <c r="N36" s="158">
        <v>40.619517162944</v>
      </c>
      <c r="O36" s="158">
        <v>35.908999999999999</v>
      </c>
      <c r="P36" s="265">
        <v>32.020000000000003</v>
      </c>
      <c r="Q36" s="156">
        <v>6.2240000000000002</v>
      </c>
      <c r="R36" s="158">
        <v>23.92</v>
      </c>
      <c r="S36" s="158">
        <v>18.231000000000002</v>
      </c>
      <c r="T36" s="266">
        <v>2.2890000000000001</v>
      </c>
      <c r="U36" s="156">
        <v>19.105111570127718</v>
      </c>
      <c r="V36" s="156">
        <v>30.668151447661469</v>
      </c>
      <c r="W36" s="158">
        <v>50.390407138873393</v>
      </c>
    </row>
    <row r="37" spans="1:24" s="276" customFormat="1" ht="12.75" customHeight="1">
      <c r="A37" s="300" t="s">
        <v>97</v>
      </c>
      <c r="B37" s="278">
        <v>9</v>
      </c>
      <c r="C37" s="281">
        <v>11.871634917795333</v>
      </c>
      <c r="D37" s="278">
        <v>27.417084297979699</v>
      </c>
      <c r="E37" s="278">
        <v>31</v>
      </c>
      <c r="F37" s="278">
        <v>32</v>
      </c>
      <c r="G37" s="280">
        <v>31</v>
      </c>
      <c r="H37" s="277" t="s">
        <v>43</v>
      </c>
      <c r="I37" s="277" t="s">
        <v>43</v>
      </c>
      <c r="J37" s="287" t="s">
        <v>43</v>
      </c>
      <c r="K37" s="287" t="s">
        <v>43</v>
      </c>
      <c r="L37" s="277" t="s">
        <v>43</v>
      </c>
      <c r="M37" s="278">
        <v>48.462260828696003</v>
      </c>
      <c r="N37" s="278">
        <v>48.620190046177001</v>
      </c>
      <c r="O37" s="288">
        <v>48.274999999999999</v>
      </c>
      <c r="P37" s="288">
        <v>44.731000000000002</v>
      </c>
      <c r="Q37" s="288">
        <v>0.28100000000000003</v>
      </c>
      <c r="R37" s="288">
        <v>48.009</v>
      </c>
      <c r="S37" s="278">
        <v>18.082999999999998</v>
      </c>
      <c r="T37" s="277">
        <v>3.484</v>
      </c>
      <c r="U37" s="278">
        <v>23.935098206660975</v>
      </c>
      <c r="V37" s="278">
        <v>22.989895837397107</v>
      </c>
      <c r="W37" s="280">
        <v>50.337349397590359</v>
      </c>
      <c r="X37" s="275"/>
    </row>
    <row r="38" spans="1:24" ht="12.75" customHeight="1">
      <c r="A38" s="301" t="s">
        <v>93</v>
      </c>
      <c r="B38" s="156">
        <v>15</v>
      </c>
      <c r="C38" s="263" t="s">
        <v>43</v>
      </c>
      <c r="D38" s="158">
        <v>30.117216768753401</v>
      </c>
      <c r="E38" s="158">
        <v>49</v>
      </c>
      <c r="F38" s="156">
        <v>46</v>
      </c>
      <c r="G38" s="158">
        <v>44</v>
      </c>
      <c r="H38" s="263" t="s">
        <v>43</v>
      </c>
      <c r="I38" s="263" t="s">
        <v>43</v>
      </c>
      <c r="J38" s="263" t="s">
        <v>43</v>
      </c>
      <c r="K38" s="263" t="s">
        <v>43</v>
      </c>
      <c r="L38" s="159">
        <v>1.2259595131557</v>
      </c>
      <c r="M38" s="156">
        <v>45.177300867485002</v>
      </c>
      <c r="N38" s="156">
        <v>41.103083265632002</v>
      </c>
      <c r="O38" s="261">
        <v>35.799999999999997</v>
      </c>
      <c r="P38" s="261">
        <v>33.722000000000001</v>
      </c>
      <c r="Q38" s="261">
        <v>1.1379999999999999</v>
      </c>
      <c r="R38" s="261">
        <v>32.390999999999998</v>
      </c>
      <c r="S38" s="156">
        <v>31.52</v>
      </c>
      <c r="T38" s="262">
        <v>1.99</v>
      </c>
      <c r="U38" s="156">
        <v>21.431775365569212</v>
      </c>
      <c r="V38" s="156">
        <v>20.353845559547263</v>
      </c>
      <c r="W38" s="158">
        <v>37.048192771084338</v>
      </c>
    </row>
    <row r="39" spans="1:24" s="276" customFormat="1" ht="12.75" customHeight="1">
      <c r="A39" s="300" t="s">
        <v>94</v>
      </c>
      <c r="B39" s="287" t="s">
        <v>43</v>
      </c>
      <c r="C39" s="287" t="s">
        <v>43</v>
      </c>
      <c r="D39" s="280">
        <v>18</v>
      </c>
      <c r="E39" s="280">
        <v>29</v>
      </c>
      <c r="F39" s="278">
        <v>37</v>
      </c>
      <c r="G39" s="280">
        <v>45</v>
      </c>
      <c r="H39" s="287" t="s">
        <v>43</v>
      </c>
      <c r="I39" s="287" t="s">
        <v>43</v>
      </c>
      <c r="J39" s="287" t="s">
        <v>43</v>
      </c>
      <c r="K39" s="287" t="s">
        <v>43</v>
      </c>
      <c r="L39" s="279">
        <v>4.2966464462241003</v>
      </c>
      <c r="M39" s="278">
        <v>58.492858977984</v>
      </c>
      <c r="N39" s="278">
        <v>56.259611168611997</v>
      </c>
      <c r="O39" s="278">
        <v>49.841000000000001</v>
      </c>
      <c r="P39" s="288">
        <v>48.718000000000004</v>
      </c>
      <c r="Q39" s="278">
        <v>8.0229999999999997</v>
      </c>
      <c r="R39" s="278">
        <v>40.317</v>
      </c>
      <c r="S39" s="278">
        <v>20.832999999999998</v>
      </c>
      <c r="T39" s="279">
        <v>1.4390000000000001</v>
      </c>
      <c r="U39" s="278">
        <v>25.746352413019082</v>
      </c>
      <c r="V39" s="278">
        <v>22.412118858030684</v>
      </c>
      <c r="W39" s="280">
        <v>40.856031128404666</v>
      </c>
      <c r="X39" s="275"/>
    </row>
    <row r="40" spans="1:24" ht="12.75" customHeight="1">
      <c r="A40" s="301" t="s">
        <v>95</v>
      </c>
      <c r="B40" s="158">
        <v>24</v>
      </c>
      <c r="C40" s="158">
        <v>29</v>
      </c>
      <c r="D40" s="158">
        <v>30</v>
      </c>
      <c r="E40" s="158">
        <v>30</v>
      </c>
      <c r="F40" s="156">
        <v>32</v>
      </c>
      <c r="G40" s="158">
        <v>29</v>
      </c>
      <c r="H40" s="263" t="s">
        <v>43</v>
      </c>
      <c r="I40" s="263" t="s">
        <v>43</v>
      </c>
      <c r="J40" s="263" t="s">
        <v>43</v>
      </c>
      <c r="K40" s="263" t="s">
        <v>43</v>
      </c>
      <c r="L40" s="159">
        <v>0.96026553885048005</v>
      </c>
      <c r="M40" s="156">
        <v>52.402200563676999</v>
      </c>
      <c r="N40" s="156">
        <v>60.426977058086997</v>
      </c>
      <c r="O40" s="261">
        <v>58.341999999999999</v>
      </c>
      <c r="P40" s="261">
        <v>55.307000000000002</v>
      </c>
      <c r="Q40" s="261">
        <v>21.4</v>
      </c>
      <c r="R40" s="261">
        <v>34.201999999999998</v>
      </c>
      <c r="S40" s="156">
        <v>19.792999999999999</v>
      </c>
      <c r="T40" s="262">
        <v>2.9860000000000002</v>
      </c>
      <c r="U40" s="156">
        <v>21.523061227940637</v>
      </c>
      <c r="V40" s="156">
        <v>19.577038353301862</v>
      </c>
      <c r="W40" s="158">
        <v>40.376078607411841</v>
      </c>
    </row>
    <row r="41" spans="1:24" s="276" customFormat="1" ht="12.75" customHeight="1">
      <c r="A41" s="300" t="s">
        <v>74</v>
      </c>
      <c r="B41" s="290">
        <v>13</v>
      </c>
      <c r="C41" s="280">
        <v>13.815259306532827</v>
      </c>
      <c r="D41" s="280">
        <v>23</v>
      </c>
      <c r="E41" s="280">
        <v>38</v>
      </c>
      <c r="F41" s="278">
        <v>41</v>
      </c>
      <c r="G41" s="280">
        <v>40</v>
      </c>
      <c r="H41" s="287" t="s">
        <v>43</v>
      </c>
      <c r="I41" s="287" t="s">
        <v>43</v>
      </c>
      <c r="J41" s="287" t="s">
        <v>43</v>
      </c>
      <c r="K41" s="287" t="s">
        <v>43</v>
      </c>
      <c r="L41" s="282">
        <v>1.1778653261901</v>
      </c>
      <c r="M41" s="278">
        <v>46.302486997300001</v>
      </c>
      <c r="N41" s="278">
        <v>41.053814754812002</v>
      </c>
      <c r="O41" s="288">
        <v>36.621000000000002</v>
      </c>
      <c r="P41" s="288">
        <v>31.859000000000002</v>
      </c>
      <c r="Q41" s="288">
        <v>0.33</v>
      </c>
      <c r="R41" s="288">
        <v>32.933999999999997</v>
      </c>
      <c r="S41" s="278">
        <v>23.672000000000001</v>
      </c>
      <c r="T41" s="277">
        <v>1.589</v>
      </c>
      <c r="U41" s="278">
        <v>23.347643323495216</v>
      </c>
      <c r="V41" s="278">
        <v>23.053408114799655</v>
      </c>
      <c r="W41" s="280">
        <v>50.266940451745377</v>
      </c>
      <c r="X41" s="275"/>
    </row>
    <row r="42" spans="1:24" ht="12.75" customHeight="1">
      <c r="A42" s="301" t="s">
        <v>98</v>
      </c>
      <c r="B42" s="158">
        <v>6</v>
      </c>
      <c r="C42" s="158">
        <v>8.8155535149524979</v>
      </c>
      <c r="D42" s="158">
        <v>12</v>
      </c>
      <c r="E42" s="158">
        <v>23</v>
      </c>
      <c r="F42" s="156">
        <v>23</v>
      </c>
      <c r="G42" s="158">
        <v>27</v>
      </c>
      <c r="H42" s="158">
        <v>28.139096370072</v>
      </c>
      <c r="I42" s="158">
        <v>11.686106360643</v>
      </c>
      <c r="J42" s="158">
        <v>16.452990009429001</v>
      </c>
      <c r="K42" s="158">
        <v>2.1772979313251</v>
      </c>
      <c r="L42" s="266">
        <v>0.24626289721785999</v>
      </c>
      <c r="M42" s="156">
        <v>46.521270498524999</v>
      </c>
      <c r="N42" s="156">
        <v>60.916779070394</v>
      </c>
      <c r="O42" s="156">
        <v>59.494999999999997</v>
      </c>
      <c r="P42" s="261">
        <v>59.018999999999998</v>
      </c>
      <c r="Q42" s="156">
        <v>23.329000000000001</v>
      </c>
      <c r="R42" s="156">
        <v>35.015000000000001</v>
      </c>
      <c r="S42" s="156">
        <v>1.151</v>
      </c>
      <c r="T42" s="159">
        <v>0.49</v>
      </c>
      <c r="U42" s="156">
        <v>18.798903960069584</v>
      </c>
      <c r="V42" s="156">
        <v>16.487920792079208</v>
      </c>
      <c r="W42" s="158">
        <v>37.8494623655914</v>
      </c>
    </row>
    <row r="43" spans="1:24" s="276" customFormat="1" ht="12.75" customHeight="1">
      <c r="A43" s="300" t="s">
        <v>80</v>
      </c>
      <c r="B43" s="287" t="s">
        <v>43</v>
      </c>
      <c r="C43" s="287" t="s">
        <v>43</v>
      </c>
      <c r="D43" s="280">
        <v>33</v>
      </c>
      <c r="E43" s="280">
        <v>31</v>
      </c>
      <c r="F43" s="278">
        <v>27</v>
      </c>
      <c r="G43" s="280">
        <v>23</v>
      </c>
      <c r="H43" s="277" t="s">
        <v>43</v>
      </c>
      <c r="I43" s="278">
        <v>3.5579711424974998</v>
      </c>
      <c r="J43" s="278">
        <v>22.800157078361998</v>
      </c>
      <c r="K43" s="278">
        <v>9.1158651285927004</v>
      </c>
      <c r="L43" s="277" t="s">
        <v>43</v>
      </c>
      <c r="M43" s="288" t="s">
        <v>43</v>
      </c>
      <c r="N43" s="288">
        <v>32.035856775020001</v>
      </c>
      <c r="O43" s="278">
        <v>28.96</v>
      </c>
      <c r="P43" s="288">
        <v>27.206</v>
      </c>
      <c r="Q43" s="278">
        <v>2.2240000000000002</v>
      </c>
      <c r="R43" s="278">
        <v>23.042000000000002</v>
      </c>
      <c r="S43" s="278">
        <v>15.128</v>
      </c>
      <c r="T43" s="279">
        <v>0.90400000000000003</v>
      </c>
      <c r="U43" s="278">
        <v>24.826516865356751</v>
      </c>
      <c r="V43" s="278">
        <v>22.04668590814725</v>
      </c>
      <c r="W43" s="280">
        <v>30.841121495327101</v>
      </c>
      <c r="X43" s="275"/>
    </row>
    <row r="44" spans="1:24" ht="12.75" customHeight="1">
      <c r="A44" s="301" t="s">
        <v>99</v>
      </c>
      <c r="B44" s="264">
        <v>33</v>
      </c>
      <c r="C44" s="264">
        <v>34.353925568229123</v>
      </c>
      <c r="D44" s="264">
        <v>34.1731890107406</v>
      </c>
      <c r="E44" s="264">
        <v>38</v>
      </c>
      <c r="F44" s="264">
        <v>39</v>
      </c>
      <c r="G44" s="264">
        <v>39</v>
      </c>
      <c r="H44" s="156">
        <v>44.627767712355002</v>
      </c>
      <c r="I44" s="156">
        <v>17.196180637013999</v>
      </c>
      <c r="J44" s="156">
        <v>32.519275572929999</v>
      </c>
      <c r="K44" s="156">
        <v>17.270192345586999</v>
      </c>
      <c r="L44" s="159">
        <v>1.3809639973359999</v>
      </c>
      <c r="M44" s="156">
        <v>53.795377939422004</v>
      </c>
      <c r="N44" s="156">
        <v>54.904868529791003</v>
      </c>
      <c r="O44" s="156">
        <v>56.95</v>
      </c>
      <c r="P44" s="261">
        <v>55.072000000000003</v>
      </c>
      <c r="Q44" s="156">
        <v>23.33</v>
      </c>
      <c r="R44" s="156">
        <v>41.436</v>
      </c>
      <c r="S44" s="156">
        <v>20.143999999999998</v>
      </c>
      <c r="T44" s="159">
        <v>1.58</v>
      </c>
      <c r="U44" s="156">
        <v>20.961252467763995</v>
      </c>
      <c r="V44" s="156">
        <v>16.667500059786896</v>
      </c>
      <c r="W44" s="158">
        <v>41.505025196362716</v>
      </c>
    </row>
    <row r="45" spans="1:24" s="276" customFormat="1" ht="12.75" customHeight="1">
      <c r="A45" s="302" t="s">
        <v>118</v>
      </c>
      <c r="B45" s="294" t="s">
        <v>43</v>
      </c>
      <c r="C45" s="291">
        <v>42</v>
      </c>
      <c r="D45" s="274">
        <v>48</v>
      </c>
      <c r="E45" s="274">
        <v>50</v>
      </c>
      <c r="F45" s="274">
        <v>54</v>
      </c>
      <c r="G45" s="297" t="s">
        <v>43</v>
      </c>
      <c r="H45" s="273">
        <v>33.051067523466003</v>
      </c>
      <c r="I45" s="273">
        <v>6.8865002757921001</v>
      </c>
      <c r="J45" s="273">
        <v>38.243502866568001</v>
      </c>
      <c r="K45" s="273">
        <v>19.722438377145998</v>
      </c>
      <c r="L45" s="292">
        <v>1.9410990331374001</v>
      </c>
      <c r="M45" s="273">
        <v>47.232703220589002</v>
      </c>
      <c r="N45" s="273">
        <v>44.216011357505998</v>
      </c>
      <c r="O45" s="293">
        <v>50.872</v>
      </c>
      <c r="P45" s="293">
        <v>44.817999999999998</v>
      </c>
      <c r="Q45" s="293">
        <v>9.5109999999999992</v>
      </c>
      <c r="R45" s="293">
        <v>47.66</v>
      </c>
      <c r="S45" s="273">
        <v>22.521000000000001</v>
      </c>
      <c r="T45" s="294">
        <v>3.133</v>
      </c>
      <c r="U45" s="273">
        <v>29.209383057001322</v>
      </c>
      <c r="V45" s="273">
        <v>20.787225405416834</v>
      </c>
      <c r="W45" s="274">
        <v>47.719397363465163</v>
      </c>
      <c r="X45" s="275"/>
    </row>
    <row r="46" spans="1:24" ht="12.75" customHeight="1">
      <c r="A46" s="416" t="s">
        <v>101</v>
      </c>
      <c r="B46" s="416"/>
      <c r="C46" s="416"/>
      <c r="D46" s="416"/>
      <c r="E46" s="416"/>
      <c r="F46" s="416"/>
      <c r="G46" s="416"/>
      <c r="H46" s="416"/>
      <c r="I46" s="416"/>
      <c r="J46" s="416"/>
      <c r="K46" s="416"/>
      <c r="L46" s="416"/>
      <c r="M46" s="416"/>
      <c r="N46" s="416"/>
      <c r="O46" s="416"/>
      <c r="P46" s="416"/>
      <c r="Q46" s="416"/>
      <c r="R46" s="416"/>
      <c r="S46" s="416"/>
      <c r="T46" s="416"/>
      <c r="U46" s="416"/>
      <c r="V46" s="416"/>
      <c r="W46" s="416"/>
    </row>
    <row r="47" spans="1:24" ht="12.75" customHeight="1">
      <c r="A47" s="160" t="s">
        <v>102</v>
      </c>
      <c r="B47" s="193" t="s">
        <v>43</v>
      </c>
      <c r="C47" s="161">
        <v>10</v>
      </c>
      <c r="D47" s="193" t="s">
        <v>43</v>
      </c>
      <c r="E47" s="193" t="s">
        <v>43</v>
      </c>
      <c r="F47" s="193" t="s">
        <v>43</v>
      </c>
      <c r="G47" s="193" t="s">
        <v>43</v>
      </c>
      <c r="H47" s="193" t="s">
        <v>43</v>
      </c>
      <c r="I47" s="193" t="s">
        <v>43</v>
      </c>
      <c r="J47" s="193" t="s">
        <v>43</v>
      </c>
      <c r="K47" s="193" t="s">
        <v>43</v>
      </c>
      <c r="L47" s="166">
        <v>0.5</v>
      </c>
      <c r="M47" s="193" t="s">
        <v>43</v>
      </c>
      <c r="N47" s="193" t="s">
        <v>43</v>
      </c>
      <c r="O47" s="161" t="s">
        <v>43</v>
      </c>
      <c r="P47" s="195" t="s">
        <v>43</v>
      </c>
      <c r="Q47" s="161" t="s">
        <v>43</v>
      </c>
      <c r="R47" s="161" t="s">
        <v>43</v>
      </c>
      <c r="S47" s="161" t="s">
        <v>43</v>
      </c>
      <c r="T47" s="162" t="s">
        <v>43</v>
      </c>
      <c r="U47" s="161">
        <v>17</v>
      </c>
      <c r="V47" s="161">
        <v>29</v>
      </c>
      <c r="W47" s="163">
        <v>31</v>
      </c>
    </row>
    <row r="48" spans="1:24" ht="12.75" customHeight="1">
      <c r="A48" s="165" t="s">
        <v>103</v>
      </c>
      <c r="B48" s="194" t="s">
        <v>43</v>
      </c>
      <c r="C48" s="191" t="s">
        <v>43</v>
      </c>
      <c r="D48" s="194" t="s">
        <v>43</v>
      </c>
      <c r="E48" s="194" t="s">
        <v>43</v>
      </c>
      <c r="F48" s="194" t="s">
        <v>43</v>
      </c>
      <c r="G48" s="194" t="s">
        <v>43</v>
      </c>
      <c r="H48" s="194" t="s">
        <v>43</v>
      </c>
      <c r="I48" s="194" t="s">
        <v>43</v>
      </c>
      <c r="J48" s="194" t="s">
        <v>43</v>
      </c>
      <c r="K48" s="194" t="s">
        <v>43</v>
      </c>
      <c r="L48" s="194" t="s">
        <v>43</v>
      </c>
      <c r="M48" s="194" t="s">
        <v>43</v>
      </c>
      <c r="N48" s="194" t="s">
        <v>43</v>
      </c>
      <c r="O48" s="192" t="s">
        <v>43</v>
      </c>
      <c r="P48" s="192" t="s">
        <v>43</v>
      </c>
      <c r="Q48" s="192">
        <v>35.576000000000001</v>
      </c>
      <c r="R48" s="192">
        <v>31.792000000000002</v>
      </c>
      <c r="S48" s="156">
        <v>2.968</v>
      </c>
      <c r="T48" s="191">
        <v>0.216</v>
      </c>
      <c r="U48" s="156" t="s">
        <v>43</v>
      </c>
      <c r="V48" s="156" t="s">
        <v>43</v>
      </c>
      <c r="W48" s="158" t="s">
        <v>43</v>
      </c>
    </row>
    <row r="49" spans="1:23" ht="12.75" customHeight="1">
      <c r="A49" s="160" t="s">
        <v>104</v>
      </c>
      <c r="B49" s="193" t="s">
        <v>43</v>
      </c>
      <c r="C49" s="217" t="s">
        <v>43</v>
      </c>
      <c r="D49" s="193" t="s">
        <v>43</v>
      </c>
      <c r="E49" s="193" t="s">
        <v>43</v>
      </c>
      <c r="F49" s="193" t="s">
        <v>43</v>
      </c>
      <c r="G49" s="193" t="s">
        <v>43</v>
      </c>
      <c r="H49" s="193" t="s">
        <v>43</v>
      </c>
      <c r="I49" s="193" t="s">
        <v>43</v>
      </c>
      <c r="J49" s="193" t="s">
        <v>43</v>
      </c>
      <c r="K49" s="193" t="s">
        <v>43</v>
      </c>
      <c r="L49" s="193" t="s">
        <v>43</v>
      </c>
      <c r="M49" s="193" t="s">
        <v>43</v>
      </c>
      <c r="N49" s="193" t="s">
        <v>43</v>
      </c>
      <c r="O49" s="161" t="s">
        <v>43</v>
      </c>
      <c r="P49" s="195" t="s">
        <v>43</v>
      </c>
      <c r="Q49" s="161" t="s">
        <v>43</v>
      </c>
      <c r="R49" s="161">
        <v>27.898</v>
      </c>
      <c r="S49" s="161">
        <v>6.99</v>
      </c>
      <c r="T49" s="162">
        <v>0.128</v>
      </c>
      <c r="U49" s="161">
        <v>33</v>
      </c>
      <c r="V49" s="161">
        <v>30</v>
      </c>
      <c r="W49" s="163">
        <v>42</v>
      </c>
    </row>
    <row r="50" spans="1:23" ht="12.75" customHeight="1">
      <c r="A50" s="165" t="s">
        <v>105</v>
      </c>
      <c r="B50" s="194" t="s">
        <v>43</v>
      </c>
      <c r="C50" s="191" t="s">
        <v>43</v>
      </c>
      <c r="D50" s="194" t="s">
        <v>43</v>
      </c>
      <c r="E50" s="194" t="s">
        <v>43</v>
      </c>
      <c r="F50" s="194" t="s">
        <v>43</v>
      </c>
      <c r="G50" s="194" t="s">
        <v>43</v>
      </c>
      <c r="H50" s="194" t="s">
        <v>43</v>
      </c>
      <c r="I50" s="194" t="s">
        <v>43</v>
      </c>
      <c r="J50" s="194" t="s">
        <v>43</v>
      </c>
      <c r="K50" s="194" t="s">
        <v>43</v>
      </c>
      <c r="L50" s="194" t="s">
        <v>43</v>
      </c>
      <c r="M50" s="167">
        <v>88</v>
      </c>
      <c r="N50" s="167">
        <v>85</v>
      </c>
      <c r="O50" s="192">
        <v>96.082999999999998</v>
      </c>
      <c r="P50" s="192" t="s">
        <v>43</v>
      </c>
      <c r="Q50" s="192">
        <v>34.070999999999998</v>
      </c>
      <c r="R50" s="192">
        <v>46.576000000000001</v>
      </c>
      <c r="S50" s="156">
        <v>21.87</v>
      </c>
      <c r="T50" s="191">
        <v>1.2110000000000001</v>
      </c>
      <c r="U50" s="156">
        <v>27</v>
      </c>
      <c r="V50" s="156">
        <v>28</v>
      </c>
      <c r="W50" s="158">
        <v>45</v>
      </c>
    </row>
    <row r="51" spans="1:23" ht="12.75" customHeight="1">
      <c r="A51" s="168" t="s">
        <v>142</v>
      </c>
      <c r="B51" s="193" t="s">
        <v>43</v>
      </c>
      <c r="C51" s="298" t="s">
        <v>43</v>
      </c>
      <c r="D51" s="193" t="s">
        <v>43</v>
      </c>
      <c r="E51" s="193" t="s">
        <v>43</v>
      </c>
      <c r="F51" s="193" t="s">
        <v>43</v>
      </c>
      <c r="G51" s="193" t="s">
        <v>43</v>
      </c>
      <c r="H51" s="193" t="s">
        <v>43</v>
      </c>
      <c r="I51" s="193" t="s">
        <v>43</v>
      </c>
      <c r="J51" s="193" t="s">
        <v>43</v>
      </c>
      <c r="K51" s="193" t="s">
        <v>43</v>
      </c>
      <c r="L51" s="193" t="s">
        <v>43</v>
      </c>
      <c r="M51" s="193" t="s">
        <v>43</v>
      </c>
      <c r="N51" s="193" t="s">
        <v>43</v>
      </c>
      <c r="O51" s="161" t="s">
        <v>43</v>
      </c>
      <c r="P51" s="195" t="s">
        <v>43</v>
      </c>
      <c r="Q51" s="161" t="s">
        <v>43</v>
      </c>
      <c r="R51" s="161" t="s">
        <v>43</v>
      </c>
      <c r="S51" s="161" t="s">
        <v>43</v>
      </c>
      <c r="T51" s="162" t="s">
        <v>43</v>
      </c>
      <c r="U51" s="161" t="s">
        <v>43</v>
      </c>
      <c r="V51" s="161" t="s">
        <v>43</v>
      </c>
      <c r="W51" s="163" t="s">
        <v>43</v>
      </c>
    </row>
    <row r="52" spans="1:23" ht="96" customHeight="1">
      <c r="A52" s="417" t="s">
        <v>199</v>
      </c>
      <c r="B52" s="417"/>
      <c r="C52" s="417"/>
      <c r="D52" s="417"/>
      <c r="E52" s="417"/>
      <c r="F52" s="417"/>
      <c r="G52" s="417"/>
      <c r="H52" s="417"/>
      <c r="I52" s="417"/>
      <c r="J52" s="417"/>
      <c r="K52" s="417"/>
      <c r="L52" s="417"/>
      <c r="M52" s="417"/>
      <c r="N52" s="417"/>
      <c r="O52" s="417"/>
      <c r="P52" s="417"/>
      <c r="Q52" s="417"/>
      <c r="R52" s="417"/>
      <c r="S52" s="417"/>
      <c r="T52" s="417"/>
      <c r="U52" s="417"/>
      <c r="V52" s="417"/>
      <c r="W52" s="417"/>
    </row>
    <row r="53" spans="1:23">
      <c r="A53" s="169"/>
    </row>
    <row r="54" spans="1:23">
      <c r="A54" s="170"/>
      <c r="B54" s="170"/>
      <c r="C54" s="170"/>
      <c r="D54" s="170"/>
      <c r="E54" s="170"/>
      <c r="F54" s="170"/>
      <c r="G54" s="170"/>
      <c r="H54" s="170"/>
      <c r="I54" s="170"/>
      <c r="J54" s="170"/>
      <c r="K54" s="170"/>
      <c r="L54" s="170"/>
      <c r="M54" s="170"/>
      <c r="N54" s="170"/>
      <c r="O54" s="170"/>
      <c r="P54" s="170"/>
      <c r="Q54" s="170"/>
      <c r="R54" s="170"/>
      <c r="S54" s="170"/>
      <c r="T54" s="170"/>
      <c r="U54" s="170"/>
      <c r="V54" s="170"/>
    </row>
    <row r="55" spans="1:23">
      <c r="A55" s="170"/>
      <c r="B55" s="170"/>
      <c r="C55" s="170"/>
      <c r="D55" s="170"/>
      <c r="E55" s="170"/>
      <c r="F55" s="170"/>
      <c r="G55" s="170"/>
      <c r="H55" s="170"/>
      <c r="I55" s="170"/>
      <c r="J55" s="170"/>
      <c r="K55" s="170"/>
      <c r="L55" s="170"/>
      <c r="M55" s="170"/>
      <c r="N55" s="170"/>
      <c r="O55" s="170"/>
      <c r="P55" s="170"/>
      <c r="Q55" s="170"/>
      <c r="R55" s="170"/>
      <c r="S55" s="170"/>
      <c r="T55" s="170"/>
      <c r="U55" s="170"/>
      <c r="V55" s="170"/>
    </row>
    <row r="56" spans="1:23">
      <c r="A56" s="170"/>
      <c r="B56" s="171"/>
      <c r="C56" s="171"/>
      <c r="D56" s="171"/>
      <c r="E56" s="171"/>
      <c r="F56" s="171"/>
      <c r="G56" s="171"/>
      <c r="H56" s="171"/>
      <c r="I56" s="171"/>
      <c r="J56" s="171"/>
      <c r="K56" s="171"/>
      <c r="L56" s="171"/>
      <c r="M56" s="171"/>
      <c r="N56" s="171"/>
      <c r="O56" s="171"/>
      <c r="P56" s="171"/>
      <c r="Q56" s="171"/>
      <c r="R56" s="170"/>
      <c r="S56" s="170"/>
      <c r="T56" s="170"/>
      <c r="U56" s="170"/>
      <c r="V56" s="170"/>
    </row>
    <row r="57" spans="1:23">
      <c r="B57" s="172"/>
      <c r="C57" s="172"/>
      <c r="D57" s="172"/>
      <c r="E57" s="172"/>
      <c r="F57" s="172"/>
      <c r="G57" s="172"/>
      <c r="H57" s="172"/>
      <c r="I57" s="172"/>
      <c r="J57" s="172"/>
      <c r="K57" s="172"/>
      <c r="L57" s="172"/>
      <c r="M57" s="172"/>
      <c r="N57" s="172"/>
      <c r="O57" s="172"/>
      <c r="P57" s="172"/>
      <c r="Q57" s="172"/>
    </row>
    <row r="58" spans="1:23">
      <c r="B58" s="173"/>
      <c r="C58" s="173"/>
      <c r="D58" s="173"/>
      <c r="E58" s="173"/>
      <c r="F58" s="173"/>
      <c r="G58" s="173"/>
      <c r="H58" s="173"/>
      <c r="I58" s="173"/>
      <c r="J58" s="173"/>
      <c r="K58" s="173"/>
      <c r="L58" s="173"/>
      <c r="M58" s="173"/>
      <c r="N58" s="173"/>
      <c r="O58" s="173"/>
      <c r="P58" s="173"/>
      <c r="Q58" s="173"/>
    </row>
    <row r="59" spans="1:23">
      <c r="B59" s="173"/>
      <c r="C59" s="173"/>
      <c r="D59" s="173"/>
      <c r="E59" s="173"/>
      <c r="F59" s="173"/>
      <c r="G59" s="173"/>
      <c r="H59" s="173"/>
      <c r="I59" s="173"/>
      <c r="J59" s="173"/>
      <c r="K59" s="173"/>
      <c r="L59" s="173"/>
      <c r="M59" s="173"/>
      <c r="N59" s="173"/>
      <c r="O59" s="173"/>
      <c r="P59" s="173"/>
      <c r="Q59" s="173"/>
    </row>
  </sheetData>
  <sortState ref="A11:W45">
    <sortCondition ref="A10"/>
  </sortState>
  <mergeCells count="25">
    <mergeCell ref="A1:W1"/>
    <mergeCell ref="L6:L7"/>
    <mergeCell ref="K6:K7"/>
    <mergeCell ref="J6:J7"/>
    <mergeCell ref="I6:I7"/>
    <mergeCell ref="H6:H7"/>
    <mergeCell ref="R6:R7"/>
    <mergeCell ref="Q6:Q7"/>
    <mergeCell ref="O6:O7"/>
    <mergeCell ref="N6:N7"/>
    <mergeCell ref="M6:M7"/>
    <mergeCell ref="A46:W46"/>
    <mergeCell ref="A52:W52"/>
    <mergeCell ref="A2:W2"/>
    <mergeCell ref="B3:W3"/>
    <mergeCell ref="H4:L4"/>
    <mergeCell ref="O4:T4"/>
    <mergeCell ref="B5:G7"/>
    <mergeCell ref="H5:T5"/>
    <mergeCell ref="U4:W4"/>
    <mergeCell ref="A3:A8"/>
    <mergeCell ref="B8:W8"/>
    <mergeCell ref="T6:T7"/>
    <mergeCell ref="S6:S7"/>
    <mergeCell ref="U5:W6"/>
  </mergeCells>
  <hyperlinks>
    <hyperlink ref="A1" location="Inhalt!A1" display="Zurück zum Inhalt"/>
  </hyperlinks>
  <pageMargins left="0.70866141732283461" right="0.70866141732283461" top="0.78740157480314965" bottom="0.78740157480314965" header="0.31496062992125984" footer="0.31496062992125984"/>
  <pageSetup paperSize="9" scale="53" orientation="landscape" r:id="rId1"/>
  <headerFooter>
    <oddHeader>&amp;R&amp;K0070C0
F5 - Tabellenanhang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zoomScaleNormal="100" workbookViewId="0">
      <selection activeCell="A19" sqref="A19:G19"/>
    </sheetView>
  </sheetViews>
  <sheetFormatPr baseColWidth="10" defaultRowHeight="12.75"/>
  <cols>
    <col min="2" max="7" width="14.140625" customWidth="1"/>
  </cols>
  <sheetData>
    <row r="1" spans="1:12" ht="24" customHeight="1">
      <c r="A1" s="385" t="s">
        <v>138</v>
      </c>
      <c r="B1" s="385"/>
      <c r="C1" s="385"/>
      <c r="D1" s="385"/>
      <c r="E1" s="385"/>
      <c r="F1" s="385"/>
      <c r="G1" s="385"/>
    </row>
    <row r="2" spans="1:12" ht="30" customHeight="1">
      <c r="A2" s="406" t="s">
        <v>144</v>
      </c>
      <c r="B2" s="406"/>
      <c r="C2" s="406"/>
      <c r="D2" s="406"/>
      <c r="E2" s="406"/>
      <c r="F2" s="406"/>
      <c r="G2" s="406"/>
      <c r="H2" s="15"/>
      <c r="I2" s="15"/>
      <c r="J2" s="15"/>
      <c r="K2" s="15"/>
      <c r="L2" s="15"/>
    </row>
    <row r="3" spans="1:12" ht="12.75" customHeight="1">
      <c r="A3" s="402" t="s">
        <v>24</v>
      </c>
      <c r="B3" s="448" t="s">
        <v>145</v>
      </c>
      <c r="C3" s="449"/>
      <c r="D3" s="449"/>
      <c r="E3" s="449"/>
      <c r="F3" s="449"/>
      <c r="G3" s="449"/>
    </row>
    <row r="4" spans="1:12" ht="12.75" customHeight="1">
      <c r="A4" s="402"/>
      <c r="B4" s="450" t="s">
        <v>36</v>
      </c>
      <c r="C4" s="451" t="s">
        <v>146</v>
      </c>
      <c r="D4" s="451"/>
      <c r="E4" s="447" t="s">
        <v>147</v>
      </c>
      <c r="F4" s="447"/>
      <c r="G4" s="447"/>
    </row>
    <row r="5" spans="1:12" ht="12.75" customHeight="1">
      <c r="A5" s="402"/>
      <c r="B5" s="450"/>
      <c r="C5" s="451" t="s">
        <v>197</v>
      </c>
      <c r="D5" s="234" t="s">
        <v>198</v>
      </c>
      <c r="E5" s="413" t="s">
        <v>197</v>
      </c>
      <c r="F5" s="401" t="s">
        <v>198</v>
      </c>
      <c r="G5" s="447"/>
    </row>
    <row r="6" spans="1:12">
      <c r="A6" s="402"/>
      <c r="B6" s="450"/>
      <c r="C6" s="451"/>
      <c r="D6" s="220" t="s">
        <v>126</v>
      </c>
      <c r="E6" s="415"/>
      <c r="F6" s="218" t="s">
        <v>41</v>
      </c>
      <c r="G6" s="219" t="s">
        <v>32</v>
      </c>
    </row>
    <row r="7" spans="1:12">
      <c r="A7" s="402"/>
      <c r="B7" s="452" t="s">
        <v>35</v>
      </c>
      <c r="C7" s="453"/>
      <c r="D7" s="453"/>
      <c r="E7" s="453"/>
      <c r="F7" s="453"/>
      <c r="G7" s="453"/>
    </row>
    <row r="8" spans="1:12">
      <c r="A8" s="303">
        <v>2008</v>
      </c>
      <c r="B8" s="3">
        <v>8.2915271330859444</v>
      </c>
      <c r="C8" s="3">
        <v>6.2737525815937172</v>
      </c>
      <c r="D8" s="4">
        <v>6.3404093046904793</v>
      </c>
      <c r="E8" s="235">
        <v>19.048008840502597</v>
      </c>
      <c r="F8" s="3">
        <v>34.142144209258305</v>
      </c>
      <c r="G8" s="4">
        <v>14.217595168083925</v>
      </c>
    </row>
    <row r="9" spans="1:12">
      <c r="A9" s="304">
        <v>2009</v>
      </c>
      <c r="B9" s="64">
        <v>8.0007441179249739</v>
      </c>
      <c r="C9" s="64">
        <v>6.1220250973604502</v>
      </c>
      <c r="D9" s="65">
        <v>5.1466255086291568</v>
      </c>
      <c r="E9" s="64">
        <v>18.902794238765793</v>
      </c>
      <c r="F9" s="64">
        <v>31.349113350519492</v>
      </c>
      <c r="G9" s="65">
        <v>14.181426519865964</v>
      </c>
    </row>
    <row r="10" spans="1:12">
      <c r="A10" s="303">
        <v>2010</v>
      </c>
      <c r="B10" s="3">
        <v>7.798792912299521</v>
      </c>
      <c r="C10" s="3">
        <v>5.2862001960112721</v>
      </c>
      <c r="D10" s="4">
        <v>4.6984332559854662</v>
      </c>
      <c r="E10" s="3">
        <v>18.887691570881227</v>
      </c>
      <c r="F10" s="3">
        <v>26.614274379415875</v>
      </c>
      <c r="G10" s="4">
        <v>14.5625</v>
      </c>
    </row>
    <row r="11" spans="1:12">
      <c r="A11" s="304">
        <v>2011</v>
      </c>
      <c r="B11" s="64">
        <v>7.7481506791680159</v>
      </c>
      <c r="C11" s="64">
        <v>5.0776025072330286</v>
      </c>
      <c r="D11" s="65">
        <v>4.5805418001747737</v>
      </c>
      <c r="E11" s="64">
        <v>17.413427561837455</v>
      </c>
      <c r="F11" s="64">
        <v>21.536859440085244</v>
      </c>
      <c r="G11" s="65">
        <v>14.729774843280538</v>
      </c>
    </row>
    <row r="12" spans="1:12">
      <c r="A12" s="303">
        <v>2012</v>
      </c>
      <c r="B12" s="3">
        <v>7.4529803695764727</v>
      </c>
      <c r="C12" s="3">
        <v>4.6392202079316327</v>
      </c>
      <c r="D12" s="4">
        <v>4.0827928798123363</v>
      </c>
      <c r="E12" s="3">
        <v>15.852753164862076</v>
      </c>
      <c r="F12" s="3">
        <v>18.258196721311474</v>
      </c>
      <c r="G12" s="4">
        <v>14.994215770422063</v>
      </c>
    </row>
    <row r="13" spans="1:12">
      <c r="A13" s="304">
        <v>2013</v>
      </c>
      <c r="B13" s="64">
        <v>7.3637780120067831</v>
      </c>
      <c r="C13" s="64">
        <v>4.2834091715880849</v>
      </c>
      <c r="D13" s="65">
        <v>3.958984375</v>
      </c>
      <c r="E13" s="64">
        <v>14.906361122086132</v>
      </c>
      <c r="F13" s="64">
        <v>16.71048265652518</v>
      </c>
      <c r="G13" s="65">
        <v>15.292716379123656</v>
      </c>
    </row>
    <row r="14" spans="1:12">
      <c r="A14" s="303">
        <v>2014</v>
      </c>
      <c r="B14" s="3">
        <v>7.3858367915084155</v>
      </c>
      <c r="C14" s="3">
        <v>4.1023467475684843</v>
      </c>
      <c r="D14" s="4">
        <v>3.9739814102394031</v>
      </c>
      <c r="E14" s="3">
        <v>14.408992072634572</v>
      </c>
      <c r="F14" s="3">
        <v>15.808024074284008</v>
      </c>
      <c r="G14" s="4">
        <v>15.976835897253705</v>
      </c>
    </row>
    <row r="15" spans="1:12">
      <c r="A15" s="304">
        <v>2015</v>
      </c>
      <c r="B15" s="64">
        <v>7.552098474214473</v>
      </c>
      <c r="C15" s="64">
        <v>3.8498653430126581</v>
      </c>
      <c r="D15" s="65">
        <v>3.8190356996815402</v>
      </c>
      <c r="E15" s="64">
        <v>14.689396058023174</v>
      </c>
      <c r="F15" s="64">
        <v>16.022177241925547</v>
      </c>
      <c r="G15" s="65">
        <v>16.727708368988534</v>
      </c>
    </row>
    <row r="16" spans="1:12">
      <c r="A16" s="303">
        <v>2016</v>
      </c>
      <c r="B16" s="3">
        <v>7.8492427971151857</v>
      </c>
      <c r="C16" s="3">
        <v>3.9017409817652227</v>
      </c>
      <c r="D16" s="4">
        <v>3.996870313620656</v>
      </c>
      <c r="E16" s="3">
        <v>14.89765510364793</v>
      </c>
      <c r="F16" s="3">
        <v>16.250814148902808</v>
      </c>
      <c r="G16" s="4">
        <v>16.798061499607524</v>
      </c>
    </row>
    <row r="17" spans="1:7">
      <c r="A17" s="304">
        <v>2017</v>
      </c>
      <c r="B17" s="64">
        <v>8.3183519554186081</v>
      </c>
      <c r="C17" s="64">
        <v>4.0746080316978173</v>
      </c>
      <c r="D17" s="65">
        <v>4.2243147982534595</v>
      </c>
      <c r="E17" s="64">
        <v>15.263829988491432</v>
      </c>
      <c r="F17" s="64">
        <v>16.603765288699005</v>
      </c>
      <c r="G17" s="65">
        <v>17.783332746540857</v>
      </c>
    </row>
    <row r="18" spans="1:7">
      <c r="A18" s="305">
        <v>2018</v>
      </c>
      <c r="B18" s="201">
        <v>8.8195718654434252</v>
      </c>
      <c r="C18" s="201">
        <v>4.2971417261796772</v>
      </c>
      <c r="D18" s="200">
        <v>4.5704088334799797</v>
      </c>
      <c r="E18" s="201">
        <v>15.831628477905074</v>
      </c>
      <c r="F18" s="201">
        <v>17.493615209988651</v>
      </c>
      <c r="G18" s="200">
        <v>17.613248554082695</v>
      </c>
    </row>
    <row r="19" spans="1:7" ht="15" customHeight="1">
      <c r="A19" s="446" t="s">
        <v>148</v>
      </c>
      <c r="B19" s="446"/>
      <c r="C19" s="446"/>
      <c r="D19" s="446"/>
      <c r="E19" s="446"/>
      <c r="F19" s="446"/>
      <c r="G19" s="446"/>
    </row>
    <row r="34" spans="3:8">
      <c r="C34" s="12"/>
      <c r="E34" s="12"/>
      <c r="H34" s="12"/>
    </row>
    <row r="35" spans="3:8">
      <c r="C35" s="12"/>
      <c r="E35" s="12"/>
      <c r="H35" s="12"/>
    </row>
  </sheetData>
  <mergeCells count="12">
    <mergeCell ref="A2:G2"/>
    <mergeCell ref="A3:A7"/>
    <mergeCell ref="E4:G4"/>
    <mergeCell ref="E5:E6"/>
    <mergeCell ref="A1:G1"/>
    <mergeCell ref="A19:G19"/>
    <mergeCell ref="F5:G5"/>
    <mergeCell ref="B3:G3"/>
    <mergeCell ref="B4:B6"/>
    <mergeCell ref="C5:C6"/>
    <mergeCell ref="C4:D4"/>
    <mergeCell ref="B7:G7"/>
  </mergeCells>
  <hyperlinks>
    <hyperlink ref="A1:B1" location="Inhalt!A1" display="Zurück zum Inhalt"/>
  </hyperlinks>
  <pageMargins left="0.70866141732283461" right="0.70866141732283461" top="0.78740157480314965" bottom="0.78740157480314965" header="0.31496062992125984" footer="0.31496062992125984"/>
  <pageSetup paperSize="9" scale="53" orientation="portrait" r:id="rId1"/>
  <headerFooter>
    <oddHeader>&amp;R&amp;K0070C0
F5 - Tabellenanhang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39"/>
  <sheetViews>
    <sheetView showGridLines="0" topLeftCell="A34" zoomScaleNormal="100" workbookViewId="0">
      <selection activeCell="K114" sqref="K114"/>
    </sheetView>
  </sheetViews>
  <sheetFormatPr baseColWidth="10" defaultRowHeight="12.75"/>
  <cols>
    <col min="1" max="1" width="9.140625" customWidth="1"/>
    <col min="2" max="10" width="10.7109375" customWidth="1"/>
  </cols>
  <sheetData>
    <row r="1" spans="1:11" ht="24" customHeight="1">
      <c r="A1" s="385" t="s">
        <v>138</v>
      </c>
      <c r="B1" s="385"/>
      <c r="C1" s="385"/>
      <c r="D1" s="385"/>
      <c r="E1" s="385"/>
      <c r="F1" s="385"/>
      <c r="G1" s="385"/>
      <c r="H1" s="385"/>
      <c r="I1" s="385"/>
      <c r="J1" s="385"/>
    </row>
    <row r="2" spans="1:11" ht="30" customHeight="1">
      <c r="A2" s="475" t="s">
        <v>177</v>
      </c>
      <c r="B2" s="475"/>
      <c r="C2" s="475"/>
      <c r="D2" s="475"/>
      <c r="E2" s="475"/>
      <c r="F2" s="475"/>
      <c r="G2" s="475"/>
      <c r="H2" s="475"/>
      <c r="I2" s="475"/>
      <c r="J2" s="475"/>
      <c r="K2" s="15"/>
    </row>
    <row r="3" spans="1:11" ht="14.25" customHeight="1">
      <c r="A3" s="472" t="s">
        <v>231</v>
      </c>
      <c r="B3" s="467" t="s">
        <v>23</v>
      </c>
      <c r="C3" s="467" t="s">
        <v>39</v>
      </c>
      <c r="D3" s="467"/>
      <c r="E3" s="467"/>
      <c r="F3" s="467"/>
      <c r="G3" s="467"/>
      <c r="H3" s="467"/>
      <c r="I3" s="468"/>
      <c r="J3" s="469"/>
    </row>
    <row r="4" spans="1:11" ht="24.75" customHeight="1">
      <c r="A4" s="473"/>
      <c r="B4" s="467"/>
      <c r="C4" s="470" t="s">
        <v>239</v>
      </c>
      <c r="D4" s="470" t="s">
        <v>238</v>
      </c>
      <c r="E4" s="470" t="s">
        <v>237</v>
      </c>
      <c r="F4" s="470" t="s">
        <v>240</v>
      </c>
      <c r="G4" s="470" t="s">
        <v>241</v>
      </c>
      <c r="H4" s="470" t="s">
        <v>242</v>
      </c>
      <c r="I4" s="470" t="s">
        <v>38</v>
      </c>
      <c r="J4" s="471" t="s">
        <v>243</v>
      </c>
    </row>
    <row r="5" spans="1:11" ht="24.75" customHeight="1">
      <c r="A5" s="473"/>
      <c r="B5" s="467"/>
      <c r="C5" s="470"/>
      <c r="D5" s="470"/>
      <c r="E5" s="470"/>
      <c r="F5" s="470"/>
      <c r="G5" s="470"/>
      <c r="H5" s="470"/>
      <c r="I5" s="470"/>
      <c r="J5" s="471"/>
    </row>
    <row r="6" spans="1:11" ht="39.6" customHeight="1">
      <c r="A6" s="473"/>
      <c r="B6" s="467"/>
      <c r="C6" s="470"/>
      <c r="D6" s="470"/>
      <c r="E6" s="470"/>
      <c r="F6" s="470"/>
      <c r="G6" s="470"/>
      <c r="H6" s="470"/>
      <c r="I6" s="470"/>
      <c r="J6" s="471"/>
    </row>
    <row r="7" spans="1:11" ht="12.75" customHeight="1">
      <c r="A7" s="474"/>
      <c r="B7" s="456" t="s">
        <v>34</v>
      </c>
      <c r="C7" s="457"/>
      <c r="D7" s="457"/>
      <c r="E7" s="457"/>
      <c r="F7" s="457"/>
      <c r="G7" s="457"/>
      <c r="H7" s="457"/>
      <c r="I7" s="457"/>
      <c r="J7" s="457"/>
    </row>
    <row r="8" spans="1:11" ht="12.75" customHeight="1">
      <c r="A8" s="465" t="s">
        <v>232</v>
      </c>
      <c r="B8" s="465"/>
      <c r="C8" s="465"/>
      <c r="D8" s="465"/>
      <c r="E8" s="465"/>
      <c r="F8" s="466"/>
      <c r="G8" s="465"/>
      <c r="H8" s="465"/>
      <c r="I8" s="466"/>
      <c r="J8" s="465"/>
    </row>
    <row r="9" spans="1:11" ht="12.75" customHeight="1">
      <c r="A9" s="93">
        <v>1995</v>
      </c>
      <c r="B9" s="108">
        <v>197015</v>
      </c>
      <c r="C9" s="108">
        <v>18734</v>
      </c>
      <c r="D9" s="108">
        <v>74929</v>
      </c>
      <c r="E9" s="108">
        <v>21774</v>
      </c>
      <c r="F9" s="108">
        <v>53321</v>
      </c>
      <c r="G9" s="108">
        <v>12075</v>
      </c>
      <c r="H9" s="108">
        <v>6471</v>
      </c>
      <c r="I9" s="108">
        <v>2431</v>
      </c>
      <c r="J9" s="110">
        <v>7280</v>
      </c>
    </row>
    <row r="10" spans="1:11" ht="12.75" customHeight="1">
      <c r="A10" s="111">
        <v>2000</v>
      </c>
      <c r="B10" s="112">
        <v>176654</v>
      </c>
      <c r="C10" s="112">
        <v>19232</v>
      </c>
      <c r="D10" s="112">
        <v>73411</v>
      </c>
      <c r="E10" s="112">
        <v>16850</v>
      </c>
      <c r="F10" s="112">
        <v>40719</v>
      </c>
      <c r="G10" s="112">
        <v>10620</v>
      </c>
      <c r="H10" s="112">
        <v>5645</v>
      </c>
      <c r="I10" s="112">
        <v>2547</v>
      </c>
      <c r="J10" s="114">
        <v>7630</v>
      </c>
    </row>
    <row r="11" spans="1:11" ht="12.75" customHeight="1">
      <c r="A11" s="93">
        <v>2005</v>
      </c>
      <c r="B11" s="108">
        <v>207936</v>
      </c>
      <c r="C11" s="108">
        <v>23879</v>
      </c>
      <c r="D11" s="108">
        <v>88419</v>
      </c>
      <c r="E11" s="108">
        <v>18525</v>
      </c>
      <c r="F11" s="108">
        <v>46551</v>
      </c>
      <c r="G11" s="108">
        <v>11817</v>
      </c>
      <c r="H11" s="108">
        <v>6178</v>
      </c>
      <c r="I11" s="108">
        <v>2876</v>
      </c>
      <c r="J11" s="110">
        <v>9678</v>
      </c>
    </row>
    <row r="12" spans="1:11" ht="12.75" customHeight="1">
      <c r="A12" s="111">
        <v>2006</v>
      </c>
      <c r="B12" s="112">
        <v>220782</v>
      </c>
      <c r="C12" s="112">
        <v>27361</v>
      </c>
      <c r="D12" s="112">
        <v>91643</v>
      </c>
      <c r="E12" s="112">
        <v>20520</v>
      </c>
      <c r="F12" s="112">
        <v>49169</v>
      </c>
      <c r="G12" s="112">
        <v>12230</v>
      </c>
      <c r="H12" s="112">
        <v>6227</v>
      </c>
      <c r="I12" s="112">
        <v>3113</v>
      </c>
      <c r="J12" s="114">
        <v>10503</v>
      </c>
    </row>
    <row r="13" spans="1:11" ht="12.75" customHeight="1">
      <c r="A13" s="115">
        <v>2007</v>
      </c>
      <c r="B13" s="116">
        <v>239877</v>
      </c>
      <c r="C13" s="116">
        <v>30997</v>
      </c>
      <c r="D13" s="116">
        <v>98668</v>
      </c>
      <c r="E13" s="116">
        <v>22986</v>
      </c>
      <c r="F13" s="116">
        <v>53496</v>
      </c>
      <c r="G13" s="116">
        <v>13358</v>
      </c>
      <c r="H13" s="116">
        <v>6534</v>
      </c>
      <c r="I13" s="116">
        <v>3435</v>
      </c>
      <c r="J13" s="118">
        <v>10399</v>
      </c>
    </row>
    <row r="14" spans="1:11" ht="12.75" customHeight="1">
      <c r="A14" s="111">
        <v>2008</v>
      </c>
      <c r="B14" s="112">
        <v>260498</v>
      </c>
      <c r="C14" s="112">
        <v>36458</v>
      </c>
      <c r="D14" s="112">
        <v>101418</v>
      </c>
      <c r="E14" s="112">
        <v>27377</v>
      </c>
      <c r="F14" s="112">
        <v>58514</v>
      </c>
      <c r="G14" s="112">
        <v>14345</v>
      </c>
      <c r="H14" s="112">
        <v>7204</v>
      </c>
      <c r="I14" s="112">
        <v>3996</v>
      </c>
      <c r="J14" s="114">
        <v>11185</v>
      </c>
    </row>
    <row r="15" spans="1:11" ht="12.75" customHeight="1">
      <c r="A15" s="93">
        <v>2009</v>
      </c>
      <c r="B15" s="108">
        <v>288875</v>
      </c>
      <c r="C15" s="108">
        <v>38684</v>
      </c>
      <c r="D15" s="108">
        <v>116414</v>
      </c>
      <c r="E15" s="108">
        <v>30953</v>
      </c>
      <c r="F15" s="108">
        <v>64004</v>
      </c>
      <c r="G15" s="108">
        <v>15142</v>
      </c>
      <c r="H15" s="108">
        <v>7729</v>
      </c>
      <c r="I15" s="108">
        <v>4404</v>
      </c>
      <c r="J15" s="110">
        <v>11544</v>
      </c>
    </row>
    <row r="16" spans="1:11" ht="12.75" customHeight="1">
      <c r="A16" s="119">
        <v>2010</v>
      </c>
      <c r="B16" s="112">
        <v>294881</v>
      </c>
      <c r="C16" s="112">
        <v>38385</v>
      </c>
      <c r="D16" s="112">
        <v>119289</v>
      </c>
      <c r="E16" s="112">
        <v>32800</v>
      </c>
      <c r="F16" s="112">
        <v>65621</v>
      </c>
      <c r="G16" s="112">
        <v>15222</v>
      </c>
      <c r="H16" s="112">
        <v>7125</v>
      </c>
      <c r="I16" s="112">
        <v>4619</v>
      </c>
      <c r="J16" s="114">
        <v>11820</v>
      </c>
    </row>
    <row r="17" spans="1:10" ht="12.75" customHeight="1">
      <c r="A17" s="92">
        <v>2011</v>
      </c>
      <c r="B17" s="108">
        <v>307271</v>
      </c>
      <c r="C17" s="108">
        <v>39435</v>
      </c>
      <c r="D17" s="108">
        <v>122294</v>
      </c>
      <c r="E17" s="108">
        <v>34096</v>
      </c>
      <c r="F17" s="108">
        <v>71128</v>
      </c>
      <c r="G17" s="108">
        <v>15686</v>
      </c>
      <c r="H17" s="108">
        <v>7521</v>
      </c>
      <c r="I17" s="108">
        <v>4585</v>
      </c>
      <c r="J17" s="110">
        <v>12525</v>
      </c>
    </row>
    <row r="18" spans="1:10" ht="12.75" customHeight="1">
      <c r="A18" s="119">
        <v>2012</v>
      </c>
      <c r="B18" s="112">
        <v>309621</v>
      </c>
      <c r="C18" s="112">
        <v>38444</v>
      </c>
      <c r="D18" s="112">
        <v>122239</v>
      </c>
      <c r="E18" s="112">
        <v>32793</v>
      </c>
      <c r="F18" s="112">
        <v>75697</v>
      </c>
      <c r="G18" s="112">
        <v>15856</v>
      </c>
      <c r="H18" s="112">
        <v>7345</v>
      </c>
      <c r="I18" s="112">
        <v>4381</v>
      </c>
      <c r="J18" s="114">
        <v>12866</v>
      </c>
    </row>
    <row r="19" spans="1:10" ht="12.75" customHeight="1">
      <c r="A19" s="120">
        <v>2013</v>
      </c>
      <c r="B19" s="108">
        <v>309870</v>
      </c>
      <c r="C19" s="108">
        <v>38247</v>
      </c>
      <c r="D19" s="108">
        <v>123171</v>
      </c>
      <c r="E19" s="108">
        <v>31665</v>
      </c>
      <c r="F19" s="108">
        <v>77049</v>
      </c>
      <c r="G19" s="108">
        <v>16534</v>
      </c>
      <c r="H19" s="108">
        <v>7158</v>
      </c>
      <c r="I19" s="108">
        <v>3503</v>
      </c>
      <c r="J19" s="110">
        <v>12542</v>
      </c>
    </row>
    <row r="20" spans="1:10" ht="12.75" customHeight="1">
      <c r="A20" s="145">
        <v>2014</v>
      </c>
      <c r="B20" s="112">
        <v>313796</v>
      </c>
      <c r="C20" s="112">
        <v>38788</v>
      </c>
      <c r="D20" s="112">
        <v>125628</v>
      </c>
      <c r="E20" s="112">
        <v>31635</v>
      </c>
      <c r="F20" s="112">
        <v>78018</v>
      </c>
      <c r="G20" s="112">
        <v>17331</v>
      </c>
      <c r="H20" s="112">
        <v>7008</v>
      </c>
      <c r="I20" s="112">
        <v>3474</v>
      </c>
      <c r="J20" s="114">
        <v>11913</v>
      </c>
    </row>
    <row r="21" spans="1:10" ht="12.75" customHeight="1">
      <c r="A21" s="146">
        <v>2015</v>
      </c>
      <c r="B21" s="108">
        <v>317102</v>
      </c>
      <c r="C21" s="108">
        <v>37135</v>
      </c>
      <c r="D21" s="108">
        <v>128273</v>
      </c>
      <c r="E21" s="108">
        <v>30001</v>
      </c>
      <c r="F21" s="108">
        <v>81300</v>
      </c>
      <c r="G21" s="108">
        <v>17935</v>
      </c>
      <c r="H21" s="108">
        <v>7442</v>
      </c>
      <c r="I21" s="108">
        <v>3497</v>
      </c>
      <c r="J21" s="110">
        <v>11514</v>
      </c>
    </row>
    <row r="22" spans="1:10" ht="12.75" customHeight="1">
      <c r="A22" s="145">
        <v>2016</v>
      </c>
      <c r="B22" s="112">
        <v>315168</v>
      </c>
      <c r="C22" s="112">
        <v>34886</v>
      </c>
      <c r="D22" s="112">
        <v>132737</v>
      </c>
      <c r="E22" s="112">
        <v>28081</v>
      </c>
      <c r="F22" s="112">
        <v>78552</v>
      </c>
      <c r="G22" s="112">
        <v>19521</v>
      </c>
      <c r="H22" s="112">
        <v>6978</v>
      </c>
      <c r="I22" s="112">
        <v>3128</v>
      </c>
      <c r="J22" s="114">
        <v>11268</v>
      </c>
    </row>
    <row r="23" spans="1:10" ht="12.75" customHeight="1">
      <c r="A23" s="146">
        <v>2017</v>
      </c>
      <c r="B23" s="108">
        <v>311441</v>
      </c>
      <c r="C23" s="108">
        <v>32205</v>
      </c>
      <c r="D23" s="108">
        <v>134605</v>
      </c>
      <c r="E23" s="108">
        <v>26261</v>
      </c>
      <c r="F23" s="108">
        <v>76133</v>
      </c>
      <c r="G23" s="108">
        <v>20308</v>
      </c>
      <c r="H23" s="108">
        <v>7148</v>
      </c>
      <c r="I23" s="108">
        <v>3118</v>
      </c>
      <c r="J23" s="110">
        <v>11119</v>
      </c>
    </row>
    <row r="24" spans="1:10" ht="12.75" customHeight="1">
      <c r="A24" s="147">
        <v>2018</v>
      </c>
      <c r="B24" s="144">
        <v>303155</v>
      </c>
      <c r="C24" s="144">
        <v>30535</v>
      </c>
      <c r="D24" s="144">
        <v>131833</v>
      </c>
      <c r="E24" s="144">
        <v>25677</v>
      </c>
      <c r="F24" s="144">
        <v>73851</v>
      </c>
      <c r="G24" s="144">
        <v>20101</v>
      </c>
      <c r="H24" s="144">
        <v>7252</v>
      </c>
      <c r="I24" s="144">
        <v>2999</v>
      </c>
      <c r="J24" s="134">
        <v>10892</v>
      </c>
    </row>
    <row r="25" spans="1:10" ht="12.75" customHeight="1">
      <c r="A25" s="463" t="s">
        <v>233</v>
      </c>
      <c r="B25" s="463"/>
      <c r="C25" s="463"/>
      <c r="D25" s="463"/>
      <c r="E25" s="463"/>
      <c r="F25" s="464"/>
      <c r="G25" s="463"/>
      <c r="H25" s="463"/>
      <c r="I25" s="464"/>
      <c r="J25" s="463"/>
    </row>
    <row r="26" spans="1:10" ht="12.75" customHeight="1">
      <c r="A26" s="306"/>
      <c r="B26" s="456" t="s">
        <v>35</v>
      </c>
      <c r="C26" s="457"/>
      <c r="D26" s="457"/>
      <c r="E26" s="457"/>
      <c r="F26" s="457"/>
      <c r="G26" s="457"/>
      <c r="H26" s="457"/>
      <c r="I26" s="457"/>
      <c r="J26" s="457"/>
    </row>
    <row r="27" spans="1:10" ht="12.75" customHeight="1">
      <c r="A27" s="92">
        <v>1995</v>
      </c>
      <c r="B27" s="109">
        <v>100</v>
      </c>
      <c r="C27" s="121">
        <v>9.5089206405603637</v>
      </c>
      <c r="D27" s="121">
        <v>38.032129533284269</v>
      </c>
      <c r="E27" s="121">
        <v>11.051950359109712</v>
      </c>
      <c r="F27" s="121">
        <v>27.064436718016395</v>
      </c>
      <c r="G27" s="121">
        <v>6.1289749511458522</v>
      </c>
      <c r="H27" s="121">
        <v>3.2845214831358023</v>
      </c>
      <c r="I27" s="121">
        <v>1.233916199274167</v>
      </c>
      <c r="J27" s="122">
        <v>3.695150115473441</v>
      </c>
    </row>
    <row r="28" spans="1:10" ht="12.75" customHeight="1">
      <c r="A28" s="119">
        <v>2000</v>
      </c>
      <c r="B28" s="113">
        <v>100</v>
      </c>
      <c r="C28" s="123">
        <v>10.886818300180012</v>
      </c>
      <c r="D28" s="123">
        <v>41.556375740147402</v>
      </c>
      <c r="E28" s="123">
        <v>9.5384197357546388</v>
      </c>
      <c r="F28" s="123">
        <v>23.050143217815616</v>
      </c>
      <c r="G28" s="123">
        <v>6.0117517859771077</v>
      </c>
      <c r="H28" s="123">
        <v>3.1955121310584533</v>
      </c>
      <c r="I28" s="123">
        <v>1.4418014876538316</v>
      </c>
      <c r="J28" s="124">
        <v>4.3191776014129317</v>
      </c>
    </row>
    <row r="29" spans="1:10" ht="12.75" customHeight="1">
      <c r="A29" s="92">
        <v>2005</v>
      </c>
      <c r="B29" s="109">
        <v>100</v>
      </c>
      <c r="C29" s="121">
        <v>11.483821945213911</v>
      </c>
      <c r="D29" s="121">
        <v>42.522218374884581</v>
      </c>
      <c r="E29" s="121">
        <v>8.9089912280701764</v>
      </c>
      <c r="F29" s="121">
        <v>22.38717682363804</v>
      </c>
      <c r="G29" s="121">
        <v>5.682998614958449</v>
      </c>
      <c r="H29" s="121">
        <v>2.9711064943059404</v>
      </c>
      <c r="I29" s="121">
        <v>1.3831178824253616</v>
      </c>
      <c r="J29" s="122">
        <v>4.654316712834718</v>
      </c>
    </row>
    <row r="30" spans="1:10" ht="12.75" customHeight="1">
      <c r="A30" s="119">
        <v>2006</v>
      </c>
      <c r="B30" s="113">
        <v>100</v>
      </c>
      <c r="C30" s="123">
        <v>12.392767526338199</v>
      </c>
      <c r="D30" s="123">
        <v>41.508365718219778</v>
      </c>
      <c r="E30" s="123">
        <v>9.2942359431475392</v>
      </c>
      <c r="F30" s="123">
        <v>22.270384361043927</v>
      </c>
      <c r="G30" s="123">
        <v>5.5394008569539182</v>
      </c>
      <c r="H30" s="123">
        <v>2.8204292016559322</v>
      </c>
      <c r="I30" s="123">
        <v>1.4099881330905599</v>
      </c>
      <c r="J30" s="124">
        <v>4.757181291953148</v>
      </c>
    </row>
    <row r="31" spans="1:10" ht="12.75" customHeight="1">
      <c r="A31" s="92">
        <v>2007</v>
      </c>
      <c r="B31" s="109">
        <v>100</v>
      </c>
      <c r="C31" s="121">
        <v>12.922039211762696</v>
      </c>
      <c r="D31" s="121">
        <v>41.13274719960647</v>
      </c>
      <c r="E31" s="121">
        <v>9.5824109856301352</v>
      </c>
      <c r="F31" s="121">
        <v>22.301429482609837</v>
      </c>
      <c r="G31" s="121">
        <v>5.5686872855671865</v>
      </c>
      <c r="H31" s="121">
        <v>2.7238959966983081</v>
      </c>
      <c r="I31" s="121">
        <v>1.4319838917445191</v>
      </c>
      <c r="J31" s="122">
        <v>4.3351384251095348</v>
      </c>
    </row>
    <row r="32" spans="1:10" ht="12.75" customHeight="1">
      <c r="A32" s="119">
        <v>2008</v>
      </c>
      <c r="B32" s="113">
        <v>100</v>
      </c>
      <c r="C32" s="123">
        <v>13.995500925151058</v>
      </c>
      <c r="D32" s="123">
        <v>38.932352647621094</v>
      </c>
      <c r="E32" s="123">
        <v>10.509485677433224</v>
      </c>
      <c r="F32" s="123">
        <v>22.462360555551289</v>
      </c>
      <c r="G32" s="123">
        <v>5.5067601286766115</v>
      </c>
      <c r="H32" s="123">
        <v>2.7654722876951072</v>
      </c>
      <c r="I32" s="123">
        <v>1.5339849058342099</v>
      </c>
      <c r="J32" s="124">
        <v>4.2936989919308406</v>
      </c>
    </row>
    <row r="33" spans="1:10" ht="12.75" customHeight="1">
      <c r="A33" s="92">
        <v>2009</v>
      </c>
      <c r="B33" s="109">
        <v>100</v>
      </c>
      <c r="C33" s="121">
        <v>13.391259195153612</v>
      </c>
      <c r="D33" s="121">
        <v>40.299091302466465</v>
      </c>
      <c r="E33" s="121">
        <v>10.715015144958892</v>
      </c>
      <c r="F33" s="121">
        <v>22.156295975768064</v>
      </c>
      <c r="G33" s="121">
        <v>5.2417135439203806</v>
      </c>
      <c r="H33" s="121">
        <v>2.6755517092167893</v>
      </c>
      <c r="I33" s="121">
        <v>1.5245348334054523</v>
      </c>
      <c r="J33" s="122">
        <v>3.9961921246213761</v>
      </c>
    </row>
    <row r="34" spans="1:10" ht="12.75" customHeight="1">
      <c r="A34" s="119">
        <v>2010</v>
      </c>
      <c r="B34" s="113">
        <v>100</v>
      </c>
      <c r="C34" s="123">
        <v>13.017115378746002</v>
      </c>
      <c r="D34" s="123">
        <v>40.453267589298733</v>
      </c>
      <c r="E34" s="123">
        <v>11.123131025735805</v>
      </c>
      <c r="F34" s="123">
        <v>22.253383568286868</v>
      </c>
      <c r="G34" s="123">
        <v>5.162082331516781</v>
      </c>
      <c r="H34" s="123">
        <v>2.4162289194624273</v>
      </c>
      <c r="I34" s="123">
        <v>1.5663945795083443</v>
      </c>
      <c r="J34" s="124">
        <v>4.0083966074450368</v>
      </c>
    </row>
    <row r="35" spans="1:10" ht="12.75" customHeight="1">
      <c r="A35" s="92">
        <v>2011</v>
      </c>
      <c r="B35" s="108">
        <v>100</v>
      </c>
      <c r="C35" s="125">
        <v>12.833947883138988</v>
      </c>
      <c r="D35" s="125">
        <v>39.800046213277525</v>
      </c>
      <c r="E35" s="125">
        <v>11.096393737124558</v>
      </c>
      <c r="F35" s="125">
        <v>23.148295804029669</v>
      </c>
      <c r="G35" s="125">
        <v>5.1049399390114916</v>
      </c>
      <c r="H35" s="125">
        <v>2.4476764810216389</v>
      </c>
      <c r="I35" s="125">
        <v>1.4921681512410867</v>
      </c>
      <c r="J35" s="126">
        <v>4.0762063455386288</v>
      </c>
    </row>
    <row r="36" spans="1:10" ht="12.75" customHeight="1">
      <c r="A36" s="119">
        <v>2012</v>
      </c>
      <c r="B36" s="112">
        <v>100</v>
      </c>
      <c r="C36" s="127">
        <v>12.41647045904509</v>
      </c>
      <c r="D36" s="127">
        <v>39.48020321619012</v>
      </c>
      <c r="E36" s="127">
        <v>10.591335859001811</v>
      </c>
      <c r="F36" s="127">
        <v>24.448277087148483</v>
      </c>
      <c r="G36" s="127">
        <v>5.1210996670122508</v>
      </c>
      <c r="H36" s="127">
        <v>2.3722551118948649</v>
      </c>
      <c r="I36" s="127">
        <v>1.4149557039089726</v>
      </c>
      <c r="J36" s="128">
        <v>4.1554028957984119</v>
      </c>
    </row>
    <row r="37" spans="1:10" ht="12.75" customHeight="1">
      <c r="A37" s="120">
        <v>2013</v>
      </c>
      <c r="B37" s="108">
        <v>100</v>
      </c>
      <c r="C37" s="125">
        <v>12.342917997870074</v>
      </c>
      <c r="D37" s="125">
        <v>39.74924968535192</v>
      </c>
      <c r="E37" s="125">
        <v>10.218801432858941</v>
      </c>
      <c r="F37" s="125">
        <v>24.864943363345919</v>
      </c>
      <c r="G37" s="125">
        <v>5.3357859747636107</v>
      </c>
      <c r="H37" s="125">
        <v>2.310000968147933</v>
      </c>
      <c r="I37" s="125">
        <v>1.1304740697711944</v>
      </c>
      <c r="J37" s="126">
        <v>4.0475037919127379</v>
      </c>
    </row>
    <row r="38" spans="1:10" ht="12.75" customHeight="1">
      <c r="A38" s="145">
        <v>2014</v>
      </c>
      <c r="B38" s="112">
        <v>100</v>
      </c>
      <c r="C38" s="127">
        <v>12.360896888424326</v>
      </c>
      <c r="D38" s="127">
        <v>40.034927150123011</v>
      </c>
      <c r="E38" s="127">
        <v>10.081390457494678</v>
      </c>
      <c r="F38" s="127">
        <v>24.862649619498018</v>
      </c>
      <c r="G38" s="127">
        <v>5.5230149523894507</v>
      </c>
      <c r="H38" s="127">
        <v>2.233298066259608</v>
      </c>
      <c r="I38" s="127">
        <v>1.1070886818187611</v>
      </c>
      <c r="J38" s="128">
        <v>3.796415505615113</v>
      </c>
    </row>
    <row r="39" spans="1:10" ht="12.75" customHeight="1">
      <c r="A39" s="146">
        <v>2015</v>
      </c>
      <c r="B39" s="108">
        <v>100</v>
      </c>
      <c r="C39" s="125">
        <v>11.710742915528757</v>
      </c>
      <c r="D39" s="125">
        <v>40.45165278049334</v>
      </c>
      <c r="E39" s="125">
        <v>9.4609936235028478</v>
      </c>
      <c r="F39" s="125">
        <v>25.638438105089211</v>
      </c>
      <c r="G39" s="125">
        <v>5.655908824289976</v>
      </c>
      <c r="H39" s="125">
        <v>2.3468789222395317</v>
      </c>
      <c r="I39" s="125">
        <v>1.1027997300553134</v>
      </c>
      <c r="J39" s="126">
        <v>3.6310083190897569</v>
      </c>
    </row>
    <row r="40" spans="1:10" ht="12.75" customHeight="1">
      <c r="A40" s="145">
        <v>2016</v>
      </c>
      <c r="B40" s="112">
        <v>100</v>
      </c>
      <c r="C40" s="183">
        <v>11.069017159102447</v>
      </c>
      <c r="D40" s="127">
        <v>42.116268149050669</v>
      </c>
      <c r="E40" s="127">
        <v>8.909851253934411</v>
      </c>
      <c r="F40" s="127">
        <v>24.923850137069753</v>
      </c>
      <c r="G40" s="127">
        <v>6.193839476088943</v>
      </c>
      <c r="H40" s="127">
        <v>2.2140572646969234</v>
      </c>
      <c r="I40" s="127">
        <v>0.99248654685754911</v>
      </c>
      <c r="J40" s="128">
        <v>3.5752360645750838</v>
      </c>
    </row>
    <row r="41" spans="1:10" ht="12.75" customHeight="1">
      <c r="A41" s="146">
        <v>2017</v>
      </c>
      <c r="B41" s="108">
        <v>100</v>
      </c>
      <c r="C41" s="184">
        <v>10.340642368859591</v>
      </c>
      <c r="D41" s="125">
        <v>43.220064153403051</v>
      </c>
      <c r="E41" s="125">
        <v>8.4320946824599208</v>
      </c>
      <c r="F41" s="125">
        <v>24.445400573463353</v>
      </c>
      <c r="G41" s="125">
        <v>6.5206572031299661</v>
      </c>
      <c r="H41" s="125">
        <v>2.2951377628507488</v>
      </c>
      <c r="I41" s="125">
        <v>1.0011527062910792</v>
      </c>
      <c r="J41" s="126">
        <v>3.5701786213119013</v>
      </c>
    </row>
    <row r="42" spans="1:10" ht="12.75" customHeight="1">
      <c r="A42" s="147">
        <v>2018</v>
      </c>
      <c r="B42" s="144">
        <v>100</v>
      </c>
      <c r="C42" s="185">
        <v>10.072405205258036</v>
      </c>
      <c r="D42" s="185">
        <v>43.486995101515724</v>
      </c>
      <c r="E42" s="185">
        <v>8.4699246260163932</v>
      </c>
      <c r="F42" s="185">
        <v>24.360805528525013</v>
      </c>
      <c r="G42" s="185">
        <v>6.630601507479672</v>
      </c>
      <c r="H42" s="185">
        <v>2.3921756197324799</v>
      </c>
      <c r="I42" s="185">
        <v>0.98926291830911584</v>
      </c>
      <c r="J42" s="186">
        <v>3.5928815292507132</v>
      </c>
    </row>
    <row r="43" spans="1:10" ht="12.75" customHeight="1">
      <c r="A43" s="461" t="s">
        <v>235</v>
      </c>
      <c r="B43" s="461"/>
      <c r="C43" s="461"/>
      <c r="D43" s="461"/>
      <c r="E43" s="461"/>
      <c r="F43" s="462"/>
      <c r="G43" s="461"/>
      <c r="H43" s="461"/>
      <c r="I43" s="462"/>
      <c r="J43" s="461"/>
    </row>
    <row r="44" spans="1:10" ht="12.75" customHeight="1">
      <c r="A44" s="307"/>
      <c r="B44" s="456" t="s">
        <v>234</v>
      </c>
      <c r="C44" s="457"/>
      <c r="D44" s="457"/>
      <c r="E44" s="457"/>
      <c r="F44" s="457"/>
      <c r="G44" s="457"/>
      <c r="H44" s="457"/>
      <c r="I44" s="457"/>
      <c r="J44" s="457"/>
    </row>
    <row r="45" spans="1:10" ht="12.75" customHeight="1">
      <c r="A45" s="92">
        <v>1995</v>
      </c>
      <c r="B45" s="121">
        <v>41.2</v>
      </c>
      <c r="C45" s="121">
        <v>70.396071314188106</v>
      </c>
      <c r="D45" s="121">
        <v>48.791522641433893</v>
      </c>
      <c r="E45" s="121">
        <v>43.478460549278957</v>
      </c>
      <c r="F45" s="121">
        <v>14.272050411657697</v>
      </c>
      <c r="G45" s="121">
        <v>44.579710144927539</v>
      </c>
      <c r="H45" s="121">
        <v>49.482305671457269</v>
      </c>
      <c r="I45" s="121">
        <v>51.912793089263673</v>
      </c>
      <c r="J45" s="122">
        <v>63.1</v>
      </c>
    </row>
    <row r="46" spans="1:10" ht="12.75" customHeight="1">
      <c r="A46" s="119">
        <v>2000</v>
      </c>
      <c r="B46" s="123">
        <v>45.6</v>
      </c>
      <c r="C46" s="123">
        <v>70.502287853577371</v>
      </c>
      <c r="D46" s="123">
        <v>50.724005939164428</v>
      </c>
      <c r="E46" s="123">
        <v>47.002967359050444</v>
      </c>
      <c r="F46" s="123">
        <v>18.185613595618751</v>
      </c>
      <c r="G46" s="123">
        <v>47.617702448210927</v>
      </c>
      <c r="H46" s="123">
        <v>55.996457041629768</v>
      </c>
      <c r="I46" s="123">
        <v>53.474676089517082</v>
      </c>
      <c r="J46" s="124">
        <v>64.7</v>
      </c>
    </row>
    <row r="47" spans="1:10" ht="12.75" customHeight="1">
      <c r="A47" s="92">
        <v>2005</v>
      </c>
      <c r="B47" s="121">
        <v>50.8</v>
      </c>
      <c r="C47" s="121">
        <v>74.236777084467519</v>
      </c>
      <c r="D47" s="121">
        <v>56.154220246779538</v>
      </c>
      <c r="E47" s="121">
        <v>55.260458839406212</v>
      </c>
      <c r="F47" s="121">
        <v>20.736396640244035</v>
      </c>
      <c r="G47" s="121">
        <v>57.324193957857325</v>
      </c>
      <c r="H47" s="121">
        <v>60.764001294917449</v>
      </c>
      <c r="I47" s="121">
        <v>49.895688456189156</v>
      </c>
      <c r="J47" s="122">
        <v>65.3</v>
      </c>
    </row>
    <row r="48" spans="1:10" ht="12.75" customHeight="1">
      <c r="A48" s="119">
        <v>2006</v>
      </c>
      <c r="B48" s="123">
        <v>51.6</v>
      </c>
      <c r="C48" s="123">
        <v>74.880304082453137</v>
      </c>
      <c r="D48" s="123">
        <v>56.78120532937595</v>
      </c>
      <c r="E48" s="123">
        <v>55.833333333333336</v>
      </c>
      <c r="F48" s="123">
        <v>20.893245744269766</v>
      </c>
      <c r="G48" s="123">
        <v>60.425183973834827</v>
      </c>
      <c r="H48" s="123">
        <v>61.072747711578614</v>
      </c>
      <c r="I48" s="123">
        <v>51.140379055573405</v>
      </c>
      <c r="J48" s="124">
        <v>66</v>
      </c>
    </row>
    <row r="49" spans="1:10" ht="12.75" customHeight="1">
      <c r="A49" s="129">
        <v>2007</v>
      </c>
      <c r="B49" s="130">
        <v>51.799047011593444</v>
      </c>
      <c r="C49" s="130">
        <v>74.958866987127777</v>
      </c>
      <c r="D49" s="130">
        <v>56.794502776989496</v>
      </c>
      <c r="E49" s="130">
        <v>56.477856086313402</v>
      </c>
      <c r="F49" s="130">
        <v>20.696874532675341</v>
      </c>
      <c r="G49" s="130">
        <v>62.090133253481063</v>
      </c>
      <c r="H49" s="130">
        <v>61.631466176920725</v>
      </c>
      <c r="I49" s="130">
        <v>50.742358078602621</v>
      </c>
      <c r="J49" s="131">
        <v>65.96788152706992</v>
      </c>
    </row>
    <row r="50" spans="1:10" ht="12.75" customHeight="1">
      <c r="A50" s="119">
        <v>2008</v>
      </c>
      <c r="B50" s="123">
        <v>52.201168531044381</v>
      </c>
      <c r="C50" s="123">
        <v>74.979428383345208</v>
      </c>
      <c r="D50" s="123">
        <v>57.373444556193178</v>
      </c>
      <c r="E50" s="123">
        <v>56.138364320414944</v>
      </c>
      <c r="F50" s="123">
        <v>20.593362272276718</v>
      </c>
      <c r="G50" s="123">
        <v>64.21052631578948</v>
      </c>
      <c r="H50" s="123">
        <v>61.104941699056084</v>
      </c>
      <c r="I50" s="123">
        <v>49.749749749749753</v>
      </c>
      <c r="J50" s="124">
        <v>66.508717031738939</v>
      </c>
    </row>
    <row r="51" spans="1:10" ht="12.75" customHeight="1">
      <c r="A51" s="129">
        <v>2009</v>
      </c>
      <c r="B51" s="130">
        <v>51.716140199048034</v>
      </c>
      <c r="C51" s="130">
        <v>75.074966394374925</v>
      </c>
      <c r="D51" s="130">
        <v>56.904667823457658</v>
      </c>
      <c r="E51" s="130">
        <v>53.868768778470589</v>
      </c>
      <c r="F51" s="130">
        <v>20.519030060621208</v>
      </c>
      <c r="G51" s="130">
        <v>65.248976357152287</v>
      </c>
      <c r="H51" s="130">
        <v>61.883814206236252</v>
      </c>
      <c r="I51" s="130">
        <v>47.956403269754766</v>
      </c>
      <c r="J51" s="131">
        <v>65.185377685377688</v>
      </c>
    </row>
    <row r="52" spans="1:10" ht="12.75" customHeight="1">
      <c r="A52" s="119">
        <v>2010</v>
      </c>
      <c r="B52" s="123">
        <v>51.953160766546503</v>
      </c>
      <c r="C52" s="123">
        <v>74.169597499023055</v>
      </c>
      <c r="D52" s="123">
        <v>58.256838434390431</v>
      </c>
      <c r="E52" s="123">
        <v>53.887195121951216</v>
      </c>
      <c r="F52" s="123">
        <v>20.139894241172797</v>
      </c>
      <c r="G52" s="123">
        <v>65.615556431480755</v>
      </c>
      <c r="H52" s="123">
        <v>62.596491228070171</v>
      </c>
      <c r="I52" s="123">
        <v>45.85408096990691</v>
      </c>
      <c r="J52" s="124">
        <v>65.812182741116757</v>
      </c>
    </row>
    <row r="53" spans="1:10" ht="12.75" customHeight="1">
      <c r="A53" s="92">
        <v>2011</v>
      </c>
      <c r="B53" s="125">
        <v>51.395022634742602</v>
      </c>
      <c r="C53" s="125">
        <v>74.175225053886138</v>
      </c>
      <c r="D53" s="125">
        <v>58.19009926897477</v>
      </c>
      <c r="E53" s="125">
        <v>51.396058188643835</v>
      </c>
      <c r="F53" s="125">
        <v>20.726015071420537</v>
      </c>
      <c r="G53" s="125">
        <v>65.47877087849038</v>
      </c>
      <c r="H53" s="125">
        <v>61.773700305810394</v>
      </c>
      <c r="I53" s="125">
        <v>43.555070883315153</v>
      </c>
      <c r="J53" s="126">
        <v>66.483033932135697</v>
      </c>
    </row>
    <row r="54" spans="1:10" ht="12.75" customHeight="1">
      <c r="A54" s="119">
        <v>2012</v>
      </c>
      <c r="B54" s="127">
        <v>51.314348832928005</v>
      </c>
      <c r="C54" s="127">
        <v>74.237852460722081</v>
      </c>
      <c r="D54" s="127">
        <v>58.872372974255349</v>
      </c>
      <c r="E54" s="127">
        <v>51.742749977129264</v>
      </c>
      <c r="F54" s="127">
        <v>20.883258253299338</v>
      </c>
      <c r="G54" s="127">
        <v>67.917507568113024</v>
      </c>
      <c r="H54" s="127">
        <v>63.267528931245742</v>
      </c>
      <c r="I54" s="127">
        <v>40.08217301985848</v>
      </c>
      <c r="J54" s="128">
        <v>65.498212342608426</v>
      </c>
    </row>
    <row r="55" spans="1:10" ht="12.75" customHeight="1">
      <c r="A55" s="120">
        <v>2013</v>
      </c>
      <c r="B55" s="125">
        <v>51.530319166101911</v>
      </c>
      <c r="C55" s="125">
        <v>74.2280440295971</v>
      </c>
      <c r="D55" s="125">
        <v>59.526187170681411</v>
      </c>
      <c r="E55" s="125">
        <v>51.615348176219797</v>
      </c>
      <c r="F55" s="125">
        <v>21.317603083751898</v>
      </c>
      <c r="G55" s="125">
        <v>67.031571307608559</v>
      </c>
      <c r="H55" s="125">
        <v>61.665269628387819</v>
      </c>
      <c r="I55" s="125">
        <v>42.27804738795318</v>
      </c>
      <c r="J55" s="126">
        <v>65.547759527985974</v>
      </c>
    </row>
    <row r="56" spans="1:10" ht="12.75" customHeight="1">
      <c r="A56" s="145">
        <v>2014</v>
      </c>
      <c r="B56" s="127">
        <v>51.2</v>
      </c>
      <c r="C56" s="127">
        <v>74.342580179436936</v>
      </c>
      <c r="D56" s="127">
        <v>59.138886235552576</v>
      </c>
      <c r="E56" s="127">
        <v>50.311363995574524</v>
      </c>
      <c r="F56" s="127">
        <v>21.091286626163193</v>
      </c>
      <c r="G56" s="127">
        <v>67.018637124228263</v>
      </c>
      <c r="H56" s="127">
        <v>60.930365296803657</v>
      </c>
      <c r="I56" s="127">
        <v>43.26424870466321</v>
      </c>
      <c r="J56" s="128">
        <v>65.23125996810208</v>
      </c>
    </row>
    <row r="57" spans="1:10" ht="12.75" customHeight="1">
      <c r="A57" s="146">
        <v>2015</v>
      </c>
      <c r="B57" s="125">
        <v>51.075363763079388</v>
      </c>
      <c r="C57" s="125">
        <v>74.447286926080508</v>
      </c>
      <c r="D57" s="125">
        <v>59.59087259204977</v>
      </c>
      <c r="E57" s="125">
        <v>49.725009166361126</v>
      </c>
      <c r="F57" s="125">
        <v>21.265682656826566</v>
      </c>
      <c r="G57" s="125">
        <v>68.257596877613608</v>
      </c>
      <c r="H57" s="125">
        <v>59.459822628325718</v>
      </c>
      <c r="I57" s="125">
        <v>44.094938518730345</v>
      </c>
      <c r="J57" s="126">
        <v>64.773319437206879</v>
      </c>
    </row>
    <row r="58" spans="1:10" ht="12.75" customHeight="1">
      <c r="A58" s="145">
        <v>2016</v>
      </c>
      <c r="B58" s="127">
        <v>52.013846583409482</v>
      </c>
      <c r="C58" s="183">
        <v>73.900705153929948</v>
      </c>
      <c r="D58" s="127">
        <v>60.499333268041312</v>
      </c>
      <c r="E58" s="127">
        <v>51.187635767956984</v>
      </c>
      <c r="F58" s="127">
        <v>22.018535492412671</v>
      </c>
      <c r="G58" s="127">
        <v>68.818195789150153</v>
      </c>
      <c r="H58" s="127">
        <v>58.842075093149901</v>
      </c>
      <c r="I58" s="127">
        <v>44.117647058823529</v>
      </c>
      <c r="J58" s="128">
        <v>64.270500532481364</v>
      </c>
    </row>
    <row r="59" spans="1:10" ht="12.75" customHeight="1">
      <c r="A59" s="146">
        <v>2017</v>
      </c>
      <c r="B59" s="125">
        <v>52.648495220603586</v>
      </c>
      <c r="C59" s="184">
        <v>73.671790094705784</v>
      </c>
      <c r="D59" s="125">
        <v>61.287470747743399</v>
      </c>
      <c r="E59" s="125">
        <v>51.228056814287349</v>
      </c>
      <c r="F59" s="125">
        <v>22.941431442344317</v>
      </c>
      <c r="G59" s="125">
        <v>67.731928304116607</v>
      </c>
      <c r="H59" s="125">
        <v>59.806939003917179</v>
      </c>
      <c r="I59" s="125">
        <v>41.629249518922386</v>
      </c>
      <c r="J59" s="126">
        <v>65.176724525586835</v>
      </c>
    </row>
    <row r="60" spans="1:10" ht="12.75" customHeight="1">
      <c r="A60" s="147">
        <v>2018</v>
      </c>
      <c r="B60" s="185">
        <v>53.050419752271935</v>
      </c>
      <c r="C60" s="187">
        <v>74.786310790895698</v>
      </c>
      <c r="D60" s="185">
        <v>61.199396205805833</v>
      </c>
      <c r="E60" s="185">
        <v>52.412665030961556</v>
      </c>
      <c r="F60" s="185">
        <v>23.558245656795439</v>
      </c>
      <c r="G60" s="185">
        <v>68.499079647778714</v>
      </c>
      <c r="H60" s="185">
        <v>59.790402647545505</v>
      </c>
      <c r="I60" s="185">
        <v>42.914304768256088</v>
      </c>
      <c r="J60" s="186">
        <v>64.744766801322072</v>
      </c>
    </row>
    <row r="61" spans="1:10" ht="12.75" customHeight="1">
      <c r="A61" s="461" t="s">
        <v>236</v>
      </c>
      <c r="B61" s="461"/>
      <c r="C61" s="461"/>
      <c r="D61" s="461"/>
      <c r="E61" s="461"/>
      <c r="F61" s="462"/>
      <c r="G61" s="461"/>
      <c r="H61" s="461"/>
      <c r="I61" s="462"/>
      <c r="J61" s="461"/>
    </row>
    <row r="62" spans="1:10" ht="12.75" customHeight="1">
      <c r="A62" s="92">
        <v>1995</v>
      </c>
      <c r="B62" s="121">
        <v>36.424637717940257</v>
      </c>
      <c r="C62" s="121">
        <v>4.515853528344187</v>
      </c>
      <c r="D62" s="121">
        <v>45.310894313283242</v>
      </c>
      <c r="E62" s="121">
        <v>3.9358868375126295</v>
      </c>
      <c r="F62" s="121">
        <v>55.092740196170368</v>
      </c>
      <c r="G62" s="121" t="s">
        <v>37</v>
      </c>
      <c r="H62" s="121">
        <v>35.203214340905582</v>
      </c>
      <c r="I62" s="121" t="s">
        <v>37</v>
      </c>
      <c r="J62" s="122">
        <v>22.884615384615383</v>
      </c>
    </row>
    <row r="63" spans="1:10" ht="12.75" customHeight="1">
      <c r="A63" s="119">
        <v>2000</v>
      </c>
      <c r="B63" s="123">
        <v>35.745015680369534</v>
      </c>
      <c r="C63" s="123">
        <v>5.2724625623960071</v>
      </c>
      <c r="D63" s="123">
        <v>43.70734631049843</v>
      </c>
      <c r="E63" s="123">
        <v>3.6557863501483676</v>
      </c>
      <c r="F63" s="123">
        <v>56.347159802549172</v>
      </c>
      <c r="G63" s="123" t="s">
        <v>37</v>
      </c>
      <c r="H63" s="123">
        <v>37.431355181576613</v>
      </c>
      <c r="I63" s="123" t="s">
        <v>37</v>
      </c>
      <c r="J63" s="124">
        <v>26.605504587155966</v>
      </c>
    </row>
    <row r="64" spans="1:10" ht="12.75" customHeight="1">
      <c r="A64" s="92">
        <v>2005</v>
      </c>
      <c r="B64" s="121">
        <v>39.238515697137579</v>
      </c>
      <c r="C64" s="121">
        <v>6.5957535910214</v>
      </c>
      <c r="D64" s="121">
        <v>47.908255013062806</v>
      </c>
      <c r="E64" s="121">
        <v>6.0350877192982457</v>
      </c>
      <c r="F64" s="121">
        <v>48.712165152198665</v>
      </c>
      <c r="G64" s="121">
        <v>10.23948548701024</v>
      </c>
      <c r="H64" s="121">
        <v>42.942699902881195</v>
      </c>
      <c r="I64" s="121" t="s">
        <v>37</v>
      </c>
      <c r="J64" s="122">
        <v>30.905145691258522</v>
      </c>
    </row>
    <row r="65" spans="1:10" ht="12.75" customHeight="1">
      <c r="A65" s="119">
        <v>2006</v>
      </c>
      <c r="B65" s="123">
        <v>38.008533304345463</v>
      </c>
      <c r="C65" s="123">
        <v>6.4105844084646035</v>
      </c>
      <c r="D65" s="123">
        <v>46.590574293726746</v>
      </c>
      <c r="E65" s="123">
        <v>6.905458089668616</v>
      </c>
      <c r="F65" s="123">
        <v>47.908234863430209</v>
      </c>
      <c r="G65" s="123">
        <v>12.31398201144726</v>
      </c>
      <c r="H65" s="123">
        <v>43.327444997591137</v>
      </c>
      <c r="I65" s="123" t="s">
        <v>37</v>
      </c>
      <c r="J65" s="124">
        <v>28.64895744073122</v>
      </c>
    </row>
    <row r="66" spans="1:10" ht="12.75" customHeight="1">
      <c r="A66" s="129">
        <v>2007</v>
      </c>
      <c r="B66" s="130">
        <v>37.517144203070742</v>
      </c>
      <c r="C66" s="130">
        <v>7.294254282672517</v>
      </c>
      <c r="D66" s="130">
        <v>45.119998378400297</v>
      </c>
      <c r="E66" s="130">
        <v>5.5990602975724357</v>
      </c>
      <c r="F66" s="130">
        <v>47.932555705099446</v>
      </c>
      <c r="G66" s="130">
        <v>13.183111244198233</v>
      </c>
      <c r="H66" s="130">
        <v>44.306703397612488</v>
      </c>
      <c r="I66" s="121" t="s">
        <v>37</v>
      </c>
      <c r="J66" s="131">
        <v>33.474372535820748</v>
      </c>
    </row>
    <row r="67" spans="1:10" ht="12.75" customHeight="1">
      <c r="A67" s="119">
        <v>2008</v>
      </c>
      <c r="B67" s="123">
        <v>37.612956721356788</v>
      </c>
      <c r="C67" s="123">
        <v>6.2894289319216634</v>
      </c>
      <c r="D67" s="123">
        <v>46.614999309787223</v>
      </c>
      <c r="E67" s="123">
        <v>5.8004894619571177</v>
      </c>
      <c r="F67" s="123">
        <v>49.996582014560623</v>
      </c>
      <c r="G67" s="123">
        <v>15.62913907284768</v>
      </c>
      <c r="H67" s="123">
        <v>45.058300943920045</v>
      </c>
      <c r="I67" s="123" t="s">
        <v>37</v>
      </c>
      <c r="J67" s="124">
        <v>33.589628967367005</v>
      </c>
    </row>
    <row r="68" spans="1:10" ht="12.75" customHeight="1">
      <c r="A68" s="129">
        <v>2009</v>
      </c>
      <c r="B68" s="130">
        <v>38.149026395499789</v>
      </c>
      <c r="C68" s="130">
        <v>3.9499534691345262</v>
      </c>
      <c r="D68" s="130">
        <v>47.090556118679885</v>
      </c>
      <c r="E68" s="130">
        <v>5.7700384453849383</v>
      </c>
      <c r="F68" s="130">
        <v>51.120242484844702</v>
      </c>
      <c r="G68" s="130">
        <v>17.771760665698057</v>
      </c>
      <c r="H68" s="130">
        <v>45.064044507698284</v>
      </c>
      <c r="I68" s="121" t="s">
        <v>37</v>
      </c>
      <c r="J68" s="131">
        <v>32.718295218295218</v>
      </c>
    </row>
    <row r="69" spans="1:10" ht="12.75" customHeight="1">
      <c r="A69" s="119">
        <v>2010</v>
      </c>
      <c r="B69" s="123">
        <v>37.949545748963146</v>
      </c>
      <c r="C69" s="123">
        <v>3.2330337371369025</v>
      </c>
      <c r="D69" s="123">
        <v>46.56757957565241</v>
      </c>
      <c r="E69" s="123">
        <v>5.63719512195122</v>
      </c>
      <c r="F69" s="123">
        <v>51.466756068941343</v>
      </c>
      <c r="G69" s="123">
        <v>20.292996978058074</v>
      </c>
      <c r="H69" s="123">
        <v>45.347368421052629</v>
      </c>
      <c r="I69" s="123">
        <v>0.15154795410261962</v>
      </c>
      <c r="J69" s="124">
        <v>35.270727580372252</v>
      </c>
    </row>
    <row r="70" spans="1:10" ht="12.75" customHeight="1">
      <c r="A70" s="92">
        <v>2011</v>
      </c>
      <c r="B70" s="125">
        <v>37.917994213576939</v>
      </c>
      <c r="C70" s="125">
        <v>3.4487130721440344</v>
      </c>
      <c r="D70" s="125">
        <v>47.260699625492663</v>
      </c>
      <c r="E70" s="125">
        <v>5.8188643829188171</v>
      </c>
      <c r="F70" s="125">
        <v>49.593690248565963</v>
      </c>
      <c r="G70" s="125">
        <v>22.950401632028562</v>
      </c>
      <c r="H70" s="125">
        <v>44.196250498603909</v>
      </c>
      <c r="I70" s="125">
        <v>0.10905125408942204</v>
      </c>
      <c r="J70" s="126">
        <v>34.802395209580837</v>
      </c>
    </row>
    <row r="71" spans="1:10" ht="12.75" customHeight="1">
      <c r="A71" s="119">
        <v>2012</v>
      </c>
      <c r="B71" s="127">
        <v>38.668565762658218</v>
      </c>
      <c r="C71" s="127">
        <v>3.7092914368952243</v>
      </c>
      <c r="D71" s="127">
        <v>48.80193718862229</v>
      </c>
      <c r="E71" s="127">
        <v>6.019577348824444</v>
      </c>
      <c r="F71" s="127">
        <v>48.281966260221679</v>
      </c>
      <c r="G71" s="127">
        <v>22.464682139253281</v>
      </c>
      <c r="H71" s="127">
        <v>43.32198774676651</v>
      </c>
      <c r="I71" s="127">
        <v>0.38803926044282128</v>
      </c>
      <c r="J71" s="128">
        <v>35.325664542204258</v>
      </c>
    </row>
    <row r="72" spans="1:10" ht="12.75" customHeight="1">
      <c r="A72" s="120">
        <v>2013</v>
      </c>
      <c r="B72" s="125">
        <v>40.088424177881052</v>
      </c>
      <c r="C72" s="125">
        <v>3.8408241169242032</v>
      </c>
      <c r="D72" s="125">
        <v>51.348937655779359</v>
      </c>
      <c r="E72" s="125">
        <v>6.20558976788252</v>
      </c>
      <c r="F72" s="125">
        <v>48.336772703085053</v>
      </c>
      <c r="G72" s="125">
        <v>23.896213862344258</v>
      </c>
      <c r="H72" s="125">
        <v>41.282481139983233</v>
      </c>
      <c r="I72" s="125">
        <v>0.51384527547816161</v>
      </c>
      <c r="J72" s="126">
        <v>35.839579014511244</v>
      </c>
    </row>
    <row r="73" spans="1:10" ht="12.75" customHeight="1">
      <c r="A73" s="145">
        <v>2014</v>
      </c>
      <c r="B73" s="127">
        <v>41.041313464798783</v>
      </c>
      <c r="C73" s="127">
        <v>3.7331133340208309</v>
      </c>
      <c r="D73" s="127">
        <v>52.130098385710191</v>
      </c>
      <c r="E73" s="127">
        <v>6.0976766239924141</v>
      </c>
      <c r="F73" s="127">
        <v>49.460380937732317</v>
      </c>
      <c r="G73" s="127">
        <v>28.584617160002306</v>
      </c>
      <c r="H73" s="127">
        <v>43.964041095890408</v>
      </c>
      <c r="I73" s="127">
        <v>1.0938399539435808</v>
      </c>
      <c r="J73" s="128">
        <v>32.712163183077308</v>
      </c>
    </row>
    <row r="74" spans="1:10" ht="12.75" customHeight="1">
      <c r="A74" s="146">
        <v>2015</v>
      </c>
      <c r="B74" s="125">
        <v>43.228992563906878</v>
      </c>
      <c r="C74" s="125">
        <v>4.1039450653022751</v>
      </c>
      <c r="D74" s="125">
        <v>53.676923436732594</v>
      </c>
      <c r="E74" s="125">
        <v>6.793106896436786</v>
      </c>
      <c r="F74" s="125">
        <v>50.432964329643291</v>
      </c>
      <c r="G74" s="125">
        <v>32.026763311959854</v>
      </c>
      <c r="H74" s="125">
        <v>46.815372211771027</v>
      </c>
      <c r="I74" s="125">
        <v>1.7729482413497282</v>
      </c>
      <c r="J74" s="126">
        <v>36.781309709918361</v>
      </c>
    </row>
    <row r="75" spans="1:10" ht="12.75" customHeight="1">
      <c r="A75" s="145">
        <v>2016</v>
      </c>
      <c r="B75" s="127">
        <v>45.256641716931021</v>
      </c>
      <c r="C75" s="183">
        <v>4.0732672132087373</v>
      </c>
      <c r="D75" s="127">
        <v>54.92364600676526</v>
      </c>
      <c r="E75" s="127">
        <v>7.6887464387464384</v>
      </c>
      <c r="F75" s="127">
        <v>65.343975964965878</v>
      </c>
      <c r="G75" s="127">
        <v>34.931612110035346</v>
      </c>
      <c r="H75" s="127">
        <v>45.715104614502721</v>
      </c>
      <c r="I75" s="127">
        <v>1.9820971867007673</v>
      </c>
      <c r="J75" s="128">
        <v>42.154774582889601</v>
      </c>
    </row>
    <row r="76" spans="1:10" ht="12.75" customHeight="1">
      <c r="A76" s="146">
        <v>2017</v>
      </c>
      <c r="B76" s="125">
        <v>46.063941484904042</v>
      </c>
      <c r="C76" s="184">
        <v>4.3595714951094555</v>
      </c>
      <c r="D76" s="125">
        <v>54.506147617101888</v>
      </c>
      <c r="E76" s="125">
        <v>7.5511214348273095</v>
      </c>
      <c r="F76" s="125">
        <v>66.255106195736417</v>
      </c>
      <c r="G76" s="125">
        <v>36.990348631081346</v>
      </c>
      <c r="H76" s="125">
        <v>46.334639059876885</v>
      </c>
      <c r="I76" s="125">
        <v>2.3733162283515075</v>
      </c>
      <c r="J76" s="126">
        <v>43.601043259285902</v>
      </c>
    </row>
    <row r="77" spans="1:10" ht="12.75" customHeight="1">
      <c r="A77" s="147">
        <v>2018</v>
      </c>
      <c r="B77" s="185">
        <v>47.008296086160541</v>
      </c>
      <c r="C77" s="187">
        <v>4.4113312592107423</v>
      </c>
      <c r="D77" s="185">
        <v>56.128586924366431</v>
      </c>
      <c r="E77" s="185">
        <v>7.672235853098103</v>
      </c>
      <c r="F77" s="185">
        <v>67.013310584826201</v>
      </c>
      <c r="G77" s="185">
        <v>36.490721854634103</v>
      </c>
      <c r="H77" s="185">
        <v>47.531715388858245</v>
      </c>
      <c r="I77" s="185">
        <v>4.1013671223741248</v>
      </c>
      <c r="J77" s="186">
        <v>44.06904149834741</v>
      </c>
    </row>
    <row r="78" spans="1:10" ht="12.75" customHeight="1">
      <c r="A78" s="465" t="s">
        <v>244</v>
      </c>
      <c r="B78" s="465"/>
      <c r="C78" s="465"/>
      <c r="D78" s="465"/>
      <c r="E78" s="465"/>
      <c r="F78" s="466"/>
      <c r="G78" s="465"/>
      <c r="H78" s="465"/>
      <c r="I78" s="466"/>
      <c r="J78" s="465"/>
    </row>
    <row r="79" spans="1:10" ht="12.75" customHeight="1">
      <c r="A79" s="309"/>
      <c r="B79" s="454" t="s">
        <v>34</v>
      </c>
      <c r="C79" s="455"/>
      <c r="D79" s="455"/>
      <c r="E79" s="455"/>
      <c r="F79" s="455"/>
      <c r="G79" s="455"/>
      <c r="H79" s="455"/>
      <c r="I79" s="455"/>
      <c r="J79" s="455"/>
    </row>
    <row r="80" spans="1:10" ht="12.75" customHeight="1">
      <c r="A80" s="93">
        <v>1995</v>
      </c>
      <c r="B80" s="121" t="s">
        <v>37</v>
      </c>
      <c r="C80" s="121" t="s">
        <v>37</v>
      </c>
      <c r="D80" s="121" t="s">
        <v>37</v>
      </c>
      <c r="E80" s="121" t="s">
        <v>37</v>
      </c>
      <c r="F80" s="121" t="s">
        <v>37</v>
      </c>
      <c r="G80" s="121" t="s">
        <v>37</v>
      </c>
      <c r="H80" s="121" t="s">
        <v>37</v>
      </c>
      <c r="I80" s="121" t="s">
        <v>37</v>
      </c>
      <c r="J80" s="122" t="s">
        <v>37</v>
      </c>
    </row>
    <row r="81" spans="1:10" ht="12.75" customHeight="1">
      <c r="A81" s="111">
        <v>2000</v>
      </c>
      <c r="B81" s="112">
        <v>125</v>
      </c>
      <c r="C81" s="112">
        <v>15</v>
      </c>
      <c r="D81" s="112">
        <v>39</v>
      </c>
      <c r="E81" s="112">
        <v>3</v>
      </c>
      <c r="F81" s="112">
        <v>3</v>
      </c>
      <c r="G81" s="123" t="s">
        <v>37</v>
      </c>
      <c r="H81" s="113">
        <v>65</v>
      </c>
      <c r="I81" s="123" t="s">
        <v>37</v>
      </c>
      <c r="J81" s="124" t="s">
        <v>37</v>
      </c>
    </row>
    <row r="82" spans="1:10" ht="12.75" customHeight="1">
      <c r="A82" s="93">
        <v>2005</v>
      </c>
      <c r="B82" s="108">
        <v>9691</v>
      </c>
      <c r="C82" s="108">
        <v>1788</v>
      </c>
      <c r="D82" s="108">
        <v>3073</v>
      </c>
      <c r="E82" s="108">
        <v>1049</v>
      </c>
      <c r="F82" s="108">
        <v>2814</v>
      </c>
      <c r="G82" s="108">
        <v>113</v>
      </c>
      <c r="H82" s="109">
        <v>604</v>
      </c>
      <c r="I82" s="109">
        <v>51</v>
      </c>
      <c r="J82" s="132">
        <v>199</v>
      </c>
    </row>
    <row r="83" spans="1:10" ht="12.75" hidden="1" customHeight="1">
      <c r="A83" s="111">
        <v>2006</v>
      </c>
      <c r="B83" s="112">
        <v>14894</v>
      </c>
      <c r="C83" s="112"/>
      <c r="D83" s="112"/>
      <c r="E83" s="112"/>
      <c r="F83" s="112"/>
      <c r="G83" s="112"/>
      <c r="H83" s="113"/>
      <c r="I83" s="113"/>
      <c r="J83" s="133"/>
    </row>
    <row r="84" spans="1:10" ht="12.75" hidden="1" customHeight="1">
      <c r="A84" s="93">
        <v>2007</v>
      </c>
      <c r="B84" s="108">
        <v>23157</v>
      </c>
      <c r="C84" s="108"/>
      <c r="D84" s="108"/>
      <c r="E84" s="108"/>
      <c r="F84" s="108"/>
      <c r="G84" s="108"/>
      <c r="H84" s="109"/>
      <c r="I84" s="109"/>
      <c r="J84" s="132"/>
    </row>
    <row r="85" spans="1:10" ht="12.75" hidden="1" customHeight="1">
      <c r="A85" s="119">
        <v>2008</v>
      </c>
      <c r="B85" s="112">
        <v>39335</v>
      </c>
      <c r="C85" s="112"/>
      <c r="D85" s="112"/>
      <c r="E85" s="112"/>
      <c r="F85" s="112"/>
      <c r="G85" s="112"/>
      <c r="H85" s="113"/>
      <c r="I85" s="113"/>
      <c r="J85" s="133"/>
    </row>
    <row r="86" spans="1:10" ht="12.75" hidden="1" customHeight="1">
      <c r="A86" s="92">
        <v>2009</v>
      </c>
      <c r="B86" s="108">
        <v>71270</v>
      </c>
      <c r="C86" s="108"/>
      <c r="D86" s="108"/>
      <c r="E86" s="108"/>
      <c r="F86" s="108"/>
      <c r="G86" s="108"/>
      <c r="H86" s="109"/>
      <c r="I86" s="109"/>
      <c r="J86" s="132"/>
    </row>
    <row r="87" spans="1:10" ht="12.75" customHeight="1">
      <c r="A87" s="119">
        <v>2010</v>
      </c>
      <c r="B87" s="112">
        <v>111186</v>
      </c>
      <c r="C87" s="112">
        <v>12192</v>
      </c>
      <c r="D87" s="112">
        <v>48957</v>
      </c>
      <c r="E87" s="112">
        <v>11279</v>
      </c>
      <c r="F87" s="174">
        <v>28599</v>
      </c>
      <c r="G87" s="174">
        <v>2292</v>
      </c>
      <c r="H87" s="174">
        <v>3422</v>
      </c>
      <c r="I87" s="113">
        <v>970</v>
      </c>
      <c r="J87" s="175">
        <v>3475</v>
      </c>
    </row>
    <row r="88" spans="1:10" ht="12.75" customHeight="1">
      <c r="A88" s="92">
        <v>2011</v>
      </c>
      <c r="B88" s="108">
        <v>151052</v>
      </c>
      <c r="C88" s="108">
        <v>14232</v>
      </c>
      <c r="D88" s="108">
        <v>66782</v>
      </c>
      <c r="E88" s="108">
        <v>14622</v>
      </c>
      <c r="F88" s="108">
        <v>41513</v>
      </c>
      <c r="G88" s="108">
        <v>3222</v>
      </c>
      <c r="H88" s="108">
        <v>4490</v>
      </c>
      <c r="I88" s="108">
        <v>1218</v>
      </c>
      <c r="J88" s="110">
        <v>4973</v>
      </c>
    </row>
    <row r="89" spans="1:10" ht="12.75" customHeight="1">
      <c r="A89" s="119">
        <v>2012</v>
      </c>
      <c r="B89" s="112">
        <v>181175</v>
      </c>
      <c r="C89" s="112">
        <v>15877</v>
      </c>
      <c r="D89" s="112">
        <v>78954</v>
      </c>
      <c r="E89" s="112">
        <v>16764</v>
      </c>
      <c r="F89" s="112">
        <v>53011</v>
      </c>
      <c r="G89" s="112">
        <v>3713</v>
      </c>
      <c r="H89" s="112">
        <v>5003</v>
      </c>
      <c r="I89" s="112">
        <v>1552</v>
      </c>
      <c r="J89" s="114">
        <v>6301</v>
      </c>
    </row>
    <row r="90" spans="1:10" ht="12.75" customHeight="1">
      <c r="A90" s="120">
        <v>2013</v>
      </c>
      <c r="B90" s="108">
        <v>204800</v>
      </c>
      <c r="C90" s="108">
        <v>17901</v>
      </c>
      <c r="D90" s="108">
        <v>89674</v>
      </c>
      <c r="E90" s="108">
        <v>18247</v>
      </c>
      <c r="F90" s="108">
        <v>60003</v>
      </c>
      <c r="G90" s="108">
        <v>4336</v>
      </c>
      <c r="H90" s="108">
        <v>5477</v>
      </c>
      <c r="I90" s="108">
        <v>1796</v>
      </c>
      <c r="J90" s="110">
        <v>7365</v>
      </c>
    </row>
    <row r="91" spans="1:10" ht="12.75" customHeight="1">
      <c r="A91" s="145">
        <v>2014</v>
      </c>
      <c r="B91" s="112">
        <v>226146</v>
      </c>
      <c r="C91" s="112">
        <v>19443</v>
      </c>
      <c r="D91" s="112">
        <v>99187</v>
      </c>
      <c r="E91" s="112">
        <v>20422</v>
      </c>
      <c r="F91" s="112">
        <v>66195</v>
      </c>
      <c r="G91" s="112">
        <v>5480</v>
      </c>
      <c r="H91" s="112">
        <v>5643</v>
      </c>
      <c r="I91" s="112">
        <v>1975</v>
      </c>
      <c r="J91" s="114">
        <v>7800</v>
      </c>
    </row>
    <row r="92" spans="1:10" ht="12.75" customHeight="1">
      <c r="A92" s="146">
        <v>2015</v>
      </c>
      <c r="B92" s="108">
        <v>242103</v>
      </c>
      <c r="C92" s="108">
        <v>19740</v>
      </c>
      <c r="D92" s="108">
        <v>105716</v>
      </c>
      <c r="E92" s="108">
        <v>20352</v>
      </c>
      <c r="F92" s="108">
        <v>73018</v>
      </c>
      <c r="G92" s="108">
        <v>6431</v>
      </c>
      <c r="H92" s="108">
        <v>6219</v>
      </c>
      <c r="I92" s="108">
        <v>2279</v>
      </c>
      <c r="J92" s="110">
        <v>8344</v>
      </c>
    </row>
    <row r="93" spans="1:10" ht="12.75" customHeight="1">
      <c r="A93" s="145">
        <v>2016</v>
      </c>
      <c r="B93" s="112">
        <v>245392</v>
      </c>
      <c r="C93" s="112">
        <v>19442</v>
      </c>
      <c r="D93" s="112">
        <v>109411</v>
      </c>
      <c r="E93" s="112">
        <v>19604</v>
      </c>
      <c r="F93" s="112">
        <v>72487</v>
      </c>
      <c r="G93" s="112">
        <v>7548</v>
      </c>
      <c r="H93" s="112">
        <v>5870</v>
      </c>
      <c r="I93" s="112">
        <v>2135</v>
      </c>
      <c r="J93" s="114">
        <v>8878</v>
      </c>
    </row>
    <row r="94" spans="1:10" ht="12.75" customHeight="1">
      <c r="A94" s="146">
        <v>2017</v>
      </c>
      <c r="B94" s="108">
        <v>247117</v>
      </c>
      <c r="C94" s="108">
        <v>19076</v>
      </c>
      <c r="D94" s="108">
        <v>111058</v>
      </c>
      <c r="E94" s="108">
        <v>19146</v>
      </c>
      <c r="F94" s="108">
        <v>71787</v>
      </c>
      <c r="G94" s="108">
        <v>8181</v>
      </c>
      <c r="H94" s="108">
        <v>6002</v>
      </c>
      <c r="I94" s="108">
        <v>2225</v>
      </c>
      <c r="J94" s="110">
        <v>9098</v>
      </c>
    </row>
    <row r="95" spans="1:10" ht="12.75" customHeight="1">
      <c r="A95" s="147">
        <v>2018</v>
      </c>
      <c r="B95" s="144">
        <v>242079</v>
      </c>
      <c r="C95" s="144">
        <v>17019</v>
      </c>
      <c r="D95" s="144">
        <v>110975</v>
      </c>
      <c r="E95" s="144">
        <v>18160</v>
      </c>
      <c r="F95" s="144">
        <v>70578</v>
      </c>
      <c r="G95" s="144">
        <v>8284</v>
      </c>
      <c r="H95" s="144">
        <v>6179</v>
      </c>
      <c r="I95" s="144">
        <v>2051</v>
      </c>
      <c r="J95" s="134">
        <v>8818</v>
      </c>
    </row>
    <row r="96" spans="1:10" ht="12.75" customHeight="1">
      <c r="A96" s="461" t="s">
        <v>246</v>
      </c>
      <c r="B96" s="461"/>
      <c r="C96" s="461"/>
      <c r="D96" s="461"/>
      <c r="E96" s="461"/>
      <c r="F96" s="462"/>
      <c r="G96" s="461"/>
      <c r="H96" s="461"/>
      <c r="I96" s="462"/>
      <c r="J96" s="461"/>
    </row>
    <row r="97" spans="1:11" ht="12.75" customHeight="1">
      <c r="A97" s="308"/>
      <c r="B97" s="456" t="s">
        <v>245</v>
      </c>
      <c r="C97" s="457"/>
      <c r="D97" s="457"/>
      <c r="E97" s="457"/>
      <c r="F97" s="457"/>
      <c r="G97" s="457"/>
      <c r="H97" s="457"/>
      <c r="I97" s="457"/>
      <c r="J97" s="457"/>
    </row>
    <row r="98" spans="1:11" ht="12.75" customHeight="1">
      <c r="A98" s="92">
        <v>1995</v>
      </c>
      <c r="B98" s="121" t="s">
        <v>37</v>
      </c>
      <c r="C98" s="121" t="s">
        <v>37</v>
      </c>
      <c r="D98" s="121" t="s">
        <v>37</v>
      </c>
      <c r="E98" s="121" t="s">
        <v>37</v>
      </c>
      <c r="F98" s="121" t="s">
        <v>37</v>
      </c>
      <c r="G98" s="121" t="s">
        <v>37</v>
      </c>
      <c r="H98" s="121" t="s">
        <v>37</v>
      </c>
      <c r="I98" s="121" t="s">
        <v>37</v>
      </c>
      <c r="J98" s="122" t="s">
        <v>37</v>
      </c>
    </row>
    <row r="99" spans="1:11" ht="12.75" customHeight="1">
      <c r="A99" s="119">
        <v>2000</v>
      </c>
      <c r="B99" s="113">
        <v>100</v>
      </c>
      <c r="C99" s="123">
        <v>12</v>
      </c>
      <c r="D99" s="123">
        <v>31.2</v>
      </c>
      <c r="E99" s="123">
        <v>2.4</v>
      </c>
      <c r="F99" s="123">
        <v>2.4</v>
      </c>
      <c r="G99" s="123" t="s">
        <v>37</v>
      </c>
      <c r="H99" s="123">
        <v>52</v>
      </c>
      <c r="I99" s="123" t="s">
        <v>37</v>
      </c>
      <c r="J99" s="124" t="s">
        <v>37</v>
      </c>
    </row>
    <row r="100" spans="1:11" ht="12.75" customHeight="1">
      <c r="A100" s="92">
        <v>2005</v>
      </c>
      <c r="B100" s="109">
        <v>100</v>
      </c>
      <c r="C100" s="121">
        <v>18.450108347951709</v>
      </c>
      <c r="D100" s="121">
        <v>31.709833866474046</v>
      </c>
      <c r="E100" s="121">
        <v>10.824476318233414</v>
      </c>
      <c r="F100" s="121">
        <v>29.037251057682383</v>
      </c>
      <c r="G100" s="121">
        <v>1.166030337426478</v>
      </c>
      <c r="H100" s="121">
        <v>6.2325869363326802</v>
      </c>
      <c r="I100" s="121">
        <v>0.52626147972345472</v>
      </c>
      <c r="J100" s="122">
        <v>2.0534516561758331</v>
      </c>
      <c r="K100" s="12"/>
    </row>
    <row r="101" spans="1:11" ht="12.75" hidden="1" customHeight="1">
      <c r="A101" s="119">
        <v>2006</v>
      </c>
      <c r="B101" s="113">
        <v>100</v>
      </c>
      <c r="C101" s="123"/>
      <c r="D101" s="123"/>
      <c r="E101" s="123"/>
      <c r="F101" s="123"/>
      <c r="G101" s="123"/>
      <c r="H101" s="123"/>
      <c r="I101" s="123"/>
      <c r="J101" s="124"/>
      <c r="K101" s="12"/>
    </row>
    <row r="102" spans="1:11" ht="12.75" hidden="1" customHeight="1">
      <c r="A102" s="129">
        <v>2007</v>
      </c>
      <c r="B102" s="117">
        <v>100</v>
      </c>
      <c r="C102" s="130"/>
      <c r="D102" s="130"/>
      <c r="E102" s="130"/>
      <c r="F102" s="130"/>
      <c r="G102" s="130"/>
      <c r="H102" s="130"/>
      <c r="I102" s="130"/>
      <c r="J102" s="131"/>
      <c r="K102" s="12"/>
    </row>
    <row r="103" spans="1:11" ht="12.75" hidden="1" customHeight="1">
      <c r="A103" s="119">
        <v>2008</v>
      </c>
      <c r="B103" s="135">
        <v>100</v>
      </c>
      <c r="C103" s="123"/>
      <c r="D103" s="123"/>
      <c r="E103" s="123"/>
      <c r="F103" s="123"/>
      <c r="G103" s="123"/>
      <c r="H103" s="123"/>
      <c r="I103" s="123"/>
      <c r="J103" s="124"/>
      <c r="K103" s="12"/>
    </row>
    <row r="104" spans="1:11" ht="12.75" hidden="1" customHeight="1">
      <c r="A104" s="129">
        <v>2009</v>
      </c>
      <c r="B104" s="117">
        <v>100</v>
      </c>
      <c r="C104" s="130"/>
      <c r="D104" s="130"/>
      <c r="E104" s="130"/>
      <c r="F104" s="130"/>
      <c r="G104" s="130"/>
      <c r="H104" s="130"/>
      <c r="I104" s="130"/>
      <c r="J104" s="131"/>
      <c r="K104" s="12"/>
    </row>
    <row r="105" spans="1:11" ht="12.75" customHeight="1">
      <c r="A105" s="119">
        <v>2010</v>
      </c>
      <c r="B105" s="113">
        <v>100</v>
      </c>
      <c r="C105" s="123">
        <v>10.965409314122281</v>
      </c>
      <c r="D105" s="123">
        <v>44.031622686309433</v>
      </c>
      <c r="E105" s="123">
        <v>10.144262766895112</v>
      </c>
      <c r="F105" s="123">
        <v>25.72176353137985</v>
      </c>
      <c r="G105" s="123">
        <v>2.061410609249366</v>
      </c>
      <c r="H105" s="123">
        <v>3.0777256129368809</v>
      </c>
      <c r="I105" s="123">
        <v>0.87241199431583105</v>
      </c>
      <c r="J105" s="124">
        <v>3.125393484791251</v>
      </c>
      <c r="K105" s="12"/>
    </row>
    <row r="106" spans="1:11" ht="12.75" customHeight="1">
      <c r="A106" s="92">
        <v>2011</v>
      </c>
      <c r="B106" s="108">
        <v>100</v>
      </c>
      <c r="C106" s="125">
        <v>9.4219209278923817</v>
      </c>
      <c r="D106" s="125">
        <v>44.211264994836213</v>
      </c>
      <c r="E106" s="125">
        <v>9.680110160739348</v>
      </c>
      <c r="F106" s="125">
        <v>27.482588777374676</v>
      </c>
      <c r="G106" s="125">
        <v>2.1330402775203239</v>
      </c>
      <c r="H106" s="125">
        <v>2.972486296109949</v>
      </c>
      <c r="I106" s="125">
        <v>0.80634483489129571</v>
      </c>
      <c r="J106" s="126">
        <v>3.2922437306358079</v>
      </c>
      <c r="K106" s="12"/>
    </row>
    <row r="107" spans="1:11" ht="12.75" customHeight="1">
      <c r="A107" s="119">
        <v>2012</v>
      </c>
      <c r="B107" s="112">
        <v>100</v>
      </c>
      <c r="C107" s="127">
        <v>8.7633503518697395</v>
      </c>
      <c r="D107" s="127">
        <v>43.578860218021248</v>
      </c>
      <c r="E107" s="127">
        <v>9.2529322478266867</v>
      </c>
      <c r="F107" s="127">
        <v>29.259555678211672</v>
      </c>
      <c r="G107" s="127">
        <v>2.0493997516213605</v>
      </c>
      <c r="H107" s="127">
        <v>2.7614185180074515</v>
      </c>
      <c r="I107" s="127">
        <v>0.856630329791638</v>
      </c>
      <c r="J107" s="128">
        <v>3.4778529046502</v>
      </c>
      <c r="K107" s="12"/>
    </row>
    <row r="108" spans="1:11" ht="12.75" customHeight="1">
      <c r="A108" s="120">
        <v>2013</v>
      </c>
      <c r="B108" s="108">
        <v>100</v>
      </c>
      <c r="C108" s="125">
        <v>8.74072265625</v>
      </c>
      <c r="D108" s="125">
        <v>43.7861328125</v>
      </c>
      <c r="E108" s="125">
        <v>8.90966796875</v>
      </c>
      <c r="F108" s="125">
        <v>29.29833984375</v>
      </c>
      <c r="G108" s="125">
        <v>2.1171875</v>
      </c>
      <c r="H108" s="125">
        <v>2.67431640625</v>
      </c>
      <c r="I108" s="125">
        <v>0.876953125</v>
      </c>
      <c r="J108" s="126">
        <v>3.5961914062500004</v>
      </c>
      <c r="K108" s="12"/>
    </row>
    <row r="109" spans="1:11" ht="12.75" customHeight="1">
      <c r="A109" s="119">
        <v>2014</v>
      </c>
      <c r="B109" s="142">
        <v>100</v>
      </c>
      <c r="C109" s="127">
        <v>8.597543180069513</v>
      </c>
      <c r="D109" s="127">
        <v>43.859718942629982</v>
      </c>
      <c r="E109" s="127">
        <v>9.0304493557259473</v>
      </c>
      <c r="F109" s="127">
        <v>29.27091348067178</v>
      </c>
      <c r="G109" s="127">
        <v>2.4232133223669665</v>
      </c>
      <c r="H109" s="127">
        <v>2.4952906529410201</v>
      </c>
      <c r="I109" s="127">
        <v>0.8733296189187516</v>
      </c>
      <c r="J109" s="128">
        <v>3.4490992544639303</v>
      </c>
      <c r="K109" s="12"/>
    </row>
    <row r="110" spans="1:11" ht="12.75" customHeight="1">
      <c r="A110" s="120">
        <v>2015</v>
      </c>
      <c r="B110" s="143">
        <v>100</v>
      </c>
      <c r="C110" s="125">
        <v>8.1535544788788243</v>
      </c>
      <c r="D110" s="125">
        <v>43.665712527312756</v>
      </c>
      <c r="E110" s="125">
        <v>8.4063394505644293</v>
      </c>
      <c r="F110" s="125">
        <v>30.159890625064538</v>
      </c>
      <c r="G110" s="125">
        <v>2.6563074393956292</v>
      </c>
      <c r="H110" s="125">
        <v>2.56874140345225</v>
      </c>
      <c r="I110" s="125">
        <v>0.94133488639132934</v>
      </c>
      <c r="J110" s="126">
        <v>3.4464669995828223</v>
      </c>
      <c r="K110" s="12"/>
    </row>
    <row r="111" spans="1:11" ht="12.75" customHeight="1">
      <c r="A111" s="119">
        <v>2016</v>
      </c>
      <c r="B111" s="142">
        <v>100</v>
      </c>
      <c r="C111" s="183">
        <v>7.9228336702092976</v>
      </c>
      <c r="D111" s="127">
        <v>44.586213079480999</v>
      </c>
      <c r="E111" s="127">
        <v>7.9888504922735875</v>
      </c>
      <c r="F111" s="127">
        <v>29.539267783790834</v>
      </c>
      <c r="G111" s="127">
        <v>3.0758948946990938</v>
      </c>
      <c r="H111" s="127">
        <v>2.3920910217121993</v>
      </c>
      <c r="I111" s="127">
        <v>0.87003651300775908</v>
      </c>
      <c r="J111" s="128">
        <v>3.6178848536219603</v>
      </c>
      <c r="K111" s="12"/>
    </row>
    <row r="112" spans="1:11" ht="12.75" customHeight="1">
      <c r="A112" s="146">
        <v>2017</v>
      </c>
      <c r="B112" s="108">
        <v>100</v>
      </c>
      <c r="C112" s="125">
        <f>C94/$B94*100</f>
        <v>7.7194203555400884</v>
      </c>
      <c r="D112" s="184">
        <f t="shared" ref="D112:J113" si="0">D94/$B94*100</f>
        <v>44.9414649740811</v>
      </c>
      <c r="E112" s="184">
        <f t="shared" si="0"/>
        <v>7.7477470186187114</v>
      </c>
      <c r="F112" s="184">
        <f t="shared" si="0"/>
        <v>29.049802320358374</v>
      </c>
      <c r="G112" s="184">
        <f t="shared" si="0"/>
        <v>3.3105775806601736</v>
      </c>
      <c r="H112" s="184">
        <f t="shared" si="0"/>
        <v>2.4288090256841901</v>
      </c>
      <c r="I112" s="184">
        <f t="shared" si="0"/>
        <v>0.90038321928479215</v>
      </c>
      <c r="J112" s="188">
        <f t="shared" si="0"/>
        <v>3.6816568669901302</v>
      </c>
      <c r="K112" s="12"/>
    </row>
    <row r="113" spans="1:11" ht="12.75" customHeight="1">
      <c r="A113" s="147">
        <v>2018</v>
      </c>
      <c r="B113" s="144">
        <v>100</v>
      </c>
      <c r="C113" s="187">
        <f>C95/$B95*100</f>
        <v>7.0303495966192857</v>
      </c>
      <c r="D113" s="185">
        <f t="shared" si="0"/>
        <v>45.842472911735427</v>
      </c>
      <c r="E113" s="185">
        <f t="shared" si="0"/>
        <v>7.501683334779143</v>
      </c>
      <c r="F113" s="185">
        <f t="shared" si="0"/>
        <v>29.154945286456073</v>
      </c>
      <c r="G113" s="185">
        <f t="shared" si="0"/>
        <v>3.422023389058944</v>
      </c>
      <c r="H113" s="185">
        <f t="shared" si="0"/>
        <v>2.5524725399559647</v>
      </c>
      <c r="I113" s="185">
        <f t="shared" si="0"/>
        <v>0.84724408147753416</v>
      </c>
      <c r="J113" s="186">
        <f t="shared" si="0"/>
        <v>3.642612535577229</v>
      </c>
      <c r="K113" s="12"/>
    </row>
    <row r="114" spans="1:11" ht="12.75" customHeight="1">
      <c r="A114" s="461" t="s">
        <v>248</v>
      </c>
      <c r="B114" s="461"/>
      <c r="C114" s="461"/>
      <c r="D114" s="461"/>
      <c r="E114" s="461"/>
      <c r="F114" s="462"/>
      <c r="G114" s="461"/>
      <c r="H114" s="461"/>
      <c r="I114" s="462"/>
      <c r="J114" s="461"/>
    </row>
    <row r="115" spans="1:11" ht="12.75" customHeight="1">
      <c r="A115" s="307"/>
      <c r="B115" s="456" t="s">
        <v>247</v>
      </c>
      <c r="C115" s="457"/>
      <c r="D115" s="457"/>
      <c r="E115" s="457"/>
      <c r="F115" s="457"/>
      <c r="G115" s="457"/>
      <c r="H115" s="457"/>
      <c r="I115" s="457"/>
      <c r="J115" s="457"/>
    </row>
    <row r="116" spans="1:11" ht="12.75" customHeight="1">
      <c r="A116" s="92">
        <v>1995</v>
      </c>
      <c r="B116" s="121" t="s">
        <v>37</v>
      </c>
      <c r="C116" s="121" t="s">
        <v>37</v>
      </c>
      <c r="D116" s="121" t="s">
        <v>37</v>
      </c>
      <c r="E116" s="121" t="s">
        <v>37</v>
      </c>
      <c r="F116" s="121" t="s">
        <v>37</v>
      </c>
      <c r="G116" s="121" t="s">
        <v>37</v>
      </c>
      <c r="H116" s="121" t="s">
        <v>37</v>
      </c>
      <c r="I116" s="121" t="s">
        <v>37</v>
      </c>
      <c r="J116" s="122" t="s">
        <v>37</v>
      </c>
    </row>
    <row r="117" spans="1:11" ht="12.75" customHeight="1">
      <c r="A117" s="119">
        <v>2000</v>
      </c>
      <c r="B117" s="123">
        <v>44</v>
      </c>
      <c r="C117" s="123">
        <v>53.333333333333336</v>
      </c>
      <c r="D117" s="123">
        <v>66.666666666666657</v>
      </c>
      <c r="E117" s="123">
        <v>0</v>
      </c>
      <c r="F117" s="123">
        <v>0</v>
      </c>
      <c r="G117" s="123" t="s">
        <v>37</v>
      </c>
      <c r="H117" s="123">
        <v>32.307692307692307</v>
      </c>
      <c r="I117" s="123" t="s">
        <v>37</v>
      </c>
      <c r="J117" s="124" t="s">
        <v>37</v>
      </c>
    </row>
    <row r="118" spans="1:11" ht="12.75" customHeight="1">
      <c r="A118" s="92">
        <v>2005</v>
      </c>
      <c r="B118" s="121">
        <v>50.397275822928492</v>
      </c>
      <c r="C118" s="121">
        <v>76.398210290827734</v>
      </c>
      <c r="D118" s="121">
        <v>56.03644646924829</v>
      </c>
      <c r="E118" s="121">
        <v>50.619637750238326</v>
      </c>
      <c r="F118" s="121">
        <v>21.926083866382374</v>
      </c>
      <c r="G118" s="121">
        <v>84.070796460176993</v>
      </c>
      <c r="H118" s="121">
        <v>65.397350993377472</v>
      </c>
      <c r="I118" s="121">
        <v>49.019607843137251</v>
      </c>
      <c r="J118" s="122">
        <v>66.8</v>
      </c>
    </row>
    <row r="119" spans="1:11" ht="12.75" hidden="1" customHeight="1">
      <c r="A119" s="119">
        <v>2006</v>
      </c>
      <c r="B119" s="123"/>
      <c r="C119" s="123"/>
      <c r="D119" s="123"/>
      <c r="E119" s="123"/>
      <c r="F119" s="123"/>
      <c r="G119" s="123"/>
      <c r="H119" s="123"/>
      <c r="I119" s="123"/>
      <c r="J119" s="124"/>
    </row>
    <row r="120" spans="1:11" ht="12.75" hidden="1" customHeight="1">
      <c r="A120" s="92">
        <v>2007</v>
      </c>
      <c r="B120" s="121"/>
      <c r="C120" s="121"/>
      <c r="D120" s="121"/>
      <c r="E120" s="121"/>
      <c r="F120" s="121"/>
      <c r="G120" s="121"/>
      <c r="H120" s="121"/>
      <c r="I120" s="121"/>
      <c r="J120" s="122"/>
    </row>
    <row r="121" spans="1:11" ht="12.75" hidden="1" customHeight="1">
      <c r="A121" s="119">
        <v>2008</v>
      </c>
      <c r="B121" s="123"/>
      <c r="C121" s="123"/>
      <c r="D121" s="123"/>
      <c r="E121" s="123"/>
      <c r="F121" s="123"/>
      <c r="G121" s="123"/>
      <c r="H121" s="123"/>
      <c r="I121" s="123"/>
      <c r="J121" s="124"/>
    </row>
    <row r="122" spans="1:11" ht="12.75" hidden="1" customHeight="1">
      <c r="A122" s="92">
        <v>2009</v>
      </c>
      <c r="B122" s="121"/>
      <c r="C122" s="121"/>
      <c r="D122" s="121"/>
      <c r="E122" s="121"/>
      <c r="F122" s="121"/>
      <c r="G122" s="121"/>
      <c r="H122" s="121"/>
      <c r="I122" s="121"/>
      <c r="J122" s="122"/>
    </row>
    <row r="123" spans="1:11" ht="12.75" customHeight="1">
      <c r="A123" s="119">
        <v>2010</v>
      </c>
      <c r="B123" s="123">
        <v>51.102656809310517</v>
      </c>
      <c r="C123" s="123">
        <v>74.270013123359576</v>
      </c>
      <c r="D123" s="123">
        <v>60.034315828175743</v>
      </c>
      <c r="E123" s="123">
        <v>52.566716907527265</v>
      </c>
      <c r="F123" s="123">
        <v>21.200041959509075</v>
      </c>
      <c r="G123" s="123">
        <v>73.429319371727757</v>
      </c>
      <c r="H123" s="123">
        <v>58.854471069549973</v>
      </c>
      <c r="I123" s="123">
        <v>48.556701030927833</v>
      </c>
      <c r="J123" s="124">
        <v>63.68345323741007</v>
      </c>
    </row>
    <row r="124" spans="1:11" ht="12.75" customHeight="1">
      <c r="A124" s="92">
        <v>2011</v>
      </c>
      <c r="B124" s="125">
        <v>49.884807880729817</v>
      </c>
      <c r="C124" s="125">
        <v>75.252951096121407</v>
      </c>
      <c r="D124" s="125">
        <v>59.303405109161154</v>
      </c>
      <c r="E124" s="125">
        <v>49.322938038572019</v>
      </c>
      <c r="F124" s="125">
        <v>21.542649290583675</v>
      </c>
      <c r="G124" s="125">
        <v>74.487895716945999</v>
      </c>
      <c r="H124" s="125">
        <v>58.262806236080181</v>
      </c>
      <c r="I124" s="125">
        <v>49.343185550082104</v>
      </c>
      <c r="J124" s="126">
        <v>65.674643072592005</v>
      </c>
    </row>
    <row r="125" spans="1:11" ht="12.75" customHeight="1">
      <c r="A125" s="119">
        <v>2012</v>
      </c>
      <c r="B125" s="127">
        <v>49.283841589623293</v>
      </c>
      <c r="C125" s="127">
        <v>75.555835485293187</v>
      </c>
      <c r="D125" s="127">
        <v>59.595460647972232</v>
      </c>
      <c r="E125" s="127">
        <v>48.908375089477452</v>
      </c>
      <c r="F125" s="127">
        <v>21.476674652430628</v>
      </c>
      <c r="G125" s="127">
        <v>77.726905467277135</v>
      </c>
      <c r="H125" s="127">
        <v>59.104537277633419</v>
      </c>
      <c r="I125" s="127">
        <v>46.134020618556704</v>
      </c>
      <c r="J125" s="128">
        <v>65.037295667354385</v>
      </c>
    </row>
    <row r="126" spans="1:11" ht="12.75" customHeight="1">
      <c r="A126" s="120">
        <v>2013</v>
      </c>
      <c r="B126" s="125">
        <v>49.36962890625</v>
      </c>
      <c r="C126" s="125">
        <v>75.001396570024028</v>
      </c>
      <c r="D126" s="125">
        <v>59.76202689742847</v>
      </c>
      <c r="E126" s="125">
        <v>48.013372061160737</v>
      </c>
      <c r="F126" s="125">
        <v>22.065563388497242</v>
      </c>
      <c r="G126" s="125">
        <v>76.798892988929893</v>
      </c>
      <c r="H126" s="125">
        <v>57.129815592477627</v>
      </c>
      <c r="I126" s="125">
        <v>45.545657015590201</v>
      </c>
      <c r="J126" s="126">
        <v>65.363204344874404</v>
      </c>
    </row>
    <row r="127" spans="1:11" ht="12.75" customHeight="1">
      <c r="A127" s="119">
        <v>2014</v>
      </c>
      <c r="B127" s="127">
        <v>48.532806240216495</v>
      </c>
      <c r="C127" s="127">
        <v>74.787841382502691</v>
      </c>
      <c r="D127" s="127">
        <v>58.937159103511547</v>
      </c>
      <c r="E127" s="127">
        <v>44.780139065713449</v>
      </c>
      <c r="F127" s="127">
        <v>21.536369816451391</v>
      </c>
      <c r="G127" s="127">
        <v>75.638686131386862</v>
      </c>
      <c r="H127" s="127">
        <v>56.84919369129895</v>
      </c>
      <c r="I127" s="127">
        <v>46.835443037974684</v>
      </c>
      <c r="J127" s="128">
        <v>65.089743589743591</v>
      </c>
    </row>
    <row r="128" spans="1:11" ht="12.75" customHeight="1">
      <c r="A128" s="120">
        <v>2015</v>
      </c>
      <c r="B128" s="125">
        <v>48.276559976538913</v>
      </c>
      <c r="C128" s="125">
        <v>74.260385005065856</v>
      </c>
      <c r="D128" s="125">
        <v>59.320254266147032</v>
      </c>
      <c r="E128" s="125">
        <v>44.17747641509434</v>
      </c>
      <c r="F128" s="125">
        <v>21.660412501027142</v>
      </c>
      <c r="G128" s="125">
        <v>75.975742497278816</v>
      </c>
      <c r="H128" s="125">
        <v>54.896285576459235</v>
      </c>
      <c r="I128" s="125">
        <v>45.414655550680123</v>
      </c>
      <c r="J128" s="126">
        <v>64.309683604985622</v>
      </c>
    </row>
    <row r="129" spans="1:10" ht="12.75" customHeight="1">
      <c r="A129" s="119">
        <v>2016</v>
      </c>
      <c r="B129" s="127">
        <v>49.488165873378101</v>
      </c>
      <c r="C129" s="189">
        <v>73.747556835716495</v>
      </c>
      <c r="D129" s="189">
        <v>60.269991134346633</v>
      </c>
      <c r="E129" s="189">
        <v>45.868190165272395</v>
      </c>
      <c r="F129" s="189">
        <v>22.460579138328253</v>
      </c>
      <c r="G129" s="189">
        <v>78.497615262321148</v>
      </c>
      <c r="H129" s="189">
        <v>54.718909710391827</v>
      </c>
      <c r="I129" s="189">
        <v>46.885245901639344</v>
      </c>
      <c r="J129" s="190">
        <v>64.609146204100014</v>
      </c>
    </row>
    <row r="130" spans="1:10" ht="12.75" customHeight="1">
      <c r="A130" s="146">
        <v>2017</v>
      </c>
      <c r="B130" s="125">
        <v>50.211842973166554</v>
      </c>
      <c r="C130" s="125">
        <v>74.674984273432585</v>
      </c>
      <c r="D130" s="125">
        <v>60.724126132291232</v>
      </c>
      <c r="E130" s="125">
        <v>46.490128486367908</v>
      </c>
      <c r="F130" s="125">
        <v>23.277195035312801</v>
      </c>
      <c r="G130" s="125">
        <v>76.237623762376245</v>
      </c>
      <c r="H130" s="125">
        <v>55.614795068310563</v>
      </c>
      <c r="I130" s="125">
        <v>43.460674157303373</v>
      </c>
      <c r="J130" s="126">
        <v>65.860628709606502</v>
      </c>
    </row>
    <row r="131" spans="1:10" ht="12.75" customHeight="1">
      <c r="A131" s="147">
        <v>2018</v>
      </c>
      <c r="B131" s="185">
        <v>50.388922624432517</v>
      </c>
      <c r="C131" s="185">
        <v>74.857512192255712</v>
      </c>
      <c r="D131" s="185">
        <v>60.888488398287897</v>
      </c>
      <c r="E131" s="185">
        <v>46.508810572687224</v>
      </c>
      <c r="F131" s="185">
        <v>23.834622686956276</v>
      </c>
      <c r="G131" s="185">
        <v>76.183003380009666</v>
      </c>
      <c r="H131" s="185">
        <v>55.704806603010191</v>
      </c>
      <c r="I131" s="185">
        <v>44.417357386640667</v>
      </c>
      <c r="J131" s="186">
        <v>64.980721251984576</v>
      </c>
    </row>
    <row r="132" spans="1:10" ht="12.75" customHeight="1">
      <c r="A132" s="459" t="s">
        <v>106</v>
      </c>
      <c r="B132" s="459"/>
      <c r="C132" s="459"/>
      <c r="D132" s="459"/>
      <c r="E132" s="459"/>
      <c r="F132" s="460"/>
      <c r="G132" s="459"/>
      <c r="H132" s="459"/>
      <c r="I132" s="460"/>
      <c r="J132" s="459"/>
    </row>
    <row r="133" spans="1:10" ht="12.75" customHeight="1">
      <c r="A133" s="458" t="s">
        <v>107</v>
      </c>
      <c r="B133" s="458"/>
      <c r="C133" s="458"/>
      <c r="D133" s="458"/>
      <c r="E133" s="458"/>
      <c r="F133" s="458"/>
      <c r="G133" s="458"/>
      <c r="H133" s="458"/>
      <c r="I133" s="458"/>
      <c r="J133" s="458"/>
    </row>
    <row r="134" spans="1:10" ht="12.75" customHeight="1">
      <c r="A134" s="458" t="s">
        <v>108</v>
      </c>
      <c r="B134" s="458"/>
      <c r="C134" s="458"/>
      <c r="D134" s="458"/>
      <c r="E134" s="458"/>
      <c r="F134" s="458"/>
      <c r="G134" s="458"/>
      <c r="H134" s="458"/>
      <c r="I134" s="458"/>
      <c r="J134" s="458"/>
    </row>
    <row r="135" spans="1:10" ht="12.75" customHeight="1">
      <c r="A135" s="458" t="s">
        <v>109</v>
      </c>
      <c r="B135" s="458"/>
      <c r="C135" s="458"/>
      <c r="D135" s="458"/>
      <c r="E135" s="458"/>
      <c r="F135" s="458"/>
      <c r="G135" s="458"/>
      <c r="H135" s="458"/>
      <c r="I135" s="458"/>
      <c r="J135" s="458"/>
    </row>
    <row r="136" spans="1:10" ht="15" customHeight="1">
      <c r="A136" s="458" t="s">
        <v>113</v>
      </c>
      <c r="B136" s="458"/>
      <c r="C136" s="458"/>
      <c r="D136" s="458"/>
      <c r="E136" s="458"/>
      <c r="F136" s="458"/>
      <c r="G136" s="458"/>
      <c r="H136" s="458"/>
      <c r="I136" s="458"/>
      <c r="J136" s="458"/>
    </row>
    <row r="139" spans="1:10">
      <c r="B139" s="196"/>
    </row>
  </sheetData>
  <mergeCells count="31">
    <mergeCell ref="A1:J1"/>
    <mergeCell ref="E4:E6"/>
    <mergeCell ref="G4:G6"/>
    <mergeCell ref="I4:I6"/>
    <mergeCell ref="F4:F6"/>
    <mergeCell ref="A2:J2"/>
    <mergeCell ref="A25:J25"/>
    <mergeCell ref="A43:J43"/>
    <mergeCell ref="A61:J61"/>
    <mergeCell ref="A78:J78"/>
    <mergeCell ref="B3:B6"/>
    <mergeCell ref="C3:J3"/>
    <mergeCell ref="C4:C6"/>
    <mergeCell ref="H4:H6"/>
    <mergeCell ref="J4:J6"/>
    <mergeCell ref="D4:D6"/>
    <mergeCell ref="A8:J8"/>
    <mergeCell ref="B26:J26"/>
    <mergeCell ref="B7:J7"/>
    <mergeCell ref="A3:A7"/>
    <mergeCell ref="B44:J44"/>
    <mergeCell ref="A136:J136"/>
    <mergeCell ref="A132:J132"/>
    <mergeCell ref="A96:J96"/>
    <mergeCell ref="A114:J114"/>
    <mergeCell ref="A133:J133"/>
    <mergeCell ref="B79:J79"/>
    <mergeCell ref="B97:J97"/>
    <mergeCell ref="B115:J115"/>
    <mergeCell ref="A134:J134"/>
    <mergeCell ref="A135:J135"/>
  </mergeCells>
  <phoneticPr fontId="12" type="noConversion"/>
  <hyperlinks>
    <hyperlink ref="A1" location="Inhalt!A1" display="Zurück zum Inhalt"/>
  </hyperlinks>
  <pageMargins left="0.70866141732283461" right="0.70866141732283461" top="0.78740157480314965" bottom="0.78740157480314965" header="0.31496062992125984" footer="0.31496062992125984"/>
  <pageSetup paperSize="9" scale="53" fitToHeight="2" orientation="portrait" r:id="rId1"/>
  <headerFooter>
    <oddHeader>&amp;R&amp;K0070C0
F5 - Tabellenanhang</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Inhalt</vt:lpstr>
      <vt:lpstr>Abb. F5-1</vt:lpstr>
      <vt:lpstr>Abb. F5-2</vt:lpstr>
      <vt:lpstr>Abb. F5-3</vt:lpstr>
      <vt:lpstr>Abb. F5-4web</vt:lpstr>
      <vt:lpstr>Tab. F5-1web</vt:lpstr>
      <vt:lpstr>Tab. F5-2web</vt:lpstr>
      <vt:lpstr>Tab. F5-3web</vt:lpstr>
      <vt:lpstr>Tab. F5-4web</vt:lpstr>
      <vt:lpstr>Tab. F5-5web</vt:lpstr>
      <vt:lpstr>Tab. F5-6web</vt:lpstr>
      <vt:lpstr>Tab. F5-7web</vt:lpstr>
      <vt:lpstr>Tab. F5-8web</vt:lpstr>
      <vt:lpstr>Tab. F5-9web</vt:lpstr>
      <vt:lpstr>Tab. F5-10web</vt:lpstr>
      <vt:lpstr>Tab F5-17web</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Mank, Svenja</cp:lastModifiedBy>
  <cp:lastPrinted>2020-02-19T16:15:27Z</cp:lastPrinted>
  <dcterms:created xsi:type="dcterms:W3CDTF">1996-10-17T05:27:31Z</dcterms:created>
  <dcterms:modified xsi:type="dcterms:W3CDTF">2020-06-22T08:31:39Z</dcterms:modified>
</cp:coreProperties>
</file>