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autoCompressPictures="0" defaultThemeVersion="124226"/>
  <mc:AlternateContent xmlns:mc="http://schemas.openxmlformats.org/markup-compatibility/2006">
    <mc:Choice Requires="x15">
      <x15ac:absPath xmlns:x15ac="http://schemas.microsoft.com/office/spreadsheetml/2010/11/ac" url="L:\BBE\_Bildungsbericht 2020\3_Öffentlichkeitsarbeit\3_Webseite\Excel-Dateien\"/>
    </mc:Choice>
  </mc:AlternateContent>
  <bookViews>
    <workbookView xWindow="0" yWindow="60" windowWidth="20490" windowHeight="7845" tabRatio="851"/>
  </bookViews>
  <sheets>
    <sheet name="Inhalt" sheetId="90" r:id="rId1"/>
    <sheet name="Abb. F2-1" sheetId="122" r:id="rId2"/>
    <sheet name="Abb. F2-2" sheetId="124" r:id="rId3"/>
    <sheet name="Abb. F2-3" sheetId="123" r:id="rId4"/>
    <sheet name="Abb. F2-4" sheetId="125" r:id="rId5"/>
    <sheet name="Abb. F2-5web" sheetId="118" r:id="rId6"/>
    <sheet name="Abb. F2-6web" sheetId="119" r:id="rId7"/>
    <sheet name="Tab. F2-1web" sheetId="2" r:id="rId8"/>
    <sheet name="Tab. F2-2web" sheetId="19" r:id="rId9"/>
    <sheet name="Tab. F2-3web" sheetId="120" r:id="rId10"/>
    <sheet name="Tab. F2-4web" sheetId="121" r:id="rId11"/>
  </sheets>
  <externalReferences>
    <externalReference r:id="rId12"/>
    <externalReference r:id="rId13"/>
    <externalReference r:id="rId14"/>
    <externalReference r:id="rId15"/>
    <externalReference r:id="rId16"/>
    <externalReference r:id="rId17"/>
  </externalReferences>
  <definedNames>
    <definedName name="__123Graph_A" localSheetId="2" hidden="1">[1]Daten!#REF!</definedName>
    <definedName name="__123Graph_A" localSheetId="3" hidden="1">[1]Daten!#REF!</definedName>
    <definedName name="__123Graph_A" localSheetId="4" hidden="1">[1]Daten!#REF!</definedName>
    <definedName name="__123Graph_A" localSheetId="5" hidden="1">[1]Daten!#REF!</definedName>
    <definedName name="__123Graph_A" localSheetId="6" hidden="1">[1]Daten!#REF!</definedName>
    <definedName name="__123Graph_A" localSheetId="9" hidden="1">[1]Daten!#REF!</definedName>
    <definedName name="__123Graph_A" localSheetId="10" hidden="1">[1]Daten!#REF!</definedName>
    <definedName name="__123Graph_A" hidden="1">[1]Daten!#REF!</definedName>
    <definedName name="__123Graph_AL™SCH1" localSheetId="2" hidden="1">[2]Daten!#REF!</definedName>
    <definedName name="__123Graph_AL™SCH1" localSheetId="3" hidden="1">[2]Daten!#REF!</definedName>
    <definedName name="__123Graph_AL™SCH1" localSheetId="4" hidden="1">[2]Daten!#REF!</definedName>
    <definedName name="__123Graph_AL™SCH1" localSheetId="5" hidden="1">[2]Daten!#REF!</definedName>
    <definedName name="__123Graph_AL™SCH1" localSheetId="6" hidden="1">[2]Daten!#REF!</definedName>
    <definedName name="__123Graph_AL™SCH1" localSheetId="9" hidden="1">[2]Daten!#REF!</definedName>
    <definedName name="__123Graph_AL™SCH1" localSheetId="10" hidden="1">[2]Daten!#REF!</definedName>
    <definedName name="__123Graph_AL™SCH1" hidden="1">[2]Daten!#REF!</definedName>
    <definedName name="__123Graph_AL™SCH2" localSheetId="2" hidden="1">[2]Daten!#REF!</definedName>
    <definedName name="__123Graph_AL™SCH2" localSheetId="3" hidden="1">[2]Daten!#REF!</definedName>
    <definedName name="__123Graph_AL™SCH2" localSheetId="4" hidden="1">[2]Daten!#REF!</definedName>
    <definedName name="__123Graph_AL™SCH2" localSheetId="5" hidden="1">[2]Daten!#REF!</definedName>
    <definedName name="__123Graph_AL™SCH2" localSheetId="6" hidden="1">[2]Daten!#REF!</definedName>
    <definedName name="__123Graph_AL™SCH2" localSheetId="9" hidden="1">[2]Daten!#REF!</definedName>
    <definedName name="__123Graph_AL™SCH2" localSheetId="10" hidden="1">[2]Daten!#REF!</definedName>
    <definedName name="__123Graph_AL™SCH2" hidden="1">[2]Daten!#REF!</definedName>
    <definedName name="__123Graph_AL™SCH3" localSheetId="2" hidden="1">[2]Daten!#REF!</definedName>
    <definedName name="__123Graph_AL™SCH3" localSheetId="3" hidden="1">[2]Daten!#REF!</definedName>
    <definedName name="__123Graph_AL™SCH3" localSheetId="4" hidden="1">[2]Daten!#REF!</definedName>
    <definedName name="__123Graph_AL™SCH3" localSheetId="5" hidden="1">[2]Daten!#REF!</definedName>
    <definedName name="__123Graph_AL™SCH3" localSheetId="6" hidden="1">[2]Daten!#REF!</definedName>
    <definedName name="__123Graph_AL™SCH3" localSheetId="9" hidden="1">[2]Daten!#REF!</definedName>
    <definedName name="__123Graph_AL™SCH3" localSheetId="10" hidden="1">[2]Daten!#REF!</definedName>
    <definedName name="__123Graph_AL™SCH3" hidden="1">[2]Daten!#REF!</definedName>
    <definedName name="__123Graph_AL™SCH4" localSheetId="2" hidden="1">[2]Daten!#REF!</definedName>
    <definedName name="__123Graph_AL™SCH4" localSheetId="3" hidden="1">[2]Daten!#REF!</definedName>
    <definedName name="__123Graph_AL™SCH4" localSheetId="4" hidden="1">[2]Daten!#REF!</definedName>
    <definedName name="__123Graph_AL™SCH4" localSheetId="5" hidden="1">[2]Daten!#REF!</definedName>
    <definedName name="__123Graph_AL™SCH4" localSheetId="6" hidden="1">[2]Daten!#REF!</definedName>
    <definedName name="__123Graph_AL™SCH4" localSheetId="9" hidden="1">[2]Daten!#REF!</definedName>
    <definedName name="__123Graph_AL™SCH4" localSheetId="10" hidden="1">[2]Daten!#REF!</definedName>
    <definedName name="__123Graph_AL™SCH4" hidden="1">[2]Daten!#REF!</definedName>
    <definedName name="__123Graph_AL™SCH5" localSheetId="2" hidden="1">[2]Daten!#REF!</definedName>
    <definedName name="__123Graph_AL™SCH5" localSheetId="3" hidden="1">[2]Daten!#REF!</definedName>
    <definedName name="__123Graph_AL™SCH5" localSheetId="4" hidden="1">[2]Daten!#REF!</definedName>
    <definedName name="__123Graph_AL™SCH5" localSheetId="5" hidden="1">[2]Daten!#REF!</definedName>
    <definedName name="__123Graph_AL™SCH5" localSheetId="6" hidden="1">[2]Daten!#REF!</definedName>
    <definedName name="__123Graph_AL™SCH5" hidden="1">[2]Daten!#REF!</definedName>
    <definedName name="__123Graph_AL™SCH6" localSheetId="2" hidden="1">[2]Daten!#REF!</definedName>
    <definedName name="__123Graph_AL™SCH6" localSheetId="3" hidden="1">[2]Daten!#REF!</definedName>
    <definedName name="__123Graph_AL™SCH6" localSheetId="4" hidden="1">[2]Daten!#REF!</definedName>
    <definedName name="__123Graph_AL™SCH6" localSheetId="5" hidden="1">[2]Daten!#REF!</definedName>
    <definedName name="__123Graph_AL™SCH6" localSheetId="6" hidden="1">[2]Daten!#REF!</definedName>
    <definedName name="__123Graph_AL™SCH6" hidden="1">[2]Daten!#REF!</definedName>
    <definedName name="__123Graph_B" localSheetId="2" hidden="1">[1]Daten!#REF!</definedName>
    <definedName name="__123Graph_B" localSheetId="3" hidden="1">[1]Daten!#REF!</definedName>
    <definedName name="__123Graph_B" localSheetId="4" hidden="1">[1]Daten!#REF!</definedName>
    <definedName name="__123Graph_B" localSheetId="5" hidden="1">[1]Daten!#REF!</definedName>
    <definedName name="__123Graph_B" localSheetId="6" hidden="1">[1]Daten!#REF!</definedName>
    <definedName name="__123Graph_B" hidden="1">[1]Daten!#REF!</definedName>
    <definedName name="__123Graph_BL™SCH5" localSheetId="2" hidden="1">[2]Daten!#REF!</definedName>
    <definedName name="__123Graph_BL™SCH5" localSheetId="3" hidden="1">[2]Daten!#REF!</definedName>
    <definedName name="__123Graph_BL™SCH5" localSheetId="4" hidden="1">[2]Daten!#REF!</definedName>
    <definedName name="__123Graph_BL™SCH5" localSheetId="5" hidden="1">[2]Daten!#REF!</definedName>
    <definedName name="__123Graph_BL™SCH5" localSheetId="6" hidden="1">[2]Daten!#REF!</definedName>
    <definedName name="__123Graph_BL™SCH5" hidden="1">[2]Daten!#REF!</definedName>
    <definedName name="__123Graph_BL™SCH6" localSheetId="2" hidden="1">[2]Daten!#REF!</definedName>
    <definedName name="__123Graph_BL™SCH6" localSheetId="3" hidden="1">[2]Daten!#REF!</definedName>
    <definedName name="__123Graph_BL™SCH6" localSheetId="4" hidden="1">[2]Daten!#REF!</definedName>
    <definedName name="__123Graph_BL™SCH6" localSheetId="5" hidden="1">[2]Daten!#REF!</definedName>
    <definedName name="__123Graph_BL™SCH6" localSheetId="6" hidden="1">[2]Daten!#REF!</definedName>
    <definedName name="__123Graph_BL™SCH6" hidden="1">[2]Daten!#REF!</definedName>
    <definedName name="__123Graph_C" localSheetId="2" hidden="1">[1]Daten!#REF!</definedName>
    <definedName name="__123Graph_C" localSheetId="3" hidden="1">[1]Daten!#REF!</definedName>
    <definedName name="__123Graph_C" localSheetId="4" hidden="1">[1]Daten!#REF!</definedName>
    <definedName name="__123Graph_C" localSheetId="5" hidden="1">[1]Daten!#REF!</definedName>
    <definedName name="__123Graph_C" localSheetId="6" hidden="1">[1]Daten!#REF!</definedName>
    <definedName name="__123Graph_C" hidden="1">[1]Daten!#REF!</definedName>
    <definedName name="__123Graph_CL™SCH5" localSheetId="2" hidden="1">[2]Daten!#REF!</definedName>
    <definedName name="__123Graph_CL™SCH5" localSheetId="3" hidden="1">[2]Daten!#REF!</definedName>
    <definedName name="__123Graph_CL™SCH5" localSheetId="4" hidden="1">[2]Daten!#REF!</definedName>
    <definedName name="__123Graph_CL™SCH5" localSheetId="5" hidden="1">[2]Daten!#REF!</definedName>
    <definedName name="__123Graph_CL™SCH5" localSheetId="6" hidden="1">[2]Daten!#REF!</definedName>
    <definedName name="__123Graph_CL™SCH5" hidden="1">[2]Daten!#REF!</definedName>
    <definedName name="__123Graph_CL™SCH6" localSheetId="2" hidden="1">[2]Daten!#REF!</definedName>
    <definedName name="__123Graph_CL™SCH6" localSheetId="3" hidden="1">[2]Daten!#REF!</definedName>
    <definedName name="__123Graph_CL™SCH6" localSheetId="4" hidden="1">[2]Daten!#REF!</definedName>
    <definedName name="__123Graph_CL™SCH6" localSheetId="5" hidden="1">[2]Daten!#REF!</definedName>
    <definedName name="__123Graph_CL™SCH6" localSheetId="6" hidden="1">[2]Daten!#REF!</definedName>
    <definedName name="__123Graph_CL™SCH6" hidden="1">[2]Daten!#REF!</definedName>
    <definedName name="__123Graph_D" localSheetId="2" hidden="1">[1]Daten!#REF!</definedName>
    <definedName name="__123Graph_D" localSheetId="3" hidden="1">[1]Daten!#REF!</definedName>
    <definedName name="__123Graph_D" localSheetId="4" hidden="1">[1]Daten!#REF!</definedName>
    <definedName name="__123Graph_D" localSheetId="5" hidden="1">[1]Daten!#REF!</definedName>
    <definedName name="__123Graph_D" localSheetId="6" hidden="1">[1]Daten!#REF!</definedName>
    <definedName name="__123Graph_D" hidden="1">[1]Daten!#REF!</definedName>
    <definedName name="__123Graph_DL™SCH5" localSheetId="2" hidden="1">[2]Daten!#REF!</definedName>
    <definedName name="__123Graph_DL™SCH5" localSheetId="3" hidden="1">[2]Daten!#REF!</definedName>
    <definedName name="__123Graph_DL™SCH5" localSheetId="4" hidden="1">[2]Daten!#REF!</definedName>
    <definedName name="__123Graph_DL™SCH5" localSheetId="5" hidden="1">[2]Daten!#REF!</definedName>
    <definedName name="__123Graph_DL™SCH5" localSheetId="6" hidden="1">[2]Daten!#REF!</definedName>
    <definedName name="__123Graph_DL™SCH5" hidden="1">[2]Daten!#REF!</definedName>
    <definedName name="__123Graph_DL™SCH6" localSheetId="2" hidden="1">[2]Daten!#REF!</definedName>
    <definedName name="__123Graph_DL™SCH6" localSheetId="3" hidden="1">[2]Daten!#REF!</definedName>
    <definedName name="__123Graph_DL™SCH6" localSheetId="4" hidden="1">[2]Daten!#REF!</definedName>
    <definedName name="__123Graph_DL™SCH6" localSheetId="5" hidden="1">[2]Daten!#REF!</definedName>
    <definedName name="__123Graph_DL™SCH6" localSheetId="6" hidden="1">[2]Daten!#REF!</definedName>
    <definedName name="__123Graph_DL™SCH6" hidden="1">[2]Daten!#REF!</definedName>
    <definedName name="__123Graph_E" localSheetId="2" hidden="1">[1]Daten!#REF!</definedName>
    <definedName name="__123Graph_E" localSheetId="3" hidden="1">[1]Daten!#REF!</definedName>
    <definedName name="__123Graph_E" localSheetId="4" hidden="1">[1]Daten!#REF!</definedName>
    <definedName name="__123Graph_E" localSheetId="5" hidden="1">[1]Daten!#REF!</definedName>
    <definedName name="__123Graph_E" localSheetId="6" hidden="1">[1]Daten!#REF!</definedName>
    <definedName name="__123Graph_E" hidden="1">[1]Daten!#REF!</definedName>
    <definedName name="__123Graph_F" localSheetId="2" hidden="1">[1]Daten!#REF!</definedName>
    <definedName name="__123Graph_F" localSheetId="3" hidden="1">[1]Daten!#REF!</definedName>
    <definedName name="__123Graph_F" localSheetId="4" hidden="1">[1]Daten!#REF!</definedName>
    <definedName name="__123Graph_F" localSheetId="5" hidden="1">[1]Daten!#REF!</definedName>
    <definedName name="__123Graph_F" localSheetId="6" hidden="1">[1]Daten!#REF!</definedName>
    <definedName name="__123Graph_F" hidden="1">[1]Daten!#REF!</definedName>
    <definedName name="__123Graph_X" localSheetId="2" hidden="1">[1]Daten!#REF!</definedName>
    <definedName name="__123Graph_X" localSheetId="3" hidden="1">[1]Daten!#REF!</definedName>
    <definedName name="__123Graph_X" localSheetId="4" hidden="1">[1]Daten!#REF!</definedName>
    <definedName name="__123Graph_X" localSheetId="5" hidden="1">[1]Daten!#REF!</definedName>
    <definedName name="__123Graph_X" localSheetId="6" hidden="1">[1]Daten!#REF!</definedName>
    <definedName name="__123Graph_X" hidden="1">[1]Daten!#REF!</definedName>
    <definedName name="__123Graph_XL™SCH3" localSheetId="2" hidden="1">[2]Daten!#REF!</definedName>
    <definedName name="__123Graph_XL™SCH3" localSheetId="3" hidden="1">[2]Daten!#REF!</definedName>
    <definedName name="__123Graph_XL™SCH3" localSheetId="4" hidden="1">[2]Daten!#REF!</definedName>
    <definedName name="__123Graph_XL™SCH3" localSheetId="5" hidden="1">[2]Daten!#REF!</definedName>
    <definedName name="__123Graph_XL™SCH3" localSheetId="6" hidden="1">[2]Daten!#REF!</definedName>
    <definedName name="__123Graph_XL™SCH3" hidden="1">[2]Daten!#REF!</definedName>
    <definedName name="__123Graph_XL™SCH4" localSheetId="2" hidden="1">[2]Daten!#REF!</definedName>
    <definedName name="__123Graph_XL™SCH4" localSheetId="3" hidden="1">[2]Daten!#REF!</definedName>
    <definedName name="__123Graph_XL™SCH4" localSheetId="4" hidden="1">[2]Daten!#REF!</definedName>
    <definedName name="__123Graph_XL™SCH4" localSheetId="5" hidden="1">[2]Daten!#REF!</definedName>
    <definedName name="__123Graph_XL™SCH4" localSheetId="6" hidden="1">[2]Daten!#REF!</definedName>
    <definedName name="__123Graph_XL™SCH4" hidden="1">[2]Daten!#REF!</definedName>
    <definedName name="_123Graph_X" localSheetId="2" hidden="1">[3]Daten!#REF!</definedName>
    <definedName name="_123Graph_X" localSheetId="3" hidden="1">[3]Daten!#REF!</definedName>
    <definedName name="_123Graph_X" localSheetId="4" hidden="1">[3]Daten!#REF!</definedName>
    <definedName name="_123Graph_X" localSheetId="5" hidden="1">[3]Daten!#REF!</definedName>
    <definedName name="_123Graph_X" localSheetId="6" hidden="1">[3]Daten!#REF!</definedName>
    <definedName name="_123Graph_X" hidden="1">[3]Daten!#REF!</definedName>
    <definedName name="_16__123Graph_A17_2L™SCH" localSheetId="2" hidden="1">'[4]JB 17.1'!#REF!</definedName>
    <definedName name="_16__123Graph_A17_2L™SCH" localSheetId="3" hidden="1">'[4]JB 17.1'!#REF!</definedName>
    <definedName name="_16__123Graph_A17_2L™SCH" localSheetId="4" hidden="1">'[4]JB 17.1'!#REF!</definedName>
    <definedName name="_16__123Graph_A17_2L™SCH" localSheetId="5" hidden="1">'[4]JB 17.1'!#REF!</definedName>
    <definedName name="_16__123Graph_A17_2L™SCH" localSheetId="6" hidden="1">'[4]JB 17.1'!#REF!</definedName>
    <definedName name="_16__123Graph_A17_2L™SCH" hidden="1">'[4]JB 17.1'!#REF!</definedName>
    <definedName name="_2__123Graph_A17_2.CGM" localSheetId="2" hidden="1">'[5]Schaubild Seite 29'!#REF!</definedName>
    <definedName name="_2__123Graph_A17_2.CGM" localSheetId="3" hidden="1">'[5]Schaubild Seite 29'!#REF!</definedName>
    <definedName name="_2__123Graph_A17_2.CGM" localSheetId="4" hidden="1">'[5]Schaubild Seite 29'!#REF!</definedName>
    <definedName name="_2__123Graph_A17_2.CGM" localSheetId="5" hidden="1">'[5]Schaubild Seite 29'!#REF!</definedName>
    <definedName name="_2__123Graph_A17_2.CGM" localSheetId="6" hidden="1">'[5]Schaubild Seite 29'!#REF!</definedName>
    <definedName name="_2__123Graph_A17_2.CGM" hidden="1">'[5]Schaubild Seite 29'!#REF!</definedName>
    <definedName name="_24__123Graph_A17_2_NEU" localSheetId="2" hidden="1">'[4]JB 17.1'!#REF!</definedName>
    <definedName name="_24__123Graph_A17_2_NEU" localSheetId="3" hidden="1">'[4]JB 17.1'!#REF!</definedName>
    <definedName name="_24__123Graph_A17_2_NEU" localSheetId="4" hidden="1">'[4]JB 17.1'!#REF!</definedName>
    <definedName name="_24__123Graph_A17_2_NEU" localSheetId="5" hidden="1">'[4]JB 17.1'!#REF!</definedName>
    <definedName name="_24__123Graph_A17_2_NEU" localSheetId="6" hidden="1">'[4]JB 17.1'!#REF!</definedName>
    <definedName name="_24__123Graph_A17_2_NEU" hidden="1">'[4]JB 17.1'!#REF!</definedName>
    <definedName name="_32__123Graph_X17_2L™SCH" localSheetId="2" hidden="1">'[4]JB 17.1'!#REF!</definedName>
    <definedName name="_32__123Graph_X17_2L™SCH" localSheetId="3" hidden="1">'[4]JB 17.1'!#REF!</definedName>
    <definedName name="_32__123Graph_X17_2L™SCH" localSheetId="4" hidden="1">'[4]JB 17.1'!#REF!</definedName>
    <definedName name="_32__123Graph_X17_2L™SCH" localSheetId="5" hidden="1">'[4]JB 17.1'!#REF!</definedName>
    <definedName name="_32__123Graph_X17_2L™SCH" localSheetId="6" hidden="1">'[4]JB 17.1'!#REF!</definedName>
    <definedName name="_32__123Graph_X17_2L™SCH" hidden="1">'[4]JB 17.1'!#REF!</definedName>
    <definedName name="_4__123Graph_A17_2.CGM" localSheetId="2" hidden="1">'[5]Schaubild Seite 29'!#REF!</definedName>
    <definedName name="_4__123Graph_A17_2.CGM" localSheetId="3" hidden="1">'[5]Schaubild Seite 29'!#REF!</definedName>
    <definedName name="_4__123Graph_A17_2.CGM" localSheetId="4" hidden="1">'[5]Schaubild Seite 29'!#REF!</definedName>
    <definedName name="_4__123Graph_A17_2.CGM" localSheetId="5" hidden="1">'[5]Schaubild Seite 29'!#REF!</definedName>
    <definedName name="_4__123Graph_A17_2.CGM" localSheetId="6" hidden="1">'[5]Schaubild Seite 29'!#REF!</definedName>
    <definedName name="_4__123Graph_A17_2.CGM" hidden="1">'[5]Schaubild Seite 29'!#REF!</definedName>
    <definedName name="_40__123Graph_X17_2_NEU" localSheetId="2" hidden="1">'[4]JB 17.1'!#REF!</definedName>
    <definedName name="_40__123Graph_X17_2_NEU" localSheetId="3" hidden="1">'[4]JB 17.1'!#REF!</definedName>
    <definedName name="_40__123Graph_X17_2_NEU" localSheetId="4" hidden="1">'[4]JB 17.1'!#REF!</definedName>
    <definedName name="_40__123Graph_X17_2_NEU" localSheetId="5" hidden="1">'[4]JB 17.1'!#REF!</definedName>
    <definedName name="_40__123Graph_X17_2_NEU" localSheetId="6" hidden="1">'[4]JB 17.1'!#REF!</definedName>
    <definedName name="_40__123Graph_X17_2_NEU" hidden="1">'[4]JB 17.1'!#REF!</definedName>
    <definedName name="_8__123Graph_A17_2.CGM" localSheetId="2" hidden="1">'[6]Schaubild Seite 29'!#REF!</definedName>
    <definedName name="_8__123Graph_A17_2.CGM" localSheetId="3" hidden="1">'[6]Schaubild Seite 29'!#REF!</definedName>
    <definedName name="_8__123Graph_A17_2.CGM" localSheetId="4" hidden="1">'[6]Schaubild Seite 29'!#REF!</definedName>
    <definedName name="_8__123Graph_A17_2.CGM" localSheetId="5" hidden="1">'[6]Schaubild Seite 29'!#REF!</definedName>
    <definedName name="_8__123Graph_A17_2.CGM" localSheetId="6" hidden="1">'[6]Schaubild Seite 29'!#REF!</definedName>
    <definedName name="_8__123Graph_A17_2.CGM" hidden="1">'[6]Schaubild Seite 29'!#REF!</definedName>
    <definedName name="_AMO_UniqueIdentifier" hidden="1">"'1252ebff-285e-489e-a29a-431e1cdd0587'"</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9" hidden="1">#REF!</definedName>
    <definedName name="_Fill" localSheetId="10" hidden="1">#REF!</definedName>
    <definedName name="_Fill"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9" hidden="1">#REF!</definedName>
    <definedName name="_Key1" localSheetId="10" hidden="1">#REF!</definedName>
    <definedName name="_Key1" hidden="1">#REF!</definedName>
    <definedName name="_Order1" hidden="1">0</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9" hidden="1">#REF!</definedName>
    <definedName name="_Sort" localSheetId="10" hidden="1">#REF!</definedName>
    <definedName name="_Sort" hidden="1">#REF!</definedName>
  </definedNames>
  <calcPr calcId="152511"/>
</workbook>
</file>

<file path=xl/calcChain.xml><?xml version="1.0" encoding="utf-8"?>
<calcChain xmlns="http://schemas.openxmlformats.org/spreadsheetml/2006/main">
  <c r="D68" i="2" l="1"/>
  <c r="C68" i="2"/>
  <c r="D67" i="2"/>
  <c r="C67" i="2"/>
  <c r="D47" i="2"/>
  <c r="C47" i="2"/>
  <c r="D46" i="2"/>
  <c r="C46" i="2"/>
  <c r="D26" i="2"/>
  <c r="C26" i="2"/>
  <c r="D25" i="2"/>
  <c r="C25" i="2"/>
  <c r="D66" i="2"/>
  <c r="C66" i="2"/>
  <c r="D45" i="2"/>
  <c r="C45" i="2"/>
  <c r="D24" i="2"/>
  <c r="C24" i="2"/>
  <c r="C20" i="2"/>
  <c r="D20" i="2"/>
  <c r="I20" i="2"/>
  <c r="J20" i="2"/>
  <c r="C41" i="2"/>
  <c r="D41" i="2"/>
  <c r="I41" i="2"/>
  <c r="J41" i="2"/>
  <c r="C62" i="2"/>
  <c r="D62" i="2"/>
  <c r="I62" i="2"/>
  <c r="J62" i="2"/>
</calcChain>
</file>

<file path=xl/sharedStrings.xml><?xml version="1.0" encoding="utf-8"?>
<sst xmlns="http://schemas.openxmlformats.org/spreadsheetml/2006/main" count="660" uniqueCount="166">
  <si>
    <t>Frauen mit allgemeiner Hochschulreife</t>
  </si>
  <si>
    <t>Männer mit allgemeiner Hochschulreife</t>
  </si>
  <si>
    <t>73-80</t>
  </si>
  <si>
    <t>Land/                               Geschlecht/                               Art der Hochschulreife/ Migrationshintergrund</t>
  </si>
  <si>
    <t>·</t>
  </si>
  <si>
    <t>X</t>
  </si>
  <si>
    <t>Jahr</t>
  </si>
  <si>
    <t>Anzahl</t>
  </si>
  <si>
    <t>in %</t>
  </si>
  <si>
    <t>Insgesamt</t>
  </si>
  <si>
    <r>
      <t>Studienjahr</t>
    </r>
    <r>
      <rPr>
        <vertAlign val="superscript"/>
        <sz val="9"/>
        <rFont val="Arial"/>
        <family val="2"/>
      </rPr>
      <t>1)</t>
    </r>
  </si>
  <si>
    <t xml:space="preserve">Anzahl </t>
  </si>
  <si>
    <t>Zeitpunkt der Studienaufnahme</t>
  </si>
  <si>
    <t>Studienbe-rechtigte</t>
  </si>
  <si>
    <t>Mit allgemeiner Hochschul-reife</t>
  </si>
  <si>
    <t>Mit Fachhoch-schulreife</t>
  </si>
  <si>
    <t>Davon</t>
  </si>
  <si>
    <t>Saarland</t>
  </si>
  <si>
    <t>Sachsen</t>
  </si>
  <si>
    <t>Sachsen-Anhalt</t>
  </si>
  <si>
    <t>75-82</t>
  </si>
  <si>
    <t>Schleswig-Holstein</t>
  </si>
  <si>
    <t>Thüringen</t>
  </si>
  <si>
    <t>Deutschland</t>
  </si>
  <si>
    <t>Weiblich</t>
  </si>
  <si>
    <t>Im gleichen Jahr</t>
  </si>
  <si>
    <t>70-76</t>
  </si>
  <si>
    <t>68-75</t>
  </si>
  <si>
    <t>79-83</t>
  </si>
  <si>
    <t>Allgemeine Hochschulreife</t>
  </si>
  <si>
    <t>●</t>
  </si>
  <si>
    <t>Zurück zum Inhalt</t>
  </si>
  <si>
    <t>Fachhochschulreife</t>
  </si>
  <si>
    <t>Allgemeine und fachgebundene Hochschulreife</t>
  </si>
  <si>
    <t>–</t>
  </si>
  <si>
    <t>/</t>
  </si>
  <si>
    <t>Männlich</t>
  </si>
  <si>
    <t>71-77</t>
  </si>
  <si>
    <t>74-81</t>
  </si>
  <si>
    <t>71-78</t>
  </si>
  <si>
    <t>78-84</t>
  </si>
  <si>
    <r>
      <t>Übergangsquoten</t>
    </r>
    <r>
      <rPr>
        <vertAlign val="superscript"/>
        <sz val="9"/>
        <rFont val="Arial"/>
        <family val="2"/>
      </rPr>
      <t>1)</t>
    </r>
  </si>
  <si>
    <r>
      <t>Studienberechtigtenjahrgang</t>
    </r>
    <r>
      <rPr>
        <vertAlign val="superscript"/>
        <sz val="9"/>
        <rFont val="Arial"/>
        <family val="2"/>
      </rPr>
      <t>2)</t>
    </r>
  </si>
  <si>
    <t>Bayern</t>
  </si>
  <si>
    <t>Berlin</t>
  </si>
  <si>
    <t>Brandenburg</t>
  </si>
  <si>
    <t>Bremen</t>
  </si>
  <si>
    <t xml:space="preserve">in % </t>
  </si>
  <si>
    <t>Studienbe-rechtigten-quote insgesamt</t>
  </si>
  <si>
    <t>Zahl der Studienbe-rechtigten</t>
  </si>
  <si>
    <t>Hamburg</t>
  </si>
  <si>
    <t>Hessen</t>
  </si>
  <si>
    <t>72-78</t>
  </si>
  <si>
    <t>Mecklenburg-Vorpommern</t>
  </si>
  <si>
    <t>Niedersachsen</t>
  </si>
  <si>
    <t>Nordrhein-Westfalen</t>
  </si>
  <si>
    <t>67-74</t>
  </si>
  <si>
    <t>Rheinland-Pfalz</t>
  </si>
  <si>
    <t>Baden-Württemberg</t>
  </si>
  <si>
    <t>Geschlecht</t>
  </si>
  <si>
    <t>Art der Hochschulreife</t>
  </si>
  <si>
    <t>Geschlecht und Art der Hochschulreife</t>
  </si>
  <si>
    <t xml:space="preserve"> </t>
  </si>
  <si>
    <t>* Aufgrund von Änderungen in der Berechnung sind die Angaben nicht mit den in früheren Bildungsberichten veröffentlichten Übergangsquoten vergleichbar. Es werden nur noch Studienanfängerinnen und -anfänger berücksichtigt, bei denen eindeutig eine in Deutschland erworbene schulische Hochschulzugangsberechtigung vorliegt. 
Quelle: Statistische Ämter des Bundes und der Länder, Hochschulstatistik, eigene Berechnungen</t>
  </si>
  <si>
    <t>Inhalt</t>
  </si>
  <si>
    <t>Zeichenerklärung in den Tabellen</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</si>
  <si>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</si>
  <si>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</si>
  <si>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</si>
  <si>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</si>
  <si>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</si>
  <si>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</si>
  <si>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</si>
  <si>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</si>
  <si>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</si>
  <si>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</si>
  <si>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</si>
  <si>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r>
      <t>Mit Fachhoch-schulreife</t>
    </r>
    <r>
      <rPr>
        <vertAlign val="superscript"/>
        <sz val="9"/>
        <rFont val="Arial"/>
        <family val="2"/>
      </rPr>
      <t>2)</t>
    </r>
  </si>
  <si>
    <r>
      <t>Um G8-Effekt bereinigte Werte</t>
    </r>
    <r>
      <rPr>
        <vertAlign val="superscript"/>
        <sz val="9"/>
        <rFont val="Arial"/>
        <family val="2"/>
      </rPr>
      <t>1)</t>
    </r>
  </si>
  <si>
    <t>74-80</t>
  </si>
  <si>
    <t>78-82</t>
  </si>
  <si>
    <t>80-86</t>
  </si>
  <si>
    <t>53-60</t>
  </si>
  <si>
    <t>73-79</t>
  </si>
  <si>
    <t>78-83</t>
  </si>
  <si>
    <t>Männer mit allgemeiner und fachgebundener Hochschulreife</t>
  </si>
  <si>
    <t>Frauen mit allgemeiner und fachgebundener Hochschulreife</t>
  </si>
  <si>
    <t>Männer mit Fachhochschulreife</t>
  </si>
  <si>
    <t>Frauen mit Fachhochschulreife</t>
  </si>
  <si>
    <t>75-80</t>
  </si>
  <si>
    <t>83-90</t>
  </si>
  <si>
    <t>75-81</t>
  </si>
  <si>
    <t>72-76</t>
  </si>
  <si>
    <t>81-88</t>
  </si>
  <si>
    <t>71-72</t>
  </si>
  <si>
    <t>78-79</t>
  </si>
  <si>
    <t>74-82</t>
  </si>
  <si>
    <t>75-79</t>
  </si>
  <si>
    <t>61-78</t>
  </si>
  <si>
    <t>84-89</t>
  </si>
  <si>
    <t>59-65</t>
  </si>
  <si>
    <t>77-83</t>
  </si>
  <si>
    <t>46-54</t>
  </si>
  <si>
    <r>
      <t>Prognose-werte</t>
    </r>
    <r>
      <rPr>
        <vertAlign val="superscript"/>
        <sz val="9"/>
        <rFont val="Arial"/>
        <family val="2"/>
      </rPr>
      <t>3)</t>
    </r>
  </si>
  <si>
    <r>
      <t>Aus den Anwerbestaaten</t>
    </r>
    <r>
      <rPr>
        <vertAlign val="superscript"/>
        <sz val="9"/>
        <rFont val="Antique Olive Compact"/>
        <family val="2"/>
      </rPr>
      <t>6)</t>
    </r>
  </si>
  <si>
    <r>
      <t>Migrationshintergrund</t>
    </r>
    <r>
      <rPr>
        <vertAlign val="superscript"/>
        <sz val="9"/>
        <rFont val="Arial"/>
        <family val="2"/>
      </rPr>
      <t>5)</t>
    </r>
  </si>
  <si>
    <r>
      <t>Frauen mit Fachhochschulreife</t>
    </r>
    <r>
      <rPr>
        <vertAlign val="superscript"/>
        <sz val="9"/>
        <rFont val="Arial"/>
        <family val="2"/>
      </rPr>
      <t>4)</t>
    </r>
  </si>
  <si>
    <r>
      <t>Männer mit Fachhochschulreife</t>
    </r>
    <r>
      <rPr>
        <vertAlign val="superscript"/>
        <sz val="9"/>
        <rFont val="Arial"/>
        <family val="2"/>
      </rPr>
      <t>4)</t>
    </r>
  </si>
  <si>
    <r>
      <t>Fachhochschulreife</t>
    </r>
    <r>
      <rPr>
        <vertAlign val="superscript"/>
        <sz val="9"/>
        <rFont val="Arial"/>
        <family val="2"/>
      </rPr>
      <t>4)</t>
    </r>
  </si>
  <si>
    <t>Studienberechtigte</t>
  </si>
  <si>
    <t>* 2007 bis 2013: Jahrgänge mit doppelten Abiturjahrgängen in einzelnen Ländern. 
1) Einschließlich fachgebundener Hochschulreife.
2) Seit 2013 ohne Studienberechtigte mit schulischem Teil der Fachhochschulreife. 
3) Wie viele Personen aus dieser Gruppe nach dem zusätzlich erforderlichen fachpraktischen Teil eine volle Studienberechtigung erlangen, ist nicht bekannt. 
Quelle: Statistische Ämter des Bundes und der Länder, Schulstatistik</t>
  </si>
  <si>
    <t>Studienanfängerinnen und 
-anfänger aus dem Jahrgang</t>
  </si>
  <si>
    <t>Länder</t>
  </si>
  <si>
    <t>Tab. F2-1web: Studienberechtigte* und Studienberechtigtenquote 1995 und 2000 bis 2018** nach Art der Hochschulreife*** und Geschlecht</t>
  </si>
  <si>
    <t>Tab. F2-2web: Studienberechtigte aus allgemeinbildenden und beruflichen Schulen nach Art der Studienberechtigung 1992 bis 2018*</t>
  </si>
  <si>
    <t>Abb. F2-6web: Gründe für die verzögerte Aufnahme einer Berufsausbildung bzw. eines Studiums 2012 und 2015 (in %)*</t>
  </si>
  <si>
    <t>Abb. F2-5web: Zur Studienberechtigung führende Schularten und Regelabschluss nach Ländern (Stand: Januar 2016)</t>
  </si>
  <si>
    <r>
      <t>Zahl der Studienbe-rechtigten</t>
    </r>
    <r>
      <rPr>
        <vertAlign val="superscript"/>
        <sz val="9"/>
        <rFont val="Arial"/>
        <family val="2"/>
      </rPr>
      <t>2)</t>
    </r>
  </si>
  <si>
    <r>
      <rPr>
        <b/>
        <sz val="8.5"/>
        <rFont val="Arial"/>
        <family val="2"/>
      </rPr>
      <t>*</t>
    </r>
    <r>
      <rPr>
        <sz val="8.5"/>
        <rFont val="Arial"/>
        <family val="2"/>
      </rPr>
      <t xml:space="preserve"> Übergangsquoten auf dem Stand 2018; Werte für 1980 und 1985 wurden nicht aktualisiert.
** Allgemeine Hochschulreife einschließlich fachgebundener Hochschulreife.
1) Übergangsquoten der Statistischen Ämter des Bundes und der Länder; bis Studienbeginn Sommersemester 1992 Deutsche, danach Deutsche und Bildungsinländer. Die Übergangsquote gibt an, welcher Teil der Studienberechtigten eines Jahrgangs ein Studium aufgenommen hat. Weil die Aufnahme eines ersten Studiums auch mehrere Jahre nach dem Erwerb der Studienberechtigung erfolgen kann, wird die Zahl der Studienanfängerinnen und -anfänger, die einem Studienberechtigtejahrgnag angehören, über mehrere Jahre addiert. Für den in der Tabelle zuletzt ausgewiesenen Studienberechtigenjahrgang 2014 liegt der kumulierte Übergang aus drei Jahren (im Jahr des Erwerbs der Studienberechtigung, ein und zwei Jahre später) vor, für die Jahrgänge 2011 und früher werden mindestens 5 Jahre überblickt  (zur Zeitstruktur des Übergangs vgl. auch </t>
    </r>
    <r>
      <rPr>
        <b/>
        <sz val="8.5"/>
        <rFont val="Arial"/>
        <family val="2"/>
      </rPr>
      <t>Tab. F2-7web</t>
    </r>
    <r>
      <rPr>
        <sz val="8.5"/>
        <rFont val="Arial"/>
        <family val="2"/>
      </rPr>
      <t>, in der auch für die aktuellsten Studienberechtigtenjahrgänge die Übergangsquoten für die ersten Jahre nach Erwerb der Studienberechtigung differenziert dargestellt sind).  
2) Ab Studienbeginn WS1992/93 einschließlich der ostdeutschen Länder .
3) Prognosewerte auf Basis des DZHW-Studienberechtigtenpanels; Befragungen der zweiten Welle, 6 Monate nach Schulabgang (2015: 8.953 Befragte, ohne Personen, die nur den schulischen Teil der Fachhochschulreife erworben haben). Ausgewiesen ist die Bandbreite von Minimal- (Studium bereits aufgenommen oder sicher) und Maximalquote (Minimalquote plus Studienaufnahme wahrscheinlich oder alternativ geplant). Mit diesem Verfahren werden mehrere Jahre in der Zukunft liegende Studienentscheidungen möglicherweise nicht erfasst. Im DZHW-Studienberechtigtenpanel 2015 wird der Übergang an die den Fachhochschulen gleichgestellten Berufsakademien (Duale Hochschulen) und die Universitäten der Bundeswehr als Studienaufnahme gewertet.
4) Seit 2013 ohne Studienberechtigte, die nur den schulischen Teil der Fachhochschulreife erworben haben. Dadurch sinkt die Zahl der Studienberechtigten mit Fachhochschulreife um eine nicht genau bestimmbare Anzahl (in der Größenordnung von etwa 20.000 bis 30.000). Die von 2012 auf 2013 stark steigenden Quoten dürften wesentlich auf diese methodische Umstellung zurückzuführen sein: Die Anzahl der Studienanfängerinnen und -anfänger mit Fachhochschulreife wird auf eine kleinere Ausgangsgruppe bezogen, so dass sich höhere Übergangsquoten errechnen. Werte der DZHW-Prognose ohne Schulabgängerinnen und -abgänger mit schulischem Teil der Fachhochschulreife.
5) Übergangsquoten nach dem Migrationshintergrund können nur mit dem DZHW-Studienberechtigtenpanel ausgewiesen werden. Als Studienberechtigte mit einem Migrationshintergrund werden im DZHW-Studienberechtigtenpanel Personen definiert, die eine ausländische oder doppelte Staatsangehörigkeit besitzen oder von denen mindestens ein Elternteil im Ausland geboren wurde oder in deren Elternhaus kein Deutsch bzw. Deutsch und eine andere Sprache gesprochen wird. Nach dieser Abgrenzung haben 19 % der Studienberechtigten des Jahrgangs 2015 einen Migrationshintergrund.
6) Frühere Anwerbestaaten: Portugal, Spanien, Italien, Jugoslawien, Griechenland, Türkei.
Quelle: Statistische Ämter des Bundes und der Länder, Hochschulstatistik; DZHW, Studienberechtigtenpanel</t>
    </r>
  </si>
  <si>
    <t>Tab. F2-3web: Übergangsquoten in die Hochschule 1980, 1985, 1990, 1993 bis 2016* nach Ländern, Geschlecht, Art der Hochschulreife** und Migrationshintergrund (in %)</t>
  </si>
  <si>
    <t>Tab. F2-4web: Zeitstruktur des Übergangs in die Hochschule* 1990, 1995 und 2000 bis 2018 nach Geschlecht und nach Art der Hochschulreife</t>
  </si>
  <si>
    <t>Klicken Sie auf den unten stehenden Link oder auf den Reiter am unteren Bildschirmrand, um eine gewünschte Tabelle aufzurufen!</t>
  </si>
  <si>
    <t>Abb. F2-6web: Gründe für die verzögerte Aufnahme einer Berufsausbildung bzw. eines Studiums 2012 und 2015 (in %)</t>
  </si>
  <si>
    <t>Tab. F2-1web: Studienberechtigte und Studienberechtigtenquote 1995 und 2000 bis 2018 nach Art der Hochschulreife und Geschlecht</t>
  </si>
  <si>
    <t>Tab. F2-2web: Studienberechtigte aus allgemeinbildenden und beruflichen Schulen nach Art der Studienberechtigung 1992 bis 2018</t>
  </si>
  <si>
    <t>Tab. F2-3web: Übergangsquoten in die Hochschule 1980, 1985, 1990, 1993 bis 2016 nach Ländern, Geschlecht, Art der Hochschulreife und Migrationshintergrund (in %)</t>
  </si>
  <si>
    <t>Tab. F2-4web: Zeitstruktur des Übergangs in die Hochschule 1990, 1995 und 2000 bis 2018 nach Geschlecht und nach Art der Hochschulreife</t>
  </si>
  <si>
    <t>Nachrichtlich:</t>
  </si>
  <si>
    <t>Ohne Migrationshintergrund</t>
  </si>
  <si>
    <t>Mit Migrationshintergrund</t>
  </si>
  <si>
    <t>Abbildungen aus der Buchpublikation</t>
  </si>
  <si>
    <t>Abb. F2-1: Studienberechtigte aus allgemeinbildenden und beruflichen Schulen 1995 bis 2018 nach Art der Studienberechtigung sowie Studienberechtigtenquote (in %)</t>
  </si>
  <si>
    <t>Abb. F2-1: Studienberechtigte aus allgemeinbildenden und beruflichen Schulen 1995 bis 2018 nach Art der Studienberechtigung sowie Studienberechtigtenquote* (in %)</t>
  </si>
  <si>
    <t>* Studienberechtigtenquote 2007 bis 2013: Um doppelte Abiturjahrgänge (G8/G9) bereinigte Werte.</t>
  </si>
  <si>
    <t>Quelle: Statistische Ämter des Bundes und der Länder, Schul- und Hochschulstatistik, eigene Berechnungen</t>
  </si>
  <si>
    <r>
      <rPr>
        <b/>
        <sz val="8.5"/>
        <color theme="1"/>
        <rFont val="Wingdings"/>
        <charset val="2"/>
      </rPr>
      <t>à</t>
    </r>
    <r>
      <rPr>
        <b/>
        <sz val="8.5"/>
        <color theme="1"/>
        <rFont val="Arial"/>
        <family val="2"/>
      </rPr>
      <t xml:space="preserve"> Tab. F2-1web, Tab. F2-2web</t>
    </r>
  </si>
  <si>
    <t>Abb. F2-2: Übergangsquoten studienberechtigter Schulabsolventinnen und -absolventen ins Studium 1993 bis 2014* nach Art der Hochschulreife (in %)</t>
  </si>
  <si>
    <t>Abb. F2-2: Übergangsquoten studienberechtigter Schulabsolventinnen und -absolventen ins Studium 1993 bis 2014 nach Art der Hochschulreife (in %)</t>
  </si>
  <si>
    <t>* Kumulierte Übergangsquoten auf dem Stand 2018.</t>
  </si>
  <si>
    <t>Quelle: Statistische Ämter des Bundes und der Länder, Hochschulstatistik, eigene Berechnungen</t>
  </si>
  <si>
    <r>
      <rPr>
        <b/>
        <sz val="8.5"/>
        <color theme="1"/>
        <rFont val="Wingdings"/>
        <charset val="2"/>
      </rPr>
      <t>à</t>
    </r>
    <r>
      <rPr>
        <b/>
        <sz val="8.5"/>
        <color theme="1"/>
        <rFont val="Arial"/>
        <family val="2"/>
      </rPr>
      <t xml:space="preserve"> Tab. F2-3web</t>
    </r>
  </si>
  <si>
    <t>1) Ab 2013 ohne Absolventinnen und Absolventen mit schulischem Teil der Fachhochschulreife. Werte ab 2013 deshalb nicht mehr direkt mit den Vorjahren vergleichbar.</t>
  </si>
  <si>
    <t>Abb. F2-3: Einfluss der sozialen Herkunft auf die Abschlussnoten von Studienberechtigten 2015 und ihren Übergang ins Studium* nach Notenquintilen (in %)**</t>
  </si>
  <si>
    <t>Abb. F2-3: Einfluss der sozialen Herkunft auf die Abschlussnoten von Studienberechtigten 2015 und ihren Übergang ins Studium nach Notenquintilen (in %)</t>
  </si>
  <si>
    <t>* Für Studienberechtigte, die zum Zeitpunkt der letzten Befragung noch kein Studium aufgenommen haben, wird der Übergang ins Studium über Angaben zur (künftigen) Studienintention abgebildet.</t>
  </si>
  <si>
    <t>** Abgebildet sind über multinomiale und binäre logistische Regressionen ermittelte durchschnittliche Wahrscheinlichkeiten. In den Modellen werden zusätzlich kontrolliert: Geschlecht, Migrationshintergrund, Geburtsjahr, Art der besuchten Schule, Art der erworbenen Hochschulreife und Land, in dem die Hochschulreife erworben wurde.</t>
  </si>
  <si>
    <t>Lesebeispiel: Der linke obere Teil der Abbildung zeigt, mit welchen Abschlussnoten Studienberechtigte die Schule verlassen. Dabei ist zu erkennen: 27 % der Studienberechtigten aus Akademikerfamilien gehören zur Gruppe der Studienberechtigten mit den besten Abschlussnoten im Vergleich zu 19 % der Studienberechtigten aus nichtakademischen Elternhäusern. Im rechten oberen Teil sind die Ergebnisse zum Einfluss der sozialen Herkunft von 2 Analysemodellen dargestellt. Im 1. Modell werden die Noten der Studienberechtigten nicht kontrolliert, im 2. Modell werden zusätzlich die Abschlussnoten
einbezogen. Dabei zeigt sich: Die sozialen Herkunftsunterschiede in der Studierwahrscheinlichkeit verändern sich nicht oder kaum, wenn dafür Rechnung getragen wird, dass Studienberechtigte aus Nichtakademikerfamilien im Schnitt schlechtere Schulnoten erzielen. Im unteren Teil der Abbildung ist dargestellt, wie die Abschlussnote von Studienberechtigten verschiedener sozialer Herkunft ihren Übergang ins Studium beeinflusst. Dabei zeigt sich beispielsweise, dass 96 % der Studienberechtigten aus Akademikerfamilien, die zur Gruppe mit den besten Abschlussnoten gehören, ein Studium aufnehmen im Vergleich zu 89 % der Studienberechtigten aus nichtakademischen Elternhäusern mit gleichen Noten.</t>
  </si>
  <si>
    <t>Abb. F2-4: Einfluss des Migrationshintergrunds auf die Abschlussnoten von Studienberechtigten 2015 und ihren Übergang ins Studium* nach Notenquintilen (in %)**</t>
  </si>
  <si>
    <t>Abb. F2-4: Einfluss des Migrationshintergrunds auf die Abschlussnoten von Studienberechtigten 2015 und ihren Übergang ins Studium nach Notenquintilen (in %)</t>
  </si>
  <si>
    <r>
      <t xml:space="preserve">Lesebeispiel: Vgl. </t>
    </r>
    <r>
      <rPr>
        <b/>
        <sz val="8.5"/>
        <rFont val="Arial"/>
        <family val="2"/>
      </rPr>
      <t>Abb. F2-3</t>
    </r>
    <r>
      <rPr>
        <sz val="8.5"/>
        <rFont val="Arial"/>
        <family val="2"/>
      </rPr>
      <t>.</t>
    </r>
  </si>
  <si>
    <t>** Abgebildet sind über multinomiale und binäre logistische Regressionen ermittelte durchschnittliche Wahrscheinlichkeiten. In den Modellen werden zusätzlich kontrolliert: Geschlecht, soziale Herkunft, Migrationshintergrund, Geburtsjahr, Art der besuchten Schule, Art der erworbenen Hochschulreife und Land, in dem die Hochschulreife erworben wurde.</t>
  </si>
  <si>
    <t>Tabellen/Abbildungen im Internet</t>
  </si>
  <si>
    <t>Fallzahl n = 6.331</t>
  </si>
  <si>
    <t>Quelle: DZHW Studienberechtigtenpanel 2015, eigene Berechnungen</t>
  </si>
  <si>
    <t>Fallzahlen n = 6.331</t>
  </si>
  <si>
    <t xml:space="preserve">* Anteil der Studienberechtigten mit verzögertem Übergang (Mehrfachnennung möglich). 
Quelle: DZHW Studienberechtigtenpanel
</t>
  </si>
  <si>
    <t>* Ab 2006 ohne Studienberechtigte mit Externenprüfung.
** Werte ab 2012 um die Ergebnisse des Zensus 2011 korrigiert. 
*** Allgemeine Hochschulreife einschließlich fachgebundener Hochschulreife.
1) Ohne Absolventinnen und Absolventen/Abgängerinnen und Abgänger von G8-Gymnasien. 
2) Seit 2013 ohne schulischen Teil der Fachhochschulreife.
Quelle: Statistische Ämter des Bundes und der Länder, Hochschulstatistik</t>
  </si>
  <si>
    <r>
      <t>Absolvent/innen und Abgänger/innen aus beruflichen Schulen mit schulischem Teil der FHR</t>
    </r>
    <r>
      <rPr>
        <vertAlign val="superscript"/>
        <sz val="9"/>
        <color indexed="8"/>
        <rFont val="Arial"/>
        <family val="2"/>
      </rPr>
      <t>3)</t>
    </r>
  </si>
  <si>
    <t>Aus 
allgemein-bildenden Schulen</t>
  </si>
  <si>
    <r>
      <t>Mit 
allgemeiner Hochschul-
reife</t>
    </r>
    <r>
      <rPr>
        <vertAlign val="superscript"/>
        <sz val="9"/>
        <rFont val="Arial"/>
        <family val="2"/>
      </rPr>
      <t>1)</t>
    </r>
  </si>
  <si>
    <t>Aus 
beruflichen 
Schulen</t>
  </si>
  <si>
    <r>
      <t>Mit 
Fachhoch-
schulreife</t>
    </r>
    <r>
      <rPr>
        <vertAlign val="superscript"/>
        <sz val="9"/>
        <color indexed="8"/>
        <rFont val="Arial"/>
        <family val="2"/>
      </rPr>
      <t>2)</t>
    </r>
  </si>
  <si>
    <t>2 Jahre später</t>
  </si>
  <si>
    <t>3 Jahre später</t>
  </si>
  <si>
    <t>4 und mehr Jahre später</t>
  </si>
  <si>
    <t>1 Jahr 
später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</si>
</sst>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 ###\ ##0;\-#\ ###\ ##0;\-;@"/>
    <numFmt numFmtId="170" formatCode="_-* #,##0.00\ [$€-1]_-;\-* #,##0.00\ [$€-1]_-;_-* &quot;-&quot;??\ [$€-1]_-"/>
    <numFmt numFmtId="171" formatCode="##\ ##"/>
    <numFmt numFmtId="172" formatCode="##\ ##\ #"/>
    <numFmt numFmtId="173" formatCode="##\ ##\ ##"/>
    <numFmt numFmtId="174" formatCode="##\ ##\ ##\ ###"/>
    <numFmt numFmtId="175" formatCode="\ \ \ @\ *."/>
    <numFmt numFmtId="176" formatCode="_-* #\ ##0_-;\-* #\ ##0_-;_-* &quot;-&quot;_-;_-@_-"/>
    <numFmt numFmtId="177" formatCode="_(* #,##0_);_(* \(#,##0\);_(* &quot;-&quot;??_);_(@_)"/>
    <numFmt numFmtId="178" formatCode="#,##0.0"/>
    <numFmt numFmtId="179" formatCode="_-* #\ ##0.0_-;\-* #\ ##0.0_-;_-* &quot;-&quot;_-;_-@_-"/>
    <numFmt numFmtId="180" formatCode="_([$€]* #,##0.00_);_([$€]* \(#,##0.00\);_([$€]* &quot;-&quot;??_);_(@_)"/>
    <numFmt numFmtId="181" formatCode="_.* #\ ##0.0_.;\.* #\ ##0.0_.;_.* &quot;.&quot;_.;_.@_."/>
    <numFmt numFmtId="182" formatCode="_-* #,##0.00\ _k_r_-;\-* #,##0.00\ _k_r_-;_-* &quot;-&quot;??\ _k_r_-;_-@_-"/>
  </numFmts>
  <fonts count="12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sz val="9"/>
      <color indexed="8"/>
      <name val="Arial"/>
      <family val="2"/>
    </font>
    <font>
      <sz val="8"/>
      <name val="Arial"/>
      <family val="2"/>
    </font>
    <font>
      <sz val="8.5"/>
      <name val="Arial"/>
      <family val="2"/>
    </font>
    <font>
      <vertAlign val="superscript"/>
      <sz val="9"/>
      <name val="Arial"/>
      <family val="2"/>
    </font>
    <font>
      <sz val="8"/>
      <name val="Arial"/>
      <family val="2"/>
    </font>
    <font>
      <b/>
      <sz val="10"/>
      <name val="Arial"/>
      <family val="2"/>
    </font>
    <font>
      <sz val="8"/>
      <name val="MetaNormalLF-Roman"/>
      <family val="2"/>
    </font>
    <font>
      <vertAlign val="superscript"/>
      <sz val="9"/>
      <color indexed="8"/>
      <name val="Arial"/>
      <family val="2"/>
    </font>
    <font>
      <sz val="11"/>
      <color indexed="8"/>
      <name val="Calibri"/>
      <family val="2"/>
    </font>
    <font>
      <sz val="8"/>
      <name val="Times New Roman"/>
      <family val="1"/>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b/>
      <sz val="8"/>
      <color indexed="8"/>
      <name val="MS Sans Serif"/>
      <family val="2"/>
    </font>
    <font>
      <sz val="11"/>
      <color indexed="17"/>
      <name val="Calibri"/>
      <family val="2"/>
    </font>
    <font>
      <sz val="11"/>
      <color indexed="60"/>
      <name val="Calibri"/>
      <family val="2"/>
    </font>
    <font>
      <sz val="11"/>
      <color indexed="20"/>
      <name val="Calibri"/>
      <family val="2"/>
    </font>
    <font>
      <sz val="10"/>
      <color indexed="8"/>
      <name val="Arial"/>
      <family val="2"/>
    </font>
    <font>
      <sz val="12"/>
      <name val="MetaNormalLF-Roman"/>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name val="Arial"/>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8"/>
      <color indexed="8"/>
      <name val="Arial"/>
      <family val="2"/>
    </font>
    <font>
      <sz val="10"/>
      <color indexed="8"/>
      <name val="Arial"/>
      <family val="2"/>
    </font>
    <font>
      <b/>
      <sz val="10"/>
      <name val="Arial"/>
      <family val="2"/>
    </font>
    <font>
      <b/>
      <u/>
      <sz val="10"/>
      <color indexed="8"/>
      <name val="MS Sans Serif"/>
      <family val="2"/>
    </font>
    <font>
      <b/>
      <sz val="8.5"/>
      <color indexed="8"/>
      <name val="MS Sans Serif"/>
      <family val="2"/>
    </font>
    <font>
      <sz val="8"/>
      <color indexed="8"/>
      <name val="MS Sans Serif"/>
      <family val="2"/>
    </font>
    <font>
      <b/>
      <u/>
      <sz val="8.5"/>
      <color indexed="8"/>
      <name val="MS Sans Serif"/>
      <family val="2"/>
    </font>
    <font>
      <sz val="10"/>
      <color indexed="8"/>
      <name val="Arial"/>
      <family val="2"/>
    </font>
    <font>
      <b/>
      <sz val="10"/>
      <name val="Arial"/>
      <family val="2"/>
    </font>
    <font>
      <sz val="10"/>
      <name val="Arial"/>
      <family val="2"/>
    </font>
    <font>
      <sz val="10"/>
      <name val="Arial"/>
      <family val="2"/>
    </font>
    <font>
      <sz val="10"/>
      <name val="NewCenturySchlbk"/>
    </font>
    <font>
      <i/>
      <sz val="8"/>
      <name val="MetaNormalLF-Roman"/>
      <family val="2"/>
    </font>
    <font>
      <sz val="10"/>
      <name val="Arial"/>
      <family val="2"/>
    </font>
    <font>
      <sz val="10"/>
      <name val="MetaNormalLF-Roman"/>
    </font>
    <font>
      <sz val="10"/>
      <name val="Arial"/>
      <family val="2"/>
    </font>
    <font>
      <b/>
      <sz val="11"/>
      <name val="Arial"/>
      <family val="2"/>
    </font>
    <font>
      <sz val="11"/>
      <name val="Arial"/>
      <family val="2"/>
    </font>
    <font>
      <u/>
      <sz val="7"/>
      <color indexed="12"/>
      <name val="MetaNormalLF-Roman"/>
      <family val="2"/>
    </font>
    <font>
      <vertAlign val="superscript"/>
      <sz val="9"/>
      <name val="Antique Olive Compact"/>
      <family val="2"/>
    </font>
    <font>
      <sz val="11"/>
      <name val="µ¸¿ò"/>
    </font>
    <font>
      <sz val="9"/>
      <name val="Times"/>
      <family val="1"/>
    </font>
    <font>
      <b/>
      <sz val="12"/>
      <color indexed="12"/>
      <name val="Bookman"/>
      <family val="1"/>
    </font>
    <font>
      <b/>
      <i/>
      <u/>
      <sz val="10"/>
      <color indexed="10"/>
      <name val="Bookman"/>
      <family val="1"/>
    </font>
    <font>
      <sz val="8.5"/>
      <color indexed="8"/>
      <name val="MS Sans Serif"/>
      <family val="2"/>
    </font>
    <font>
      <b/>
      <sz val="10"/>
      <color indexed="8"/>
      <name val="MS Sans Serif"/>
      <family val="2"/>
    </font>
    <font>
      <u/>
      <sz val="10"/>
      <color indexed="36"/>
      <name val="Arial"/>
      <family val="2"/>
    </font>
    <font>
      <u/>
      <sz val="8.5"/>
      <color indexed="12"/>
      <name val="Arial"/>
      <family val="2"/>
    </font>
    <font>
      <u/>
      <sz val="7.5"/>
      <color indexed="12"/>
      <name val="Courier"/>
      <family val="3"/>
    </font>
    <font>
      <sz val="10"/>
      <name val="MS Sans Serif"/>
      <family val="2"/>
    </font>
    <font>
      <sz val="10"/>
      <name val="Helvetica"/>
      <family val="2"/>
    </font>
    <font>
      <sz val="11"/>
      <color indexed="8"/>
      <name val="Czcionka tekstu podstawowego"/>
      <family val="2"/>
    </font>
    <font>
      <sz val="7.5"/>
      <color indexed="8"/>
      <name val="MS Sans Serif"/>
      <family val="2"/>
    </font>
    <font>
      <b/>
      <sz val="14"/>
      <name val="Helv"/>
    </font>
    <font>
      <b/>
      <sz val="12"/>
      <name val="Helv"/>
    </font>
    <font>
      <sz val="12"/>
      <name val="ＭＳ Ｐゴシック"/>
      <family val="3"/>
      <charset val="128"/>
    </font>
    <font>
      <sz val="11"/>
      <color theme="1"/>
      <name val="Calibri"/>
      <family val="2"/>
      <charset val="238"/>
      <scheme val="minor"/>
    </font>
    <font>
      <sz val="11"/>
      <color theme="1"/>
      <name val="Calibri"/>
      <family val="2"/>
      <scheme val="minor"/>
    </font>
    <font>
      <b/>
      <sz val="8.5"/>
      <name val="Arial"/>
      <family val="2"/>
    </font>
    <font>
      <sz val="12"/>
      <name val="MetaNormalLF-Roman"/>
      <family val="2"/>
    </font>
    <font>
      <sz val="10"/>
      <color theme="1"/>
      <name val="Arial"/>
      <family val="2"/>
    </font>
    <font>
      <sz val="10"/>
      <color theme="1"/>
      <name val="MetaNormalLF-Roman"/>
      <family val="2"/>
    </font>
    <font>
      <sz val="10"/>
      <color theme="0"/>
      <name val="Arial"/>
      <family val="2"/>
    </font>
    <font>
      <sz val="10"/>
      <color theme="0"/>
      <name val="MetaNormalLF-Roman"/>
      <family val="2"/>
    </font>
    <font>
      <b/>
      <sz val="10"/>
      <color rgb="FF3F3F3F"/>
      <name val="Arial"/>
      <family val="2"/>
    </font>
    <font>
      <b/>
      <sz val="10"/>
      <color rgb="FF3F3F3F"/>
      <name val="MetaNormalLF-Roman"/>
      <family val="2"/>
    </font>
    <font>
      <b/>
      <sz val="10"/>
      <color rgb="FFFA7D00"/>
      <name val="Arial"/>
      <family val="2"/>
    </font>
    <font>
      <b/>
      <sz val="10"/>
      <color rgb="FFFA7D00"/>
      <name val="MetaNormalLF-Roman"/>
      <family val="2"/>
    </font>
    <font>
      <sz val="10"/>
      <color rgb="FF3F3F76"/>
      <name val="Arial"/>
      <family val="2"/>
    </font>
    <font>
      <sz val="10"/>
      <color rgb="FF3F3F76"/>
      <name val="MetaNormalLF-Roman"/>
      <family val="2"/>
    </font>
    <font>
      <b/>
      <sz val="10"/>
      <color theme="1"/>
      <name val="Arial"/>
      <family val="2"/>
    </font>
    <font>
      <b/>
      <sz val="10"/>
      <color theme="1"/>
      <name val="MetaNormalLF-Roman"/>
      <family val="2"/>
    </font>
    <font>
      <i/>
      <sz val="10"/>
      <color rgb="FF7F7F7F"/>
      <name val="Arial"/>
      <family val="2"/>
    </font>
    <font>
      <i/>
      <sz val="10"/>
      <color rgb="FF7F7F7F"/>
      <name val="MetaNormalLF-Roman"/>
      <family val="2"/>
    </font>
    <font>
      <sz val="10"/>
      <color rgb="FF006100"/>
      <name val="Arial"/>
      <family val="2"/>
    </font>
    <font>
      <sz val="10"/>
      <color rgb="FF006100"/>
      <name val="MetaNormalLF-Roman"/>
      <family val="2"/>
    </font>
    <font>
      <sz val="10"/>
      <color rgb="FF9C6500"/>
      <name val="Arial"/>
      <family val="2"/>
    </font>
    <font>
      <sz val="10"/>
      <color rgb="FF9C6500"/>
      <name val="MetaNormalLF-Roman"/>
      <family val="2"/>
    </font>
    <font>
      <sz val="10"/>
      <color rgb="FF9C0006"/>
      <name val="Arial"/>
      <family val="2"/>
    </font>
    <font>
      <sz val="10"/>
      <color rgb="FF9C0006"/>
      <name val="MetaNormalLF-Roman"/>
      <family val="2"/>
    </font>
    <font>
      <sz val="9.5"/>
      <color rgb="FF000000"/>
      <name val="Albany AMT"/>
    </font>
    <font>
      <b/>
      <sz val="15"/>
      <color theme="3"/>
      <name val="Arial"/>
      <family val="2"/>
    </font>
    <font>
      <b/>
      <sz val="15"/>
      <color theme="3"/>
      <name val="MetaNormalLF-Roman"/>
      <family val="2"/>
    </font>
    <font>
      <b/>
      <sz val="13"/>
      <color theme="3"/>
      <name val="Arial"/>
      <family val="2"/>
    </font>
    <font>
      <b/>
      <sz val="13"/>
      <color theme="3"/>
      <name val="MetaNormalLF-Roman"/>
      <family val="2"/>
    </font>
    <font>
      <b/>
      <sz val="11"/>
      <color theme="3"/>
      <name val="Arial"/>
      <family val="2"/>
    </font>
    <font>
      <b/>
      <sz val="11"/>
      <color theme="3"/>
      <name val="MetaNormalLF-Roman"/>
      <family val="2"/>
    </font>
    <font>
      <sz val="10"/>
      <color rgb="FFFA7D00"/>
      <name val="Arial"/>
      <family val="2"/>
    </font>
    <font>
      <sz val="10"/>
      <color rgb="FFFA7D00"/>
      <name val="MetaNormalLF-Roman"/>
      <family val="2"/>
    </font>
    <font>
      <sz val="10"/>
      <color rgb="FFFF0000"/>
      <name val="Arial"/>
      <family val="2"/>
    </font>
    <font>
      <sz val="10"/>
      <color rgb="FFFF0000"/>
      <name val="MetaNormalLF-Roman"/>
      <family val="2"/>
    </font>
    <font>
      <b/>
      <sz val="10"/>
      <color theme="0"/>
      <name val="Arial"/>
      <family val="2"/>
    </font>
    <font>
      <b/>
      <sz val="10"/>
      <color theme="0"/>
      <name val="MetaNormalLF-Roman"/>
      <family val="2"/>
    </font>
    <font>
      <u/>
      <sz val="10"/>
      <color indexed="12"/>
      <name val="Arial"/>
      <family val="2"/>
    </font>
    <font>
      <sz val="11"/>
      <color theme="1"/>
      <name val="Arial"/>
      <family val="2"/>
    </font>
    <font>
      <u/>
      <sz val="10"/>
      <color theme="10"/>
      <name val="Arial"/>
      <family val="2"/>
    </font>
    <font>
      <sz val="10"/>
      <color rgb="FF0563C1"/>
      <name val="Arial"/>
      <family val="2"/>
    </font>
    <font>
      <b/>
      <sz val="8.5"/>
      <color theme="1"/>
      <name val="Arial"/>
      <family val="2"/>
    </font>
    <font>
      <b/>
      <sz val="8.5"/>
      <color theme="1"/>
      <name val="Wingdings"/>
      <charset val="2"/>
    </font>
    <font>
      <u/>
      <sz val="10"/>
      <color rgb="FF0563C1"/>
      <name val="Arial"/>
      <family val="2"/>
    </font>
    <font>
      <b/>
      <sz val="10"/>
      <name val="Symbol"/>
      <family val="1"/>
    </font>
  </fonts>
  <fills count="74">
    <fill>
      <patternFill patternType="none"/>
    </fill>
    <fill>
      <patternFill patternType="gray125"/>
    </fill>
    <fill>
      <patternFill patternType="solid">
        <fgColor indexed="44"/>
      </patternFill>
    </fill>
    <fill>
      <patternFill patternType="solid">
        <fgColor indexed="47"/>
      </patternFill>
    </fill>
    <fill>
      <patternFill patternType="solid">
        <fgColor indexed="26"/>
      </patternFill>
    </fill>
    <fill>
      <patternFill patternType="solid">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0" tint="-0.249977111117893"/>
        <bgColor indexed="64"/>
      </patternFill>
    </fill>
    <fill>
      <patternFill patternType="solid">
        <fgColor theme="3" tint="0.79998168889431442"/>
        <bgColor indexed="64"/>
      </patternFill>
    </fill>
    <fill>
      <patternFill patternType="solid">
        <fgColor rgb="FFC6D9F1"/>
        <bgColor indexed="64"/>
      </patternFill>
    </fill>
    <fill>
      <patternFill patternType="solid">
        <fgColor theme="0" tint="-0.14999847407452621"/>
        <bgColor indexed="64"/>
      </patternFill>
    </fill>
    <fill>
      <patternFill patternType="solid">
        <fgColor rgb="FFBFBFBF"/>
        <bgColor indexed="64"/>
      </patternFill>
    </fill>
    <fill>
      <patternFill patternType="solid">
        <fgColor rgb="FFC5D9F1"/>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C7CE"/>
      </patternFill>
    </fill>
    <fill>
      <patternFill patternType="solid">
        <fgColor rgb="FFA5A5A5"/>
      </patternFill>
    </fill>
    <fill>
      <patternFill patternType="solid">
        <fgColor theme="0"/>
        <bgColor indexed="64"/>
      </patternFill>
    </fill>
    <fill>
      <patternFill patternType="solid">
        <fgColor theme="2"/>
        <bgColor indexed="64"/>
      </patternFill>
    </fill>
    <fill>
      <patternFill patternType="solid">
        <fgColor rgb="FFD9D9D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8"/>
      </right>
      <top/>
      <bottom/>
      <diagonal/>
    </border>
    <border>
      <left/>
      <right style="thin">
        <color indexed="64"/>
      </right>
      <top style="thin">
        <color indexed="64"/>
      </top>
      <bottom/>
      <diagonal/>
    </border>
    <border>
      <left/>
      <right/>
      <top style="thin">
        <color indexed="8"/>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28">
    <xf numFmtId="0" fontId="0" fillId="0" borderId="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3" borderId="0" applyNumberFormat="0" applyBorder="0" applyAlignment="0" applyProtection="0"/>
    <xf numFmtId="175" fontId="8" fillId="0" borderId="0"/>
    <xf numFmtId="171" fontId="16" fillId="0" borderId="1">
      <alignment horizontal="left"/>
    </xf>
    <xf numFmtId="171" fontId="16" fillId="0" borderId="1">
      <alignment horizontal="left"/>
    </xf>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5"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14" borderId="0" applyNumberFormat="0" applyBorder="0" applyAlignment="0" applyProtection="0"/>
    <xf numFmtId="172" fontId="16" fillId="0" borderId="1">
      <alignment horizontal="left"/>
    </xf>
    <xf numFmtId="172" fontId="16" fillId="0" borderId="1">
      <alignment horizontal="left"/>
    </xf>
    <xf numFmtId="173" fontId="16" fillId="0" borderId="1">
      <alignment horizontal="left"/>
    </xf>
    <xf numFmtId="173" fontId="16" fillId="0" borderId="1">
      <alignment horizontal="left"/>
    </xf>
    <xf numFmtId="0" fontId="17" fillId="16"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3"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174" fontId="16" fillId="0" borderId="1">
      <alignment horizontal="left"/>
    </xf>
    <xf numFmtId="174" fontId="16" fillId="0" borderId="1">
      <alignment horizontal="left"/>
    </xf>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8" fillId="5" borderId="2" applyNumberFormat="0" applyAlignment="0" applyProtection="0"/>
    <xf numFmtId="0" fontId="18" fillId="5" borderId="2" applyNumberFormat="0" applyAlignment="0" applyProtection="0"/>
    <xf numFmtId="0" fontId="19" fillId="5" borderId="3" applyNumberFormat="0" applyAlignment="0" applyProtection="0"/>
    <xf numFmtId="0" fontId="19" fillId="5" borderId="3" applyNumberFormat="0" applyAlignment="0" applyProtection="0"/>
    <xf numFmtId="0" fontId="8" fillId="24" borderId="4"/>
    <xf numFmtId="0" fontId="23" fillId="25" borderId="5">
      <alignment horizontal="right" vertical="top" wrapText="1"/>
    </xf>
    <xf numFmtId="0" fontId="62" fillId="0" borderId="0"/>
    <xf numFmtId="0" fontId="8" fillId="0" borderId="1"/>
    <xf numFmtId="0" fontId="47" fillId="26" borderId="6">
      <alignment horizontal="left" vertical="top" wrapText="1"/>
    </xf>
    <xf numFmtId="0" fontId="48" fillId="27" borderId="0">
      <alignment horizontal="center"/>
    </xf>
    <xf numFmtId="0" fontId="38" fillId="27" borderId="0">
      <alignment horizontal="center" vertical="center"/>
    </xf>
    <xf numFmtId="0" fontId="3" fillId="28" borderId="0">
      <alignment horizontal="center" wrapText="1"/>
    </xf>
    <xf numFmtId="0" fontId="6" fillId="28" borderId="0">
      <alignment horizontal="center" wrapText="1"/>
    </xf>
    <xf numFmtId="0" fontId="52" fillId="28" borderId="0">
      <alignment horizontal="center" wrapText="1"/>
    </xf>
    <xf numFmtId="0" fontId="3" fillId="28" borderId="0">
      <alignment horizontal="center" wrapText="1"/>
    </xf>
    <xf numFmtId="0" fontId="3" fillId="28" borderId="0">
      <alignment horizontal="center" wrapText="1"/>
    </xf>
    <xf numFmtId="0" fontId="3" fillId="28" borderId="0">
      <alignment horizontal="center" wrapText="1"/>
    </xf>
    <xf numFmtId="0" fontId="55" fillId="28" borderId="0">
      <alignment horizontal="center" wrapText="1"/>
    </xf>
    <xf numFmtId="0" fontId="3" fillId="28" borderId="0">
      <alignment horizontal="center" wrapText="1"/>
    </xf>
    <xf numFmtId="0" fontId="52" fillId="28" borderId="0">
      <alignment horizontal="center" wrapText="1"/>
    </xf>
    <xf numFmtId="0" fontId="3" fillId="28" borderId="0">
      <alignment horizontal="center" wrapText="1"/>
    </xf>
    <xf numFmtId="0" fontId="3" fillId="28" borderId="0">
      <alignment horizontal="center" wrapText="1"/>
    </xf>
    <xf numFmtId="0" fontId="55" fillId="28" borderId="0">
      <alignment horizontal="center" wrapText="1"/>
    </xf>
    <xf numFmtId="0" fontId="57" fillId="28" borderId="0">
      <alignment horizontal="center" wrapText="1"/>
    </xf>
    <xf numFmtId="0" fontId="39" fillId="27" borderId="0">
      <alignment horizontal="center"/>
    </xf>
    <xf numFmtId="165" fontId="40"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63" fillId="0" borderId="0">
      <alignment horizontal="right" vertical="top"/>
    </xf>
    <xf numFmtId="167" fontId="40" fillId="0" borderId="0" applyFont="0" applyFill="0" applyBorder="0" applyAlignment="0" applyProtection="0"/>
    <xf numFmtId="164" fontId="40" fillId="0" borderId="0" applyFont="0" applyFill="0" applyBorder="0" applyAlignment="0" applyProtection="0"/>
    <xf numFmtId="166" fontId="40" fillId="0" borderId="0" applyFont="0" applyFill="0" applyBorder="0" applyAlignment="0" applyProtection="0"/>
    <xf numFmtId="0" fontId="41" fillId="29" borderId="4" applyBorder="0">
      <protection locked="0"/>
    </xf>
    <xf numFmtId="0" fontId="41" fillId="29" borderId="4" applyBorder="0">
      <protection locked="0"/>
    </xf>
    <xf numFmtId="0" fontId="41" fillId="29" borderId="4" applyBorder="0">
      <protection locked="0"/>
    </xf>
    <xf numFmtId="0" fontId="64" fillId="0" borderId="0">
      <alignment horizontal="centerContinuous"/>
    </xf>
    <xf numFmtId="0" fontId="64" fillId="0" borderId="0" applyAlignment="0">
      <alignment horizontal="centerContinuous"/>
    </xf>
    <xf numFmtId="0" fontId="65" fillId="0" borderId="0" applyAlignment="0">
      <alignment horizontal="centerContinuous"/>
    </xf>
    <xf numFmtId="0" fontId="20" fillId="3" borderId="3" applyNumberFormat="0" applyAlignment="0" applyProtection="0"/>
    <xf numFmtId="0" fontId="20" fillId="3" borderId="3" applyNumberFormat="0" applyAlignment="0" applyProtection="0"/>
    <xf numFmtId="0" fontId="21" fillId="0" borderId="7" applyNumberFormat="0" applyFill="0" applyAlignment="0" applyProtection="0"/>
    <xf numFmtId="0" fontId="21" fillId="0" borderId="7"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29" borderId="4">
      <protection locked="0"/>
    </xf>
    <xf numFmtId="0" fontId="3" fillId="29" borderId="1"/>
    <xf numFmtId="0" fontId="3" fillId="29" borderId="1"/>
    <xf numFmtId="0" fontId="3" fillId="27" borderId="0"/>
    <xf numFmtId="0" fontId="3" fillId="27" borderId="0"/>
    <xf numFmtId="170" fontId="3" fillId="0" borderId="0" applyFont="0" applyFill="0" applyBorder="0" applyAlignment="0" applyProtection="0"/>
    <xf numFmtId="170" fontId="6" fillId="0" borderId="0" applyFont="0" applyFill="0" applyBorder="0" applyAlignment="0" applyProtection="0"/>
    <xf numFmtId="170" fontId="52" fillId="0" borderId="0" applyFont="0" applyFill="0" applyBorder="0" applyAlignment="0" applyProtection="0"/>
    <xf numFmtId="170" fontId="3" fillId="0" borderId="0" applyFont="0" applyFill="0" applyBorder="0" applyAlignment="0" applyProtection="0"/>
    <xf numFmtId="180" fontId="3" fillId="0" borderId="0" applyFont="0" applyFill="0" applyBorder="0" applyAlignment="0" applyProtection="0"/>
    <xf numFmtId="170" fontId="3" fillId="0" borderId="0" applyFont="0" applyFill="0" applyBorder="0" applyAlignment="0" applyProtection="0"/>
    <xf numFmtId="170" fontId="55" fillId="0" borderId="0" applyFont="0" applyFill="0" applyBorder="0" applyAlignment="0" applyProtection="0"/>
    <xf numFmtId="180" fontId="3" fillId="0" borderId="0" applyFont="0" applyFill="0" applyBorder="0" applyAlignment="0" applyProtection="0"/>
    <xf numFmtId="170" fontId="52" fillId="0" borderId="0" applyFont="0" applyFill="0" applyBorder="0" applyAlignment="0" applyProtection="0"/>
    <xf numFmtId="170" fontId="3" fillId="0" borderId="0" applyFont="0" applyFill="0" applyBorder="0" applyAlignment="0" applyProtection="0"/>
    <xf numFmtId="180" fontId="3" fillId="0" borderId="0" applyFont="0" applyFill="0" applyBorder="0" applyAlignment="0" applyProtection="0"/>
    <xf numFmtId="170" fontId="55" fillId="0" borderId="0" applyFont="0" applyFill="0" applyBorder="0" applyAlignment="0" applyProtection="0"/>
    <xf numFmtId="180" fontId="57" fillId="0" borderId="0" applyFont="0" applyFill="0" applyBorder="0" applyAlignment="0" applyProtection="0"/>
    <xf numFmtId="0" fontId="42" fillId="27" borderId="1">
      <alignment horizontal="left"/>
    </xf>
    <xf numFmtId="0" fontId="43" fillId="27" borderId="0">
      <alignment horizontal="left"/>
    </xf>
    <xf numFmtId="0" fontId="49" fillId="27" borderId="0">
      <alignment horizontal="left"/>
    </xf>
    <xf numFmtId="0" fontId="27" fillId="27" borderId="0">
      <alignment horizontal="left"/>
    </xf>
    <xf numFmtId="0" fontId="27" fillId="27" borderId="0">
      <alignment horizontal="left"/>
    </xf>
    <xf numFmtId="0" fontId="67" fillId="30" borderId="0">
      <alignment horizontal="left" vertical="top"/>
    </xf>
    <xf numFmtId="0" fontId="23" fillId="31" borderId="0">
      <alignment horizontal="right" vertical="top" wrapText="1"/>
    </xf>
    <xf numFmtId="0" fontId="23" fillId="31" borderId="0">
      <alignment horizontal="right" vertical="top" textRotation="90" wrapText="1"/>
    </xf>
    <xf numFmtId="0" fontId="23" fillId="31" borderId="0">
      <alignment horizontal="right" vertical="top" textRotation="90" wrapText="1"/>
    </xf>
    <xf numFmtId="0" fontId="23" fillId="31" borderId="0">
      <alignment horizontal="right" vertical="top" textRotation="90" wrapText="1"/>
    </xf>
    <xf numFmtId="0" fontId="23" fillId="31" borderId="0">
      <alignment horizontal="right" vertical="top" textRotation="90" wrapText="1"/>
    </xf>
    <xf numFmtId="0" fontId="24" fillId="8" borderId="0" applyNumberFormat="0" applyBorder="0" applyAlignment="0" applyProtection="0"/>
    <xf numFmtId="0" fontId="24" fillId="8" borderId="0" applyNumberFormat="0" applyBorder="0" applyAlignment="0" applyProtection="0"/>
    <xf numFmtId="0" fontId="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7" fillId="46" borderId="38" applyNumberFormat="0" applyFont="0" applyAlignment="0" applyProtection="0"/>
    <xf numFmtId="0" fontId="27" fillId="46" borderId="38" applyNumberFormat="0" applyFont="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lignment vertical="top"/>
      <protection locked="0"/>
    </xf>
    <xf numFmtId="0" fontId="4" fillId="0" borderId="0" applyNumberFormat="0" applyFill="0" applyBorder="0" applyAlignment="0" applyProtection="0"/>
    <xf numFmtId="0" fontId="44" fillId="28" borderId="0">
      <alignment horizontal="center"/>
    </xf>
    <xf numFmtId="0" fontId="50" fillId="28" borderId="0">
      <alignment horizontal="center"/>
    </xf>
    <xf numFmtId="0" fontId="12" fillId="28" borderId="0">
      <alignment horizontal="center"/>
    </xf>
    <xf numFmtId="0" fontId="12" fillId="28" borderId="0">
      <alignment horizontal="center"/>
    </xf>
    <xf numFmtId="0" fontId="3" fillId="27" borderId="1">
      <alignment horizontal="centerContinuous" wrapText="1"/>
    </xf>
    <xf numFmtId="0" fontId="3" fillId="27" borderId="1">
      <alignment horizontal="centerContinuous" wrapText="1"/>
    </xf>
    <xf numFmtId="0" fontId="46" fillId="30" borderId="0">
      <alignment horizontal="center" wrapText="1"/>
    </xf>
    <xf numFmtId="0" fontId="3" fillId="27" borderId="1">
      <alignment horizontal="centerContinuous" wrapText="1"/>
    </xf>
    <xf numFmtId="167" fontId="3" fillId="0" borderId="0" applyFont="0" applyFill="0" applyBorder="0" applyAlignment="0" applyProtection="0"/>
    <xf numFmtId="167" fontId="55" fillId="0" borderId="0" applyFont="0" applyFill="0" applyBorder="0" applyAlignment="0" applyProtection="0"/>
    <xf numFmtId="167" fontId="57" fillId="0" borderId="0" applyFont="0" applyFill="0" applyBorder="0" applyAlignment="0" applyProtection="0"/>
    <xf numFmtId="167" fontId="3" fillId="0" borderId="0" applyFont="0" applyFill="0" applyBorder="0" applyAlignment="0" applyProtection="0"/>
    <xf numFmtId="0" fontId="8" fillId="27" borderId="8">
      <alignment wrapText="1"/>
    </xf>
    <xf numFmtId="0" fontId="8" fillId="27" borderId="8">
      <alignment wrapText="1"/>
    </xf>
    <xf numFmtId="0" fontId="8" fillId="27" borderId="8">
      <alignment wrapText="1"/>
    </xf>
    <xf numFmtId="0" fontId="8" fillId="27" borderId="8">
      <alignment wrapText="1"/>
    </xf>
    <xf numFmtId="0" fontId="8" fillId="27" borderId="9"/>
    <xf numFmtId="0" fontId="8" fillId="27" borderId="9"/>
    <xf numFmtId="0" fontId="8" fillId="27" borderId="9"/>
    <xf numFmtId="0" fontId="8" fillId="27" borderId="10"/>
    <xf numFmtId="0" fontId="8" fillId="27" borderId="10"/>
    <xf numFmtId="0" fontId="8" fillId="27" borderId="10"/>
    <xf numFmtId="0" fontId="8" fillId="27" borderId="11">
      <alignment horizontal="center" wrapText="1"/>
    </xf>
    <xf numFmtId="0" fontId="47" fillId="26" borderId="12">
      <alignment horizontal="left" vertical="top" wrapText="1"/>
    </xf>
    <xf numFmtId="0" fontId="3" fillId="0" borderId="0" applyFont="0" applyFill="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7" fillId="0" borderId="0"/>
    <xf numFmtId="0" fontId="27" fillId="0" borderId="0"/>
    <xf numFmtId="0" fontId="27" fillId="0" borderId="0"/>
    <xf numFmtId="0" fontId="71" fillId="0" borderId="0"/>
    <xf numFmtId="0" fontId="52" fillId="0" borderId="0"/>
    <xf numFmtId="0" fontId="37" fillId="0" borderId="0"/>
    <xf numFmtId="0" fontId="51" fillId="0" borderId="0"/>
    <xf numFmtId="0" fontId="52" fillId="0" borderId="0"/>
    <xf numFmtId="0" fontId="3" fillId="0" borderId="0"/>
    <xf numFmtId="0" fontId="27" fillId="0" borderId="0"/>
    <xf numFmtId="0" fontId="3" fillId="0" borderId="0"/>
    <xf numFmtId="0" fontId="55" fillId="0" borderId="0"/>
    <xf numFmtId="0" fontId="27" fillId="0" borderId="0"/>
    <xf numFmtId="0" fontId="5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72" fillId="0" borderId="0"/>
    <xf numFmtId="0" fontId="3" fillId="0" borderId="0"/>
    <xf numFmtId="0" fontId="3" fillId="0" borderId="0"/>
    <xf numFmtId="0" fontId="42" fillId="0" borderId="0"/>
    <xf numFmtId="0" fontId="3" fillId="0" borderId="0"/>
    <xf numFmtId="0" fontId="27" fillId="0" borderId="0"/>
    <xf numFmtId="0" fontId="71" fillId="0" borderId="0"/>
    <xf numFmtId="0" fontId="3" fillId="0" borderId="0"/>
    <xf numFmtId="0" fontId="3" fillId="0" borderId="0"/>
    <xf numFmtId="0" fontId="3" fillId="0" borderId="0"/>
    <xf numFmtId="0" fontId="40" fillId="0" borderId="0"/>
    <xf numFmtId="0" fontId="3" fillId="0" borderId="0"/>
    <xf numFmtId="0" fontId="27" fillId="0" borderId="0"/>
    <xf numFmtId="0" fontId="3" fillId="0" borderId="0"/>
    <xf numFmtId="0" fontId="27" fillId="0" borderId="0"/>
    <xf numFmtId="0" fontId="27" fillId="0" borderId="0"/>
    <xf numFmtId="0" fontId="27" fillId="0" borderId="0"/>
    <xf numFmtId="0" fontId="78" fillId="0" borderId="0"/>
    <xf numFmtId="0" fontId="27" fillId="0" borderId="0"/>
    <xf numFmtId="0" fontId="27" fillId="0" borderId="0"/>
    <xf numFmtId="0" fontId="71" fillId="0" borderId="0"/>
    <xf numFmtId="0" fontId="42" fillId="0" borderId="0"/>
    <xf numFmtId="0" fontId="41" fillId="0" borderId="0"/>
    <xf numFmtId="0" fontId="3" fillId="0" borderId="0"/>
    <xf numFmtId="0" fontId="40" fillId="0" borderId="0"/>
    <xf numFmtId="0" fontId="78" fillId="0" borderId="0"/>
    <xf numFmtId="0" fontId="73" fillId="0" borderId="0"/>
    <xf numFmtId="0" fontId="78" fillId="0" borderId="0"/>
    <xf numFmtId="0" fontId="73" fillId="0" borderId="0"/>
    <xf numFmtId="0" fontId="7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8" fillId="0" borderId="0"/>
    <xf numFmtId="0" fontId="73" fillId="0" borderId="0"/>
    <xf numFmtId="0" fontId="73" fillId="0" borderId="0"/>
    <xf numFmtId="0" fontId="73" fillId="0" borderId="0"/>
    <xf numFmtId="0" fontId="78" fillId="0" borderId="0"/>
    <xf numFmtId="0" fontId="78" fillId="0" borderId="0"/>
    <xf numFmtId="0" fontId="78" fillId="0" borderId="0"/>
    <xf numFmtId="0" fontId="73" fillId="0" borderId="0"/>
    <xf numFmtId="0" fontId="15" fillId="4" borderId="13" applyNumberFormat="0" applyFont="0" applyAlignment="0" applyProtection="0"/>
    <xf numFmtId="0" fontId="3" fillId="4" borderId="13"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78" fillId="0" borderId="0" applyFont="0" applyFill="0" applyBorder="0" applyAlignment="0" applyProtection="0"/>
    <xf numFmtId="9" fontId="27" fillId="0" borderId="0" applyFont="0" applyFill="0" applyBorder="0" applyAlignment="0" applyProtection="0"/>
    <xf numFmtId="9" fontId="78" fillId="0" borderId="0" applyFont="0" applyFill="0" applyBorder="0" applyAlignment="0" applyProtection="0"/>
    <xf numFmtId="9" fontId="27" fillId="0" borderId="0" applyFont="0" applyFill="0" applyBorder="0" applyAlignment="0" applyProtection="0"/>
    <xf numFmtId="9" fontId="3" fillId="0" borderId="0" applyNumberFormat="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27" fillId="0" borderId="0" applyFont="0" applyFill="0" applyBorder="0" applyAlignment="0" applyProtection="0"/>
    <xf numFmtId="0" fontId="8" fillId="27" borderId="1"/>
    <xf numFmtId="0" fontId="38" fillId="27" borderId="0">
      <alignment horizontal="right"/>
    </xf>
    <xf numFmtId="0" fontId="45" fillId="30" borderId="0">
      <alignment horizontal="center"/>
    </xf>
    <xf numFmtId="0" fontId="47" fillId="31" borderId="1">
      <alignment horizontal="left" vertical="top" wrapText="1"/>
    </xf>
    <xf numFmtId="0" fontId="74" fillId="31" borderId="14">
      <alignment horizontal="left" vertical="top" wrapText="1"/>
    </xf>
    <xf numFmtId="0" fontId="47" fillId="31" borderId="15">
      <alignment horizontal="left" vertical="top" wrapText="1"/>
    </xf>
    <xf numFmtId="0" fontId="47" fillId="31" borderId="15">
      <alignment horizontal="left" vertical="top" wrapText="1"/>
    </xf>
    <xf numFmtId="0" fontId="47" fillId="31" borderId="15">
      <alignment horizontal="left" vertical="top" wrapText="1"/>
    </xf>
    <xf numFmtId="0" fontId="47" fillId="31" borderId="14">
      <alignment horizontal="left" vertical="top"/>
    </xf>
    <xf numFmtId="0" fontId="47" fillId="31" borderId="14">
      <alignment horizontal="left" vertical="top"/>
    </xf>
    <xf numFmtId="0" fontId="47" fillId="31" borderId="14">
      <alignment horizontal="left" vertical="top"/>
    </xf>
    <xf numFmtId="0" fontId="26" fillId="7" borderId="0" applyNumberFormat="0" applyBorder="0" applyAlignment="0" applyProtection="0"/>
    <xf numFmtId="0" fontId="26" fillId="7" borderId="0" applyNumberFormat="0" applyBorder="0" applyAlignment="0" applyProtection="0"/>
    <xf numFmtId="0" fontId="8" fillId="0" borderId="0"/>
    <xf numFmtId="0" fontId="79" fillId="0" borderId="0"/>
    <xf numFmtId="0" fontId="3" fillId="0" borderId="0"/>
    <xf numFmtId="0" fontId="56" fillId="0" borderId="0"/>
    <xf numFmtId="0" fontId="3" fillId="0" borderId="0"/>
    <xf numFmtId="0" fontId="27" fillId="0" borderId="0"/>
    <xf numFmtId="0" fontId="27" fillId="0" borderId="0"/>
    <xf numFmtId="0" fontId="6" fillId="0" borderId="0"/>
    <xf numFmtId="0" fontId="52" fillId="0" borderId="0"/>
    <xf numFmtId="0" fontId="3" fillId="0" borderId="0"/>
    <xf numFmtId="0" fontId="3" fillId="0" borderId="0"/>
    <xf numFmtId="0" fontId="55" fillId="0" borderId="0"/>
    <xf numFmtId="0" fontId="27" fillId="0" borderId="0"/>
    <xf numFmtId="0" fontId="27" fillId="0" borderId="0"/>
    <xf numFmtId="0" fontId="27" fillId="0" borderId="0"/>
    <xf numFmtId="0" fontId="27" fillId="0" borderId="0"/>
    <xf numFmtId="0" fontId="27" fillId="0" borderId="0"/>
    <xf numFmtId="0" fontId="53" fillId="0" borderId="0"/>
    <xf numFmtId="0" fontId="3" fillId="0" borderId="0"/>
    <xf numFmtId="0" fontId="6" fillId="0" borderId="0"/>
    <xf numFmtId="0" fontId="52" fillId="0" borderId="0"/>
    <xf numFmtId="0" fontId="3" fillId="0" borderId="0"/>
    <xf numFmtId="0" fontId="15"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15" fillId="0" borderId="0"/>
    <xf numFmtId="0" fontId="3" fillId="0" borderId="0"/>
    <xf numFmtId="169" fontId="28"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6" fillId="0" borderId="0"/>
    <xf numFmtId="0" fontId="52" fillId="0" borderId="0"/>
    <xf numFmtId="0" fontId="3" fillId="0" borderId="0"/>
    <xf numFmtId="0" fontId="3" fillId="0" borderId="0"/>
    <xf numFmtId="0" fontId="55" fillId="0" borderId="0"/>
    <xf numFmtId="0" fontId="52" fillId="0" borderId="0"/>
    <xf numFmtId="0" fontId="3" fillId="0" borderId="0"/>
    <xf numFmtId="0" fontId="3" fillId="0" borderId="0"/>
    <xf numFmtId="0" fontId="79" fillId="0" borderId="0"/>
    <xf numFmtId="0" fontId="79" fillId="0" borderId="0"/>
    <xf numFmtId="0" fontId="79" fillId="0" borderId="0"/>
    <xf numFmtId="0" fontId="67" fillId="32" borderId="0">
      <alignment horizontal="left"/>
    </xf>
    <xf numFmtId="0" fontId="46" fillId="32" borderId="0">
      <alignment horizontal="left" wrapText="1"/>
    </xf>
    <xf numFmtId="0" fontId="67" fillId="32" borderId="0">
      <alignment horizontal="left"/>
    </xf>
    <xf numFmtId="0" fontId="75" fillId="0" borderId="16"/>
    <xf numFmtId="0" fontId="76" fillId="0" borderId="0"/>
    <xf numFmtId="0" fontId="48" fillId="27" borderId="0">
      <alignment horizontal="center"/>
    </xf>
    <xf numFmtId="0" fontId="29" fillId="27" borderId="0"/>
    <xf numFmtId="0" fontId="67" fillId="32" borderId="0">
      <alignment horizontal="left"/>
    </xf>
    <xf numFmtId="165" fontId="40" fillId="0" borderId="0" applyFont="0" applyFill="0" applyBorder="0" applyAlignment="0" applyProtection="0"/>
    <xf numFmtId="182" fontId="72" fillId="0" borderId="0" applyFont="0" applyFill="0" applyBorder="0" applyAlignment="0" applyProtection="0"/>
    <xf numFmtId="167" fontId="40" fillId="0" borderId="0" applyFont="0" applyFill="0" applyBorder="0" applyAlignment="0" applyProtection="0"/>
    <xf numFmtId="0" fontId="30" fillId="0" borderId="0" applyNumberFormat="0" applyFill="0" applyBorder="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73" fillId="46" borderId="38" applyNumberFormat="0" applyFont="0" applyAlignment="0" applyProtection="0"/>
    <xf numFmtId="164" fontId="40" fillId="0" borderId="0" applyFont="0" applyFill="0" applyBorder="0" applyAlignment="0" applyProtection="0"/>
    <xf numFmtId="166" fontId="40" fillId="0" borderId="0" applyFont="0" applyFill="0" applyBorder="0" applyAlignment="0" applyProtection="0"/>
    <xf numFmtId="0" fontId="34" fillId="0" borderId="20" applyNumberFormat="0" applyFill="0" applyAlignment="0" applyProtection="0"/>
    <xf numFmtId="0" fontId="34" fillId="0" borderId="20"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18" borderId="21" applyNumberFormat="0" applyAlignment="0" applyProtection="0"/>
    <xf numFmtId="0" fontId="36" fillId="18" borderId="21" applyNumberFormat="0" applyAlignment="0" applyProtection="0"/>
    <xf numFmtId="0" fontId="3" fillId="0" borderId="0"/>
    <xf numFmtId="0" fontId="77" fillId="0" borderId="0"/>
    <xf numFmtId="0" fontId="2" fillId="0" borderId="0"/>
    <xf numFmtId="169" fontId="81" fillId="0" borderId="0"/>
    <xf numFmtId="0" fontId="1"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3" fillId="34" borderId="0" applyNumberFormat="0" applyBorder="0" applyAlignment="0" applyProtection="0"/>
    <xf numFmtId="0" fontId="1"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83" fillId="35" borderId="0" applyNumberFormat="0" applyBorder="0" applyAlignment="0" applyProtection="0"/>
    <xf numFmtId="0" fontId="1"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83" fillId="36" borderId="0" applyNumberFormat="0" applyBorder="0" applyAlignment="0" applyProtection="0"/>
    <xf numFmtId="0" fontId="1" fillId="37"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3" fillId="37" borderId="0" applyNumberFormat="0" applyBorder="0" applyAlignment="0" applyProtection="0"/>
    <xf numFmtId="0" fontId="1"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3" fillId="38" borderId="0" applyNumberFormat="0" applyBorder="0" applyAlignment="0" applyProtection="0"/>
    <xf numFmtId="0" fontId="1"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83" fillId="39" borderId="0" applyNumberFormat="0" applyBorder="0" applyAlignment="0" applyProtection="0"/>
    <xf numFmtId="0" fontId="1"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83" fillId="40" borderId="0" applyNumberFormat="0" applyBorder="0" applyAlignment="0" applyProtection="0"/>
    <xf numFmtId="0" fontId="1"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3" fillId="41" borderId="0" applyNumberFormat="0" applyBorder="0" applyAlignment="0" applyProtection="0"/>
    <xf numFmtId="0" fontId="1"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83" fillId="42" borderId="0" applyNumberFormat="0" applyBorder="0" applyAlignment="0" applyProtection="0"/>
    <xf numFmtId="0" fontId="1"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83" fillId="43" borderId="0" applyNumberFormat="0" applyBorder="0" applyAlignment="0" applyProtection="0"/>
    <xf numFmtId="0" fontId="1"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3" fillId="44" borderId="0" applyNumberFormat="0" applyBorder="0" applyAlignment="0" applyProtection="0"/>
    <xf numFmtId="0" fontId="1"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83" fillId="45" borderId="0" applyNumberFormat="0" applyBorder="0" applyAlignment="0" applyProtection="0"/>
    <xf numFmtId="0" fontId="84" fillId="53" borderId="0" applyNumberFormat="0" applyBorder="0" applyAlignment="0" applyProtection="0"/>
    <xf numFmtId="0" fontId="85" fillId="53" borderId="0" applyNumberFormat="0" applyBorder="0" applyAlignment="0" applyProtection="0"/>
    <xf numFmtId="0" fontId="84" fillId="54" borderId="0" applyNumberFormat="0" applyBorder="0" applyAlignment="0" applyProtection="0"/>
    <xf numFmtId="0" fontId="85" fillId="54" borderId="0" applyNumberFormat="0" applyBorder="0" applyAlignment="0" applyProtection="0"/>
    <xf numFmtId="0" fontId="84" fillId="55" borderId="0" applyNumberFormat="0" applyBorder="0" applyAlignment="0" applyProtection="0"/>
    <xf numFmtId="0" fontId="85" fillId="55" borderId="0" applyNumberFormat="0" applyBorder="0" applyAlignment="0" applyProtection="0"/>
    <xf numFmtId="0" fontId="84" fillId="56" borderId="0" applyNumberFormat="0" applyBorder="0" applyAlignment="0" applyProtection="0"/>
    <xf numFmtId="0" fontId="85" fillId="56" borderId="0" applyNumberFormat="0" applyBorder="0" applyAlignment="0" applyProtection="0"/>
    <xf numFmtId="0" fontId="84" fillId="57" borderId="0" applyNumberFormat="0" applyBorder="0" applyAlignment="0" applyProtection="0"/>
    <xf numFmtId="0" fontId="85" fillId="57" borderId="0" applyNumberFormat="0" applyBorder="0" applyAlignment="0" applyProtection="0"/>
    <xf numFmtId="0" fontId="84" fillId="58" borderId="0" applyNumberFormat="0" applyBorder="0" applyAlignment="0" applyProtection="0"/>
    <xf numFmtId="0" fontId="85" fillId="58" borderId="0" applyNumberFormat="0" applyBorder="0" applyAlignment="0" applyProtection="0"/>
    <xf numFmtId="0" fontId="84" fillId="59" borderId="0" applyNumberFormat="0" applyBorder="0" applyAlignment="0" applyProtection="0"/>
    <xf numFmtId="0" fontId="85" fillId="59" borderId="0" applyNumberFormat="0" applyBorder="0" applyAlignment="0" applyProtection="0"/>
    <xf numFmtId="0" fontId="84" fillId="60" borderId="0" applyNumberFormat="0" applyBorder="0" applyAlignment="0" applyProtection="0"/>
    <xf numFmtId="0" fontId="85" fillId="60" borderId="0" applyNumberFormat="0" applyBorder="0" applyAlignment="0" applyProtection="0"/>
    <xf numFmtId="0" fontId="84" fillId="61" borderId="0" applyNumberFormat="0" applyBorder="0" applyAlignment="0" applyProtection="0"/>
    <xf numFmtId="0" fontId="85" fillId="61" borderId="0" applyNumberFormat="0" applyBorder="0" applyAlignment="0" applyProtection="0"/>
    <xf numFmtId="0" fontId="84" fillId="62" borderId="0" applyNumberFormat="0" applyBorder="0" applyAlignment="0" applyProtection="0"/>
    <xf numFmtId="0" fontId="85" fillId="62" borderId="0" applyNumberFormat="0" applyBorder="0" applyAlignment="0" applyProtection="0"/>
    <xf numFmtId="0" fontId="84" fillId="63" borderId="0" applyNumberFormat="0" applyBorder="0" applyAlignment="0" applyProtection="0"/>
    <xf numFmtId="0" fontId="85" fillId="63" borderId="0" applyNumberFormat="0" applyBorder="0" applyAlignment="0" applyProtection="0"/>
    <xf numFmtId="0" fontId="84" fillId="64" borderId="0" applyNumberFormat="0" applyBorder="0" applyAlignment="0" applyProtection="0"/>
    <xf numFmtId="0" fontId="85" fillId="64" borderId="0" applyNumberFormat="0" applyBorder="0" applyAlignment="0" applyProtection="0"/>
    <xf numFmtId="0" fontId="86" fillId="65" borderId="39" applyNumberFormat="0" applyAlignment="0" applyProtection="0"/>
    <xf numFmtId="0" fontId="87" fillId="65" borderId="39" applyNumberFormat="0" applyAlignment="0" applyProtection="0"/>
    <xf numFmtId="0" fontId="88" fillId="65" borderId="40" applyNumberFormat="0" applyAlignment="0" applyProtection="0"/>
    <xf numFmtId="0" fontId="89" fillId="65" borderId="40" applyNumberFormat="0" applyAlignment="0" applyProtection="0"/>
    <xf numFmtId="0" fontId="90" fillId="66" borderId="40" applyNumberFormat="0" applyAlignment="0" applyProtection="0"/>
    <xf numFmtId="0" fontId="91" fillId="66" borderId="40" applyNumberFormat="0" applyAlignment="0" applyProtection="0"/>
    <xf numFmtId="0" fontId="92"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67" borderId="0" applyNumberFormat="0" applyBorder="0" applyAlignment="0" applyProtection="0"/>
    <xf numFmtId="0" fontId="97" fillId="67" borderId="0" applyNumberFormat="0" applyBorder="0" applyAlignment="0" applyProtection="0"/>
    <xf numFmtId="0" fontId="98" fillId="68" borderId="0" applyNumberFormat="0" applyBorder="0" applyAlignment="0" applyProtection="0"/>
    <xf numFmtId="0" fontId="99" fillId="68" borderId="0" applyNumberFormat="0" applyBorder="0" applyAlignment="0" applyProtection="0"/>
    <xf numFmtId="0" fontId="82" fillId="46" borderId="38" applyNumberFormat="0" applyFont="0" applyAlignment="0" applyProtection="0"/>
    <xf numFmtId="0" fontId="82"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83" fillId="46" borderId="38" applyNumberFormat="0" applyFont="0" applyAlignment="0" applyProtection="0"/>
    <xf numFmtId="0" fontId="100" fillId="69" borderId="0" applyNumberFormat="0" applyBorder="0" applyAlignment="0" applyProtection="0"/>
    <xf numFmtId="0" fontId="101" fillId="69" borderId="0" applyNumberFormat="0" applyBorder="0" applyAlignment="0" applyProtection="0"/>
    <xf numFmtId="0" fontId="3" fillId="0" borderId="0"/>
    <xf numFmtId="0" fontId="81" fillId="0" borderId="0"/>
    <xf numFmtId="0" fontId="1" fillId="0" borderId="0"/>
    <xf numFmtId="0" fontId="83" fillId="0" borderId="0"/>
    <xf numFmtId="0" fontId="1" fillId="0" borderId="0"/>
    <xf numFmtId="0" fontId="83" fillId="0" borderId="0"/>
    <xf numFmtId="0" fontId="1" fillId="0" borderId="0"/>
    <xf numFmtId="0" fontId="1" fillId="0" borderId="0"/>
    <xf numFmtId="0" fontId="1" fillId="0" borderId="0"/>
    <xf numFmtId="0" fontId="102" fillId="0" borderId="0"/>
    <xf numFmtId="0" fontId="1" fillId="0" borderId="0"/>
    <xf numFmtId="0" fontId="83" fillId="0" borderId="0"/>
    <xf numFmtId="0" fontId="1" fillId="0" borderId="0"/>
    <xf numFmtId="0" fontId="83" fillId="0" borderId="0"/>
    <xf numFmtId="0" fontId="1" fillId="0" borderId="0"/>
    <xf numFmtId="0" fontId="103" fillId="0" borderId="42" applyNumberFormat="0" applyFill="0" applyAlignment="0" applyProtection="0"/>
    <xf numFmtId="0" fontId="104" fillId="0" borderId="42" applyNumberFormat="0" applyFill="0" applyAlignment="0" applyProtection="0"/>
    <xf numFmtId="0" fontId="105" fillId="0" borderId="43" applyNumberFormat="0" applyFill="0" applyAlignment="0" applyProtection="0"/>
    <xf numFmtId="0" fontId="106" fillId="0" borderId="43" applyNumberFormat="0" applyFill="0" applyAlignment="0" applyProtection="0"/>
    <xf numFmtId="0" fontId="107" fillId="0" borderId="44" applyNumberFormat="0" applyFill="0" applyAlignment="0" applyProtection="0"/>
    <xf numFmtId="0" fontId="108" fillId="0" borderId="44"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45" applyNumberFormat="0" applyFill="0" applyAlignment="0" applyProtection="0"/>
    <xf numFmtId="0" fontId="110" fillId="0" borderId="45" applyNumberFormat="0" applyFill="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70" borderId="46" applyNumberFormat="0" applyAlignment="0" applyProtection="0"/>
    <xf numFmtId="0" fontId="114" fillId="70" borderId="46" applyNumberFormat="0" applyAlignment="0" applyProtection="0"/>
    <xf numFmtId="0" fontId="115" fillId="0" borderId="0" applyNumberFormat="0" applyFill="0" applyBorder="0" applyAlignment="0" applyProtection="0">
      <alignment vertical="top"/>
      <protection locked="0"/>
    </xf>
  </cellStyleXfs>
  <cellXfs count="257">
    <xf numFmtId="0" fontId="0" fillId="0" borderId="0" xfId="0"/>
    <xf numFmtId="0" fontId="0" fillId="0" borderId="0" xfId="0" applyBorder="1"/>
    <xf numFmtId="0" fontId="5" fillId="0" borderId="22" xfId="0" applyFont="1" applyBorder="1" applyAlignment="1">
      <alignment horizontal="center" wrapText="1"/>
    </xf>
    <xf numFmtId="0" fontId="5" fillId="0" borderId="22" xfId="0" applyFont="1" applyFill="1" applyBorder="1" applyAlignment="1">
      <alignment horizontal="center" wrapText="1"/>
    </xf>
    <xf numFmtId="3" fontId="5" fillId="0" borderId="9" xfId="0" applyNumberFormat="1" applyFont="1" applyBorder="1" applyAlignment="1">
      <alignment horizontal="right" wrapText="1" indent="1"/>
    </xf>
    <xf numFmtId="168" fontId="5" fillId="0" borderId="9" xfId="0" applyNumberFormat="1" applyFont="1" applyBorder="1" applyAlignment="1">
      <alignment horizontal="right" wrapText="1" indent="1"/>
    </xf>
    <xf numFmtId="168" fontId="5" fillId="0" borderId="24" xfId="0" applyNumberFormat="1" applyFont="1" applyBorder="1" applyAlignment="1">
      <alignment horizontal="right" wrapText="1" indent="1"/>
    </xf>
    <xf numFmtId="3" fontId="5" fillId="0" borderId="9" xfId="0" applyNumberFormat="1" applyFont="1" applyFill="1" applyBorder="1" applyAlignment="1">
      <alignment horizontal="right" wrapText="1" indent="1"/>
    </xf>
    <xf numFmtId="168" fontId="5" fillId="0" borderId="9" xfId="0" applyNumberFormat="1" applyFont="1" applyFill="1" applyBorder="1" applyAlignment="1">
      <alignment horizontal="right" wrapText="1" indent="1"/>
    </xf>
    <xf numFmtId="168" fontId="5" fillId="0" borderId="24" xfId="0" applyNumberFormat="1" applyFont="1" applyFill="1" applyBorder="1" applyAlignment="1">
      <alignment horizontal="right" wrapText="1" indent="1"/>
    </xf>
    <xf numFmtId="0" fontId="5" fillId="0" borderId="9" xfId="0" applyFont="1" applyBorder="1" applyAlignment="1">
      <alignment horizontal="right" wrapText="1" indent="1"/>
    </xf>
    <xf numFmtId="0" fontId="5" fillId="0" borderId="24" xfId="0" applyFont="1" applyBorder="1" applyAlignment="1">
      <alignment horizontal="right" wrapText="1" indent="1"/>
    </xf>
    <xf numFmtId="3" fontId="5" fillId="33" borderId="9" xfId="0" applyNumberFormat="1" applyFont="1" applyFill="1" applyBorder="1" applyAlignment="1">
      <alignment horizontal="right" wrapText="1" indent="1"/>
    </xf>
    <xf numFmtId="3" fontId="5" fillId="0" borderId="24" xfId="0" applyNumberFormat="1" applyFont="1" applyBorder="1" applyAlignment="1">
      <alignment horizontal="right" wrapText="1" indent="1"/>
    </xf>
    <xf numFmtId="0" fontId="5" fillId="33" borderId="22" xfId="0" applyFont="1" applyFill="1" applyBorder="1" applyAlignment="1">
      <alignment horizontal="center" wrapText="1"/>
    </xf>
    <xf numFmtId="168" fontId="5" fillId="33" borderId="9" xfId="0" applyNumberFormat="1" applyFont="1" applyFill="1" applyBorder="1" applyAlignment="1">
      <alignment horizontal="right" wrapText="1" indent="1"/>
    </xf>
    <xf numFmtId="168" fontId="5" fillId="33" borderId="24" xfId="0" applyNumberFormat="1" applyFont="1" applyFill="1" applyBorder="1" applyAlignment="1">
      <alignment horizontal="right" wrapText="1" indent="1"/>
    </xf>
    <xf numFmtId="3" fontId="5" fillId="33" borderId="24" xfId="0" applyNumberFormat="1" applyFont="1" applyFill="1" applyBorder="1" applyAlignment="1">
      <alignment horizontal="right" wrapText="1" indent="1"/>
    </xf>
    <xf numFmtId="0" fontId="5" fillId="33" borderId="9" xfId="0" applyFont="1" applyFill="1" applyBorder="1" applyAlignment="1">
      <alignment horizontal="right" wrapText="1" indent="1"/>
    </xf>
    <xf numFmtId="0" fontId="5" fillId="33" borderId="24" xfId="0" applyFont="1" applyFill="1" applyBorder="1" applyAlignment="1">
      <alignment horizontal="right" wrapText="1" indent="1"/>
    </xf>
    <xf numFmtId="0" fontId="3" fillId="0" borderId="0" xfId="402"/>
    <xf numFmtId="0" fontId="3" fillId="0" borderId="0" xfId="402" applyBorder="1"/>
    <xf numFmtId="1" fontId="3" fillId="0" borderId="0" xfId="402" applyNumberFormat="1"/>
    <xf numFmtId="0" fontId="3" fillId="0" borderId="0" xfId="402" applyFont="1" applyFill="1"/>
    <xf numFmtId="0" fontId="5" fillId="0" borderId="22" xfId="402" applyFont="1" applyFill="1" applyBorder="1" applyAlignment="1">
      <alignment horizontal="center" vertical="center" wrapText="1"/>
    </xf>
    <xf numFmtId="3" fontId="5" fillId="0" borderId="28" xfId="402" applyNumberFormat="1" applyFont="1" applyFill="1" applyBorder="1" applyAlignment="1">
      <alignment horizontal="right" vertical="center" wrapText="1" indent="1"/>
    </xf>
    <xf numFmtId="168" fontId="5" fillId="0" borderId="28" xfId="402" applyNumberFormat="1" applyFont="1" applyFill="1" applyBorder="1" applyAlignment="1">
      <alignment horizontal="right" vertical="center" wrapText="1" indent="1"/>
    </xf>
    <xf numFmtId="3" fontId="5" fillId="0" borderId="27" xfId="402" applyNumberFormat="1" applyFont="1" applyFill="1" applyBorder="1" applyAlignment="1">
      <alignment horizontal="right" vertical="center" wrapText="1" indent="1"/>
    </xf>
    <xf numFmtId="3" fontId="3" fillId="0" borderId="0" xfId="402" applyNumberFormat="1"/>
    <xf numFmtId="168" fontId="5" fillId="0" borderId="27" xfId="402" applyNumberFormat="1" applyFont="1" applyFill="1" applyBorder="1" applyAlignment="1">
      <alignment horizontal="right" vertical="center" wrapText="1" indent="1"/>
    </xf>
    <xf numFmtId="179" fontId="5" fillId="0" borderId="28" xfId="402" applyNumberFormat="1" applyFont="1" applyFill="1" applyBorder="1" applyAlignment="1">
      <alignment horizontal="right" vertical="center" wrapText="1" indent="1"/>
    </xf>
    <xf numFmtId="0" fontId="5" fillId="0" borderId="0" xfId="402" applyFont="1" applyFill="1" applyBorder="1" applyAlignment="1">
      <alignment horizontal="center" vertical="center" wrapText="1"/>
    </xf>
    <xf numFmtId="0" fontId="5" fillId="47" borderId="32" xfId="402" applyFont="1" applyFill="1" applyBorder="1" applyAlignment="1">
      <alignment horizontal="center" vertical="center" wrapText="1"/>
    </xf>
    <xf numFmtId="0" fontId="5" fillId="47" borderId="31" xfId="402" applyFont="1" applyFill="1" applyBorder="1" applyAlignment="1">
      <alignment horizontal="center" vertical="center" wrapText="1"/>
    </xf>
    <xf numFmtId="0" fontId="3" fillId="0" borderId="0" xfId="402" applyFont="1"/>
    <xf numFmtId="0" fontId="5" fillId="27" borderId="29" xfId="0" applyFont="1" applyFill="1" applyBorder="1" applyAlignment="1">
      <alignment wrapText="1"/>
    </xf>
    <xf numFmtId="0" fontId="0" fillId="0" borderId="0" xfId="402" applyFont="1"/>
    <xf numFmtId="3" fontId="5" fillId="0" borderId="9" xfId="402" applyNumberFormat="1" applyFont="1" applyFill="1" applyBorder="1" applyAlignment="1">
      <alignment horizontal="right" vertical="center" wrapText="1" indent="1"/>
    </xf>
    <xf numFmtId="168" fontId="5" fillId="0" borderId="9" xfId="402" applyNumberFormat="1" applyFont="1" applyFill="1" applyBorder="1" applyAlignment="1">
      <alignment horizontal="right" vertical="center" wrapText="1" indent="1"/>
    </xf>
    <xf numFmtId="3" fontId="5" fillId="0" borderId="24" xfId="402" applyNumberFormat="1" applyFont="1" applyFill="1" applyBorder="1" applyAlignment="1">
      <alignment horizontal="right" vertical="center" wrapText="1" indent="1"/>
    </xf>
    <xf numFmtId="179" fontId="5" fillId="0" borderId="9" xfId="402" applyNumberFormat="1" applyFont="1" applyFill="1" applyBorder="1" applyAlignment="1">
      <alignment horizontal="right" vertical="center" wrapText="1" indent="1"/>
    </xf>
    <xf numFmtId="0" fontId="5" fillId="49" borderId="22" xfId="402" applyFont="1" applyFill="1" applyBorder="1" applyAlignment="1">
      <alignment horizontal="center" vertical="center" wrapText="1"/>
    </xf>
    <xf numFmtId="3" fontId="5" fillId="49" borderId="9" xfId="402" applyNumberFormat="1" applyFont="1" applyFill="1" applyBorder="1" applyAlignment="1">
      <alignment horizontal="right" vertical="center" wrapText="1" indent="1"/>
    </xf>
    <xf numFmtId="168" fontId="5" fillId="49" borderId="9" xfId="402" applyNumberFormat="1" applyFont="1" applyFill="1" applyBorder="1" applyAlignment="1">
      <alignment horizontal="right" vertical="center" wrapText="1" indent="1"/>
    </xf>
    <xf numFmtId="3" fontId="5" fillId="49" borderId="24" xfId="402" applyNumberFormat="1" applyFont="1" applyFill="1" applyBorder="1" applyAlignment="1">
      <alignment horizontal="right" vertical="center" wrapText="1" indent="1"/>
    </xf>
    <xf numFmtId="179" fontId="5" fillId="49" borderId="9" xfId="402" applyNumberFormat="1" applyFont="1" applyFill="1" applyBorder="1" applyAlignment="1">
      <alignment horizontal="right" vertical="center" wrapText="1" indent="1"/>
    </xf>
    <xf numFmtId="177" fontId="5" fillId="33" borderId="9" xfId="178" applyNumberFormat="1" applyFont="1" applyFill="1" applyBorder="1" applyAlignment="1">
      <alignment horizontal="right" wrapText="1" indent="1"/>
    </xf>
    <xf numFmtId="178" fontId="5" fillId="0" borderId="9" xfId="402" applyNumberFormat="1" applyFont="1" applyFill="1" applyBorder="1" applyAlignment="1">
      <alignment horizontal="right" vertical="center" wrapText="1" indent="1"/>
    </xf>
    <xf numFmtId="0" fontId="3" fillId="0" borderId="0" xfId="303" applyAlignment="1">
      <alignment horizontal="center"/>
    </xf>
    <xf numFmtId="0" fontId="3" fillId="0" borderId="0" xfId="303"/>
    <xf numFmtId="0" fontId="13" fillId="0" borderId="0" xfId="303" applyFont="1" applyAlignment="1">
      <alignment horizontal="right"/>
    </xf>
    <xf numFmtId="179" fontId="54" fillId="0" borderId="0" xfId="303" applyNumberFormat="1" applyFont="1" applyAlignment="1">
      <alignment horizontal="right"/>
    </xf>
    <xf numFmtId="0" fontId="3" fillId="0" borderId="0" xfId="303" applyFill="1"/>
    <xf numFmtId="0" fontId="9" fillId="0" borderId="0" xfId="303" applyFont="1" applyAlignment="1">
      <alignment wrapText="1"/>
    </xf>
    <xf numFmtId="3" fontId="5" fillId="0" borderId="35" xfId="402" applyNumberFormat="1" applyFont="1" applyFill="1" applyBorder="1" applyAlignment="1">
      <alignment horizontal="right" vertical="center" wrapText="1" indent="1"/>
    </xf>
    <xf numFmtId="0" fontId="5" fillId="47" borderId="9" xfId="0" applyFont="1" applyFill="1" applyBorder="1" applyAlignment="1">
      <alignment horizontal="center" vertical="center" wrapText="1"/>
    </xf>
    <xf numFmtId="168" fontId="5" fillId="0" borderId="24" xfId="402" applyNumberFormat="1" applyFont="1" applyFill="1" applyBorder="1" applyAlignment="1">
      <alignment horizontal="center" vertical="center" wrapText="1"/>
    </xf>
    <xf numFmtId="168" fontId="5" fillId="48" borderId="24" xfId="402" applyNumberFormat="1" applyFont="1" applyFill="1" applyBorder="1" applyAlignment="1">
      <alignment horizontal="center" vertical="center" wrapText="1"/>
    </xf>
    <xf numFmtId="3" fontId="5" fillId="0" borderId="0" xfId="0" applyNumberFormat="1" applyFont="1" applyFill="1" applyBorder="1" applyAlignment="1">
      <alignment horizontal="left" indent="1"/>
    </xf>
    <xf numFmtId="0" fontId="3" fillId="0" borderId="0" xfId="402" applyFont="1" applyBorder="1"/>
    <xf numFmtId="0" fontId="3" fillId="0" borderId="0" xfId="402" applyFont="1" applyBorder="1" applyAlignment="1">
      <alignment horizontal="right"/>
    </xf>
    <xf numFmtId="176" fontId="3" fillId="0" borderId="0" xfId="402" applyNumberFormat="1" applyFont="1" applyBorder="1"/>
    <xf numFmtId="168" fontId="3" fillId="0" borderId="0" xfId="303" applyNumberFormat="1" applyFill="1" applyAlignment="1">
      <alignment vertical="center"/>
    </xf>
    <xf numFmtId="3" fontId="5" fillId="48" borderId="9" xfId="0" applyNumberFormat="1" applyFont="1" applyFill="1" applyBorder="1" applyAlignment="1">
      <alignment horizontal="right" wrapText="1" indent="1"/>
    </xf>
    <xf numFmtId="168" fontId="5" fillId="48" borderId="9" xfId="0" applyNumberFormat="1" applyFont="1" applyFill="1" applyBorder="1" applyAlignment="1">
      <alignment horizontal="right" wrapText="1" indent="1"/>
    </xf>
    <xf numFmtId="168" fontId="5" fillId="48" borderId="24" xfId="0" applyNumberFormat="1" applyFont="1" applyFill="1" applyBorder="1" applyAlignment="1">
      <alignment horizontal="right" wrapText="1" indent="1"/>
    </xf>
    <xf numFmtId="178" fontId="5" fillId="0" borderId="28" xfId="402" applyNumberFormat="1" applyFont="1" applyFill="1" applyBorder="1" applyAlignment="1">
      <alignment horizontal="right" vertical="center" wrapText="1" indent="1"/>
    </xf>
    <xf numFmtId="178" fontId="5" fillId="49" borderId="9" xfId="402" applyNumberFormat="1" applyFont="1" applyFill="1" applyBorder="1" applyAlignment="1">
      <alignment horizontal="right" vertical="center" wrapText="1" indent="1"/>
    </xf>
    <xf numFmtId="0" fontId="5" fillId="0" borderId="23" xfId="303" applyFont="1" applyFill="1" applyBorder="1" applyAlignment="1">
      <alignment horizontal="left" vertical="center" indent="1"/>
    </xf>
    <xf numFmtId="0" fontId="0" fillId="0" borderId="0" xfId="0"/>
    <xf numFmtId="0" fontId="7" fillId="33" borderId="34" xfId="0" applyFont="1" applyFill="1" applyBorder="1" applyAlignment="1">
      <alignment horizontal="center" vertical="center" wrapText="1"/>
    </xf>
    <xf numFmtId="3" fontId="5" fillId="0" borderId="24" xfId="0" applyNumberFormat="1" applyFont="1" applyBorder="1" applyAlignment="1">
      <alignment horizontal="center" wrapText="1"/>
    </xf>
    <xf numFmtId="3" fontId="5" fillId="33" borderId="24" xfId="0" applyNumberFormat="1" applyFont="1" applyFill="1" applyBorder="1" applyAlignment="1">
      <alignment horizontal="center" wrapText="1"/>
    </xf>
    <xf numFmtId="0" fontId="5" fillId="49" borderId="30" xfId="402" applyFont="1" applyFill="1" applyBorder="1" applyAlignment="1">
      <alignment horizontal="center" vertical="center" wrapText="1"/>
    </xf>
    <xf numFmtId="0" fontId="5" fillId="49" borderId="26" xfId="402" applyFont="1" applyFill="1" applyBorder="1" applyAlignment="1">
      <alignment horizontal="center" vertical="center" wrapText="1"/>
    </xf>
    <xf numFmtId="179" fontId="5" fillId="49" borderId="28" xfId="402" applyNumberFormat="1" applyFont="1" applyFill="1" applyBorder="1" applyAlignment="1">
      <alignment horizontal="right" vertical="center" wrapText="1" indent="1"/>
    </xf>
    <xf numFmtId="168" fontId="5" fillId="49" borderId="28" xfId="402" applyNumberFormat="1" applyFont="1" applyFill="1" applyBorder="1" applyAlignment="1">
      <alignment horizontal="right" vertical="center" wrapText="1" indent="1"/>
    </xf>
    <xf numFmtId="3" fontId="5" fillId="49" borderId="28" xfId="402" applyNumberFormat="1" applyFont="1" applyFill="1" applyBorder="1" applyAlignment="1">
      <alignment horizontal="right" vertical="center" wrapText="1" indent="1"/>
    </xf>
    <xf numFmtId="168" fontId="5" fillId="49" borderId="27" xfId="402" applyNumberFormat="1" applyFont="1" applyFill="1" applyBorder="1" applyAlignment="1">
      <alignment horizontal="right" vertical="center" wrapText="1" indent="1"/>
    </xf>
    <xf numFmtId="3" fontId="5" fillId="49" borderId="27" xfId="402" applyNumberFormat="1" applyFont="1" applyFill="1" applyBorder="1" applyAlignment="1">
      <alignment horizontal="right" vertical="center" wrapText="1" indent="1"/>
    </xf>
    <xf numFmtId="178" fontId="5" fillId="49" borderId="28" xfId="402" applyNumberFormat="1" applyFont="1" applyFill="1" applyBorder="1" applyAlignment="1">
      <alignment horizontal="right" vertical="center" wrapText="1" indent="1"/>
    </xf>
    <xf numFmtId="168" fontId="5" fillId="0" borderId="9" xfId="303" applyNumberFormat="1" applyFont="1" applyFill="1" applyBorder="1" applyAlignment="1">
      <alignment horizontal="right" vertical="center"/>
    </xf>
    <xf numFmtId="168" fontId="5" fillId="49" borderId="9" xfId="303" applyNumberFormat="1" applyFont="1" applyFill="1" applyBorder="1" applyAlignment="1">
      <alignment horizontal="right" vertical="center"/>
    </xf>
    <xf numFmtId="0" fontId="12" fillId="0" borderId="0" xfId="0" applyFont="1" applyBorder="1" applyAlignment="1">
      <alignment horizontal="left" wrapText="1"/>
    </xf>
    <xf numFmtId="181" fontId="54" fillId="0" borderId="0" xfId="310" applyNumberFormat="1" applyFont="1" applyBorder="1" applyAlignment="1">
      <alignment horizontal="right" vertical="top"/>
    </xf>
    <xf numFmtId="0" fontId="5" fillId="0" borderId="23" xfId="402" applyFont="1" applyFill="1" applyBorder="1" applyAlignment="1">
      <alignment horizontal="center" vertical="center" wrapText="1"/>
    </xf>
    <xf numFmtId="3" fontId="5" fillId="0" borderId="11" xfId="402" applyNumberFormat="1" applyFont="1" applyFill="1" applyBorder="1" applyAlignment="1">
      <alignment horizontal="right" vertical="center" wrapText="1" indent="1"/>
    </xf>
    <xf numFmtId="178" fontId="5" fillId="0" borderId="11" xfId="402" applyNumberFormat="1" applyFont="1" applyFill="1" applyBorder="1" applyAlignment="1">
      <alignment horizontal="right" vertical="center" wrapText="1" indent="1"/>
    </xf>
    <xf numFmtId="179" fontId="5" fillId="0" borderId="11" xfId="402" applyNumberFormat="1" applyFont="1" applyFill="1" applyBorder="1" applyAlignment="1">
      <alignment horizontal="right" vertical="center" wrapText="1" indent="1"/>
    </xf>
    <xf numFmtId="168" fontId="5" fillId="0" borderId="11" xfId="402" applyNumberFormat="1" applyFont="1" applyFill="1" applyBorder="1" applyAlignment="1">
      <alignment horizontal="right" vertical="center" wrapText="1" indent="1"/>
    </xf>
    <xf numFmtId="179" fontId="5" fillId="0" borderId="27" xfId="402" applyNumberFormat="1" applyFont="1" applyFill="1" applyBorder="1" applyAlignment="1">
      <alignment horizontal="right" vertical="center" wrapText="1" indent="1"/>
    </xf>
    <xf numFmtId="179" fontId="5" fillId="49" borderId="27" xfId="402" applyNumberFormat="1" applyFont="1" applyFill="1" applyBorder="1" applyAlignment="1">
      <alignment horizontal="right" vertical="center" wrapText="1" indent="1"/>
    </xf>
    <xf numFmtId="0" fontId="58" fillId="71" borderId="0" xfId="0" applyFont="1" applyFill="1" applyBorder="1"/>
    <xf numFmtId="0" fontId="3" fillId="71" borderId="0" xfId="0" applyFont="1" applyFill="1" applyBorder="1"/>
    <xf numFmtId="0" fontId="0" fillId="71" borderId="0" xfId="0" applyFill="1" applyBorder="1" applyAlignment="1">
      <alignment horizontal="left"/>
    </xf>
    <xf numFmtId="0" fontId="0" fillId="71" borderId="0" xfId="0" applyFill="1"/>
    <xf numFmtId="0" fontId="59" fillId="71" borderId="0" xfId="0" applyFont="1" applyFill="1" applyBorder="1" applyAlignment="1">
      <alignment horizontal="left"/>
    </xf>
    <xf numFmtId="0" fontId="4" fillId="71" borderId="0" xfId="158" applyFill="1" applyAlignment="1" applyProtection="1">
      <alignment horizontal="left"/>
    </xf>
    <xf numFmtId="0" fontId="82" fillId="71" borderId="0" xfId="0" applyFont="1" applyFill="1"/>
    <xf numFmtId="0" fontId="4" fillId="71" borderId="0" xfId="158" applyFill="1" applyAlignment="1" applyProtection="1">
      <alignment horizontal="left" wrapText="1"/>
    </xf>
    <xf numFmtId="0" fontId="7" fillId="33" borderId="1" xfId="0" applyFont="1" applyFill="1" applyBorder="1" applyAlignment="1">
      <alignment horizontal="center" vertical="center" wrapText="1"/>
    </xf>
    <xf numFmtId="3" fontId="5" fillId="0" borderId="25" xfId="402" applyNumberFormat="1" applyFont="1" applyFill="1" applyBorder="1" applyAlignment="1">
      <alignment horizontal="right" vertical="center" wrapText="1" indent="1"/>
    </xf>
    <xf numFmtId="0" fontId="117" fillId="71" borderId="0" xfId="158" applyNumberFormat="1" applyFont="1" applyFill="1" applyAlignment="1" applyProtection="1">
      <alignment horizontal="left" vertical="center"/>
    </xf>
    <xf numFmtId="0" fontId="118" fillId="71" borderId="0" xfId="0" applyFont="1" applyFill="1"/>
    <xf numFmtId="0" fontId="3" fillId="71" borderId="0" xfId="0" applyFont="1" applyFill="1"/>
    <xf numFmtId="0" fontId="5" fillId="52" borderId="14"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121" fillId="71" borderId="0" xfId="158" applyFont="1" applyFill="1" applyAlignment="1" applyProtection="1">
      <alignment horizontal="left" wrapText="1"/>
    </xf>
    <xf numFmtId="0" fontId="3" fillId="71" borderId="0" xfId="0" applyFont="1" applyFill="1" applyAlignment="1">
      <alignment horizontal="left" vertical="center" wrapText="1"/>
    </xf>
    <xf numFmtId="0" fontId="118" fillId="71" borderId="0" xfId="0" applyFont="1" applyFill="1" applyAlignment="1">
      <alignment vertical="center"/>
    </xf>
    <xf numFmtId="0" fontId="5" fillId="52" borderId="15" xfId="0" applyFont="1" applyFill="1" applyBorder="1" applyAlignment="1">
      <alignment horizontal="center" vertical="center" wrapText="1"/>
    </xf>
    <xf numFmtId="0" fontId="118" fillId="0" borderId="0" xfId="0" applyFont="1"/>
    <xf numFmtId="0" fontId="5" fillId="49"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0" fontId="5" fillId="51" borderId="14" xfId="0" applyFont="1" applyFill="1" applyBorder="1" applyAlignment="1">
      <alignment horizontal="center" vertical="center" wrapText="1"/>
    </xf>
    <xf numFmtId="168" fontId="5" fillId="0" borderId="22" xfId="0" applyNumberFormat="1" applyFont="1" applyBorder="1" applyAlignment="1">
      <alignment horizontal="right" vertical="center" wrapText="1" indent="1"/>
    </xf>
    <xf numFmtId="168" fontId="5" fillId="0" borderId="24" xfId="0" applyNumberFormat="1" applyFont="1" applyBorder="1" applyAlignment="1">
      <alignment horizontal="right" vertical="center" wrapText="1" indent="1"/>
    </xf>
    <xf numFmtId="168" fontId="5" fillId="33" borderId="22" xfId="0" applyNumberFormat="1" applyFont="1" applyFill="1" applyBorder="1" applyAlignment="1">
      <alignment horizontal="right" vertical="center" wrapText="1" indent="1"/>
    </xf>
    <xf numFmtId="168" fontId="5" fillId="33" borderId="24" xfId="0" applyNumberFormat="1" applyFont="1" applyFill="1" applyBorder="1" applyAlignment="1">
      <alignment horizontal="right" vertical="center" wrapText="1" indent="1"/>
    </xf>
    <xf numFmtId="168" fontId="5" fillId="0" borderId="22" xfId="0" applyNumberFormat="1" applyFont="1" applyFill="1" applyBorder="1" applyAlignment="1">
      <alignment horizontal="right" vertical="center" wrapText="1" indent="1"/>
    </xf>
    <xf numFmtId="168" fontId="5" fillId="0" borderId="24" xfId="0" applyNumberFormat="1" applyFont="1" applyFill="1" applyBorder="1" applyAlignment="1">
      <alignment horizontal="right" vertical="center" wrapText="1" indent="1"/>
    </xf>
    <xf numFmtId="0" fontId="7" fillId="0" borderId="22" xfId="0" applyFont="1" applyBorder="1" applyAlignment="1">
      <alignment horizontal="left" wrapText="1" indent="1"/>
    </xf>
    <xf numFmtId="0" fontId="7" fillId="33" borderId="22" xfId="0" applyFont="1" applyFill="1" applyBorder="1" applyAlignment="1">
      <alignment horizontal="left" wrapText="1" indent="1"/>
    </xf>
    <xf numFmtId="0" fontId="5" fillId="0" borderId="29" xfId="303" applyFont="1" applyFill="1" applyBorder="1" applyAlignment="1">
      <alignment vertical="center"/>
    </xf>
    <xf numFmtId="168" fontId="5" fillId="0" borderId="33" xfId="303" applyNumberFormat="1" applyFont="1" applyFill="1" applyBorder="1" applyAlignment="1">
      <alignment horizontal="right" vertical="center"/>
    </xf>
    <xf numFmtId="168" fontId="5" fillId="0" borderId="24" xfId="303" applyNumberFormat="1" applyFont="1" applyFill="1" applyBorder="1" applyAlignment="1">
      <alignment horizontal="right" vertical="center"/>
    </xf>
    <xf numFmtId="0" fontId="3" fillId="0" borderId="0" xfId="303" applyAlignment="1">
      <alignment vertical="center"/>
    </xf>
    <xf numFmtId="0" fontId="13" fillId="0" borderId="0" xfId="303" applyFont="1" applyAlignment="1">
      <alignment horizontal="right" vertical="center"/>
    </xf>
    <xf numFmtId="179" fontId="54" fillId="0" borderId="0" xfId="303" applyNumberFormat="1" applyFont="1" applyAlignment="1">
      <alignment horizontal="right" vertical="center"/>
    </xf>
    <xf numFmtId="0" fontId="5" fillId="0" borderId="0" xfId="303" applyFont="1" applyFill="1" applyBorder="1" applyAlignment="1">
      <alignment horizontal="left" vertical="center"/>
    </xf>
    <xf numFmtId="0" fontId="3" fillId="0" borderId="0" xfId="303" applyFill="1" applyAlignment="1">
      <alignment vertical="center"/>
    </xf>
    <xf numFmtId="0" fontId="5" fillId="49" borderId="0" xfId="303" applyFont="1" applyFill="1" applyBorder="1" applyAlignment="1">
      <alignment horizontal="left" vertical="center"/>
    </xf>
    <xf numFmtId="168" fontId="5" fillId="49" borderId="24" xfId="303" applyNumberFormat="1" applyFont="1" applyFill="1" applyBorder="1" applyAlignment="1">
      <alignment horizontal="right" vertical="center"/>
    </xf>
    <xf numFmtId="0" fontId="3" fillId="0" borderId="0" xfId="303" applyFill="1" applyBorder="1" applyAlignment="1">
      <alignment vertical="center"/>
    </xf>
    <xf numFmtId="0" fontId="3" fillId="0" borderId="0" xfId="303" applyFont="1" applyFill="1" applyAlignment="1">
      <alignment vertical="center"/>
    </xf>
    <xf numFmtId="0" fontId="5" fillId="0" borderId="0" xfId="303" applyFont="1" applyFill="1" applyBorder="1" applyAlignment="1">
      <alignment horizontal="left" vertical="top"/>
    </xf>
    <xf numFmtId="168" fontId="5" fillId="0" borderId="9" xfId="303" applyNumberFormat="1" applyFont="1" applyFill="1" applyBorder="1" applyAlignment="1">
      <alignment horizontal="right" vertical="top"/>
    </xf>
    <xf numFmtId="168" fontId="5" fillId="0" borderId="24" xfId="303" applyNumberFormat="1" applyFont="1" applyFill="1" applyBorder="1" applyAlignment="1">
      <alignment horizontal="right" vertical="top"/>
    </xf>
    <xf numFmtId="0" fontId="3" fillId="0" borderId="0" xfId="303" applyAlignment="1">
      <alignment vertical="top"/>
    </xf>
    <xf numFmtId="0" fontId="13" fillId="0" borderId="0" xfId="303" applyFont="1" applyAlignment="1">
      <alignment horizontal="right" vertical="top"/>
    </xf>
    <xf numFmtId="179" fontId="54" fillId="0" borderId="0" xfId="303" applyNumberFormat="1" applyFont="1" applyAlignment="1">
      <alignment horizontal="right" vertical="top"/>
    </xf>
    <xf numFmtId="0" fontId="5" fillId="49" borderId="0" xfId="303" applyFont="1" applyFill="1" applyBorder="1" applyAlignment="1">
      <alignment horizontal="left" vertical="top"/>
    </xf>
    <xf numFmtId="168" fontId="5" fillId="49" borderId="9" xfId="303" applyNumberFormat="1" applyFont="1" applyFill="1" applyBorder="1" applyAlignment="1">
      <alignment horizontal="right" vertical="top"/>
    </xf>
    <xf numFmtId="168" fontId="5" fillId="49" borderId="9" xfId="303" applyNumberFormat="1" applyFont="1" applyFill="1" applyBorder="1" applyAlignment="1">
      <alignment horizontal="center" vertical="top"/>
    </xf>
    <xf numFmtId="168" fontId="5" fillId="49" borderId="24" xfId="303" applyNumberFormat="1" applyFont="1" applyFill="1" applyBorder="1" applyAlignment="1">
      <alignment horizontal="right" vertical="top"/>
    </xf>
    <xf numFmtId="0" fontId="3" fillId="0" borderId="0" xfId="303" applyFill="1" applyAlignment="1">
      <alignment vertical="top"/>
    </xf>
    <xf numFmtId="0" fontId="5" fillId="0" borderId="0" xfId="303" applyFont="1" applyFill="1" applyBorder="1" applyAlignment="1">
      <alignment horizontal="left" vertical="center" wrapText="1"/>
    </xf>
    <xf numFmtId="0" fontId="5" fillId="49" borderId="0" xfId="303" applyFont="1" applyFill="1" applyBorder="1" applyAlignment="1">
      <alignment horizontal="left" vertical="center" wrapText="1"/>
    </xf>
    <xf numFmtId="0" fontId="5" fillId="0" borderId="22" xfId="303" applyFont="1" applyFill="1" applyBorder="1" applyAlignment="1">
      <alignment horizontal="left" vertical="center"/>
    </xf>
    <xf numFmtId="0" fontId="5" fillId="0" borderId="9" xfId="303" applyFont="1" applyFill="1" applyBorder="1" applyAlignment="1">
      <alignment horizontal="right" vertical="center" wrapText="1"/>
    </xf>
    <xf numFmtId="0" fontId="5" fillId="0" borderId="24" xfId="303" applyFont="1" applyFill="1" applyBorder="1" applyAlignment="1">
      <alignment horizontal="right" vertical="center" wrapText="1"/>
    </xf>
    <xf numFmtId="168" fontId="5" fillId="0" borderId="9" xfId="402" applyNumberFormat="1" applyFont="1" applyFill="1" applyBorder="1" applyAlignment="1">
      <alignment horizontal="right" vertical="center" wrapText="1"/>
    </xf>
    <xf numFmtId="0" fontId="5" fillId="49" borderId="22" xfId="303" applyFont="1" applyFill="1" applyBorder="1" applyAlignment="1">
      <alignment horizontal="left" vertical="center"/>
    </xf>
    <xf numFmtId="0" fontId="5" fillId="49" borderId="9" xfId="303" applyFont="1" applyFill="1" applyBorder="1" applyAlignment="1">
      <alignment horizontal="right" vertical="center" wrapText="1"/>
    </xf>
    <xf numFmtId="0" fontId="5" fillId="49" borderId="24" xfId="303" applyFont="1" applyFill="1" applyBorder="1" applyAlignment="1">
      <alignment horizontal="right" vertical="center" wrapText="1"/>
    </xf>
    <xf numFmtId="168" fontId="5" fillId="48" borderId="24" xfId="402" applyNumberFormat="1" applyFont="1" applyFill="1" applyBorder="1" applyAlignment="1">
      <alignment horizontal="right" vertical="center" wrapText="1"/>
    </xf>
    <xf numFmtId="168" fontId="5" fillId="0" borderId="25" xfId="303" applyNumberFormat="1" applyFont="1" applyFill="1" applyBorder="1" applyAlignment="1">
      <alignment horizontal="right" vertical="center" wrapText="1"/>
    </xf>
    <xf numFmtId="0" fontId="5" fillId="49" borderId="1" xfId="303" applyFont="1" applyFill="1" applyBorder="1" applyAlignment="1">
      <alignment horizontal="center" vertical="center"/>
    </xf>
    <xf numFmtId="0" fontId="5" fillId="49" borderId="1" xfId="303" applyFont="1" applyFill="1" applyBorder="1" applyAlignment="1">
      <alignment horizontal="center" vertical="center" wrapText="1"/>
    </xf>
    <xf numFmtId="0" fontId="5" fillId="49" borderId="14" xfId="303" applyFont="1" applyFill="1" applyBorder="1" applyAlignment="1">
      <alignment horizontal="center" vertical="center"/>
    </xf>
    <xf numFmtId="0" fontId="121" fillId="0" borderId="0" xfId="158" applyFont="1" applyAlignment="1" applyProtection="1">
      <alignment vertical="center"/>
    </xf>
    <xf numFmtId="0" fontId="12" fillId="0" borderId="0" xfId="0" applyFont="1" applyBorder="1" applyAlignment="1">
      <alignment wrapText="1"/>
    </xf>
    <xf numFmtId="0" fontId="3" fillId="71" borderId="0" xfId="0" applyFont="1" applyFill="1" applyAlignment="1">
      <alignment horizontal="left" vertical="center"/>
    </xf>
    <xf numFmtId="0" fontId="3" fillId="71" borderId="0" xfId="0" applyFont="1" applyFill="1" applyAlignment="1">
      <alignment vertical="center"/>
    </xf>
    <xf numFmtId="49" fontId="3" fillId="71" borderId="0" xfId="0" applyNumberFormat="1" applyFont="1" applyFill="1" applyAlignment="1">
      <alignment horizontal="left" vertical="center"/>
    </xf>
    <xf numFmtId="0" fontId="3" fillId="71" borderId="0" xfId="0" applyFont="1" applyFill="1" applyBorder="1" applyAlignment="1">
      <alignment vertical="center"/>
    </xf>
    <xf numFmtId="0" fontId="12" fillId="71" borderId="0" xfId="0" applyFont="1" applyFill="1" applyAlignment="1">
      <alignment horizontal="right" vertical="center"/>
    </xf>
    <xf numFmtId="0" fontId="3" fillId="71" borderId="0" xfId="0" applyFont="1" applyFill="1" applyAlignment="1">
      <alignment horizontal="right" vertical="center"/>
    </xf>
    <xf numFmtId="0" fontId="122" fillId="71" borderId="0" xfId="0" applyFont="1" applyFill="1" applyAlignment="1">
      <alignment horizontal="right" vertical="center"/>
    </xf>
    <xf numFmtId="0" fontId="0" fillId="71" borderId="0" xfId="0" applyFill="1" applyAlignment="1">
      <alignment vertical="center"/>
    </xf>
    <xf numFmtId="168" fontId="5" fillId="0" borderId="25" xfId="402" applyNumberFormat="1" applyFont="1" applyFill="1" applyBorder="1" applyAlignment="1">
      <alignment horizontal="right" vertical="center" wrapText="1"/>
    </xf>
    <xf numFmtId="168" fontId="5" fillId="0" borderId="9" xfId="303" applyNumberFormat="1" applyFont="1" applyFill="1" applyBorder="1" applyAlignment="1">
      <alignment horizontal="left" vertical="center"/>
    </xf>
    <xf numFmtId="179" fontId="5" fillId="0" borderId="9" xfId="303" applyNumberFormat="1" applyFont="1" applyFill="1" applyBorder="1" applyAlignment="1">
      <alignment horizontal="left" vertical="center"/>
    </xf>
    <xf numFmtId="179" fontId="5" fillId="0" borderId="24" xfId="303" applyNumberFormat="1" applyFont="1" applyFill="1" applyBorder="1" applyAlignment="1">
      <alignment horizontal="left" vertical="center"/>
    </xf>
    <xf numFmtId="168" fontId="5" fillId="49" borderId="9" xfId="303" applyNumberFormat="1" applyFont="1" applyFill="1" applyBorder="1" applyAlignment="1">
      <alignment horizontal="left" vertical="center"/>
    </xf>
    <xf numFmtId="179" fontId="5" fillId="49" borderId="9" xfId="303" applyNumberFormat="1" applyFont="1" applyFill="1" applyBorder="1" applyAlignment="1">
      <alignment horizontal="left" vertical="center"/>
    </xf>
    <xf numFmtId="179" fontId="5" fillId="49" borderId="24" xfId="303" applyNumberFormat="1" applyFont="1" applyFill="1" applyBorder="1" applyAlignment="1">
      <alignment horizontal="left" vertical="center"/>
    </xf>
    <xf numFmtId="0" fontId="5" fillId="0" borderId="34" xfId="303" applyFont="1" applyFill="1" applyBorder="1" applyAlignment="1">
      <alignment horizontal="right" vertical="center" wrapText="1"/>
    </xf>
    <xf numFmtId="0" fontId="116" fillId="72" borderId="0" xfId="158" applyNumberFormat="1" applyFont="1" applyFill="1" applyAlignment="1" applyProtection="1">
      <alignment horizontal="left" vertical="center" wrapText="1"/>
    </xf>
    <xf numFmtId="0" fontId="3" fillId="71" borderId="0" xfId="0" applyFont="1" applyFill="1" applyAlignment="1">
      <alignment horizontal="left" vertical="center" wrapText="1"/>
    </xf>
    <xf numFmtId="0" fontId="121" fillId="71" borderId="0" xfId="158" applyFont="1" applyFill="1" applyAlignment="1" applyProtection="1">
      <alignment horizontal="left" vertical="center" wrapText="1"/>
    </xf>
    <xf numFmtId="0" fontId="116" fillId="71" borderId="0" xfId="158" applyNumberFormat="1" applyFont="1" applyFill="1" applyAlignment="1" applyProtection="1">
      <alignment horizontal="left" vertical="center"/>
    </xf>
    <xf numFmtId="0" fontId="12" fillId="71" borderId="0" xfId="0" applyFont="1" applyFill="1" applyAlignment="1">
      <alignment horizontal="left" wrapText="1"/>
    </xf>
    <xf numFmtId="0" fontId="9" fillId="71" borderId="0" xfId="0" applyFont="1" applyFill="1" applyAlignment="1">
      <alignment horizontal="left" vertical="center" wrapText="1"/>
    </xf>
    <xf numFmtId="0" fontId="119" fillId="71" borderId="0" xfId="0" applyFont="1" applyFill="1" applyAlignment="1">
      <alignment horizontal="right" vertical="center"/>
    </xf>
    <xf numFmtId="0" fontId="121" fillId="0" borderId="0" xfId="158" applyFont="1" applyAlignment="1" applyProtection="1">
      <alignment horizontal="left" vertical="center"/>
    </xf>
    <xf numFmtId="0" fontId="9" fillId="71" borderId="0" xfId="0" applyFont="1" applyFill="1" applyAlignment="1">
      <alignment horizontal="left" wrapText="1"/>
    </xf>
    <xf numFmtId="0" fontId="121" fillId="71" borderId="0" xfId="158" applyFont="1" applyFill="1" applyAlignment="1" applyProtection="1">
      <alignment horizontal="left" vertical="center"/>
    </xf>
    <xf numFmtId="0" fontId="12" fillId="0" borderId="0" xfId="0" applyFont="1" applyBorder="1" applyAlignment="1">
      <alignment horizontal="left" wrapText="1"/>
    </xf>
    <xf numFmtId="0" fontId="9" fillId="0" borderId="0" xfId="0" applyFont="1" applyBorder="1" applyAlignment="1">
      <alignment horizontal="left" vertical="top" wrapText="1"/>
    </xf>
    <xf numFmtId="0" fontId="12" fillId="0" borderId="10" xfId="0" applyFont="1" applyBorder="1" applyAlignment="1">
      <alignment horizontal="left" wrapText="1"/>
    </xf>
    <xf numFmtId="0" fontId="5" fillId="52" borderId="33" xfId="0" applyFont="1" applyFill="1" applyBorder="1" applyAlignment="1">
      <alignment horizontal="center" vertical="center" wrapText="1"/>
    </xf>
    <xf numFmtId="0" fontId="5" fillId="52" borderId="9" xfId="0" applyFont="1" applyFill="1" applyBorder="1" applyAlignment="1">
      <alignment horizontal="center" vertical="center" wrapText="1"/>
    </xf>
    <xf numFmtId="0" fontId="5" fillId="52" borderId="11" xfId="0" applyFont="1" applyFill="1" applyBorder="1" applyAlignment="1">
      <alignment horizontal="center" vertical="center" wrapText="1"/>
    </xf>
    <xf numFmtId="0" fontId="5" fillId="52" borderId="34" xfId="0" applyFont="1" applyFill="1" applyBorder="1" applyAlignment="1">
      <alignment horizontal="center" vertical="center" wrapText="1"/>
    </xf>
    <xf numFmtId="0" fontId="5" fillId="52" borderId="36" xfId="0" applyFont="1" applyFill="1" applyBorder="1" applyAlignment="1">
      <alignment horizontal="center" vertical="center" wrapText="1"/>
    </xf>
    <xf numFmtId="0" fontId="5" fillId="52" borderId="25" xfId="0" applyFont="1" applyFill="1" applyBorder="1" applyAlignment="1">
      <alignment horizontal="center" vertical="center" wrapText="1"/>
    </xf>
    <xf numFmtId="0" fontId="5" fillId="52" borderId="23" xfId="0" applyFont="1" applyFill="1" applyBorder="1" applyAlignment="1">
      <alignment horizontal="center" vertical="center" wrapText="1"/>
    </xf>
    <xf numFmtId="0" fontId="5" fillId="52" borderId="14" xfId="0" applyFont="1" applyFill="1" applyBorder="1" applyAlignment="1">
      <alignment horizontal="center" vertical="center" wrapText="1"/>
    </xf>
    <xf numFmtId="0" fontId="5" fillId="52" borderId="8"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0" fillId="52" borderId="1" xfId="0" applyFill="1" applyBorder="1" applyAlignment="1">
      <alignment horizontal="center" vertical="center" wrapText="1"/>
    </xf>
    <xf numFmtId="0" fontId="5" fillId="52" borderId="29" xfId="0" applyFont="1" applyFill="1" applyBorder="1" applyAlignment="1">
      <alignment horizontal="center" vertical="center" wrapText="1"/>
    </xf>
    <xf numFmtId="0" fontId="5" fillId="52" borderId="0" xfId="0" applyFont="1" applyFill="1" applyBorder="1" applyAlignment="1">
      <alignment horizontal="center" vertical="center" wrapText="1"/>
    </xf>
    <xf numFmtId="0" fontId="5" fillId="52" borderId="10" xfId="0" applyFont="1" applyFill="1" applyBorder="1" applyAlignment="1">
      <alignment horizontal="center" vertical="center" wrapText="1"/>
    </xf>
    <xf numFmtId="0" fontId="9" fillId="0" borderId="29" xfId="0" applyFont="1" applyBorder="1" applyAlignment="1">
      <alignment horizontal="left" vertical="top" wrapText="1"/>
    </xf>
    <xf numFmtId="0" fontId="5" fillId="50" borderId="29" xfId="0" applyFont="1" applyFill="1" applyBorder="1" applyAlignment="1">
      <alignment horizontal="center" wrapText="1"/>
    </xf>
    <xf numFmtId="0" fontId="5" fillId="47" borderId="14" xfId="0" applyFont="1" applyFill="1" applyBorder="1" applyAlignment="1">
      <alignment horizontal="center" vertical="center" wrapText="1"/>
    </xf>
    <xf numFmtId="0" fontId="5" fillId="47" borderId="8" xfId="0" applyFont="1" applyFill="1" applyBorder="1" applyAlignment="1">
      <alignment horizontal="center" vertical="center" wrapText="1"/>
    </xf>
    <xf numFmtId="0" fontId="7" fillId="52" borderId="11" xfId="0" applyFont="1" applyFill="1" applyBorder="1" applyAlignment="1">
      <alignment horizontal="center" vertical="center" wrapText="1"/>
    </xf>
    <xf numFmtId="0" fontId="5" fillId="33" borderId="36" xfId="0" applyFont="1" applyFill="1" applyBorder="1" applyAlignment="1">
      <alignment horizontal="center" vertical="center" wrapText="1"/>
    </xf>
    <xf numFmtId="0" fontId="5" fillId="0" borderId="22" xfId="0" applyFont="1" applyBorder="1" applyAlignment="1">
      <alignment wrapText="1"/>
    </xf>
    <xf numFmtId="0" fontId="5" fillId="0" borderId="23" xfId="0" applyFont="1" applyBorder="1" applyAlignment="1">
      <alignment wrapText="1"/>
    </xf>
    <xf numFmtId="0" fontId="7" fillId="33" borderId="33" xfId="0" applyFont="1" applyFill="1" applyBorder="1" applyAlignment="1">
      <alignment horizontal="center" vertical="center" wrapText="1"/>
    </xf>
    <xf numFmtId="0" fontId="7" fillId="33" borderId="11" xfId="0" applyFont="1" applyFill="1" applyBorder="1" applyAlignment="1">
      <alignment horizontal="center" vertical="center" wrapText="1"/>
    </xf>
    <xf numFmtId="0" fontId="5" fillId="49" borderId="34" xfId="0" applyFont="1" applyFill="1" applyBorder="1" applyAlignment="1">
      <alignment horizontal="center" vertical="center" wrapText="1"/>
    </xf>
    <xf numFmtId="0" fontId="5" fillId="49" borderId="36" xfId="0" applyFont="1" applyFill="1" applyBorder="1" applyAlignment="1">
      <alignment horizontal="center" vertical="center" wrapText="1"/>
    </xf>
    <xf numFmtId="0" fontId="7" fillId="33" borderId="24" xfId="0" applyFont="1" applyFill="1" applyBorder="1" applyAlignment="1">
      <alignment horizontal="center" vertical="center" wrapText="1"/>
    </xf>
    <xf numFmtId="0" fontId="7" fillId="33" borderId="0" xfId="0" applyFont="1" applyFill="1" applyBorder="1" applyAlignment="1">
      <alignment horizontal="center" vertical="center" wrapText="1"/>
    </xf>
    <xf numFmtId="0" fontId="5" fillId="51" borderId="8" xfId="0" applyFont="1" applyFill="1" applyBorder="1" applyAlignment="1">
      <alignment horizontal="center" vertical="center" wrapText="1"/>
    </xf>
    <xf numFmtId="0" fontId="7" fillId="33" borderId="25" xfId="0" applyFont="1" applyFill="1" applyBorder="1" applyAlignment="1">
      <alignment horizontal="center" vertical="center" wrapText="1"/>
    </xf>
    <xf numFmtId="0" fontId="9" fillId="0" borderId="29" xfId="303" applyFont="1" applyBorder="1" applyAlignment="1">
      <alignment horizontal="left" vertical="top" wrapText="1"/>
    </xf>
    <xf numFmtId="0" fontId="8" fillId="0" borderId="29" xfId="303" applyFont="1" applyBorder="1" applyAlignment="1">
      <alignment horizontal="left" vertical="top" wrapText="1"/>
    </xf>
    <xf numFmtId="0" fontId="12" fillId="0" borderId="10" xfId="303" applyFont="1" applyBorder="1" applyAlignment="1">
      <alignment horizontal="left" wrapText="1"/>
    </xf>
    <xf numFmtId="0" fontId="5" fillId="49" borderId="36" xfId="303" applyFont="1" applyFill="1" applyBorder="1" applyAlignment="1">
      <alignment horizontal="center" vertical="center" wrapText="1"/>
    </xf>
    <xf numFmtId="0" fontId="5" fillId="49" borderId="22" xfId="303" applyFont="1" applyFill="1" applyBorder="1" applyAlignment="1">
      <alignment horizontal="center" vertical="center" wrapText="1"/>
    </xf>
    <xf numFmtId="0" fontId="5" fillId="49" borderId="23" xfId="303" applyFont="1" applyFill="1" applyBorder="1" applyAlignment="1">
      <alignment horizontal="center" vertical="center" wrapText="1"/>
    </xf>
    <xf numFmtId="0" fontId="5" fillId="52" borderId="14" xfId="303" applyFont="1" applyFill="1" applyBorder="1" applyAlignment="1">
      <alignment horizontal="center" vertical="center"/>
    </xf>
    <xf numFmtId="0" fontId="5" fillId="52" borderId="8" xfId="303" applyFont="1" applyFill="1" applyBorder="1" applyAlignment="1">
      <alignment horizontal="center" vertical="center"/>
    </xf>
    <xf numFmtId="0" fontId="5" fillId="47" borderId="14" xfId="303" applyFont="1" applyFill="1" applyBorder="1" applyAlignment="1">
      <alignment horizontal="center" vertical="center"/>
    </xf>
    <xf numFmtId="0" fontId="5" fillId="47" borderId="8" xfId="303" applyFont="1" applyFill="1" applyBorder="1" applyAlignment="1">
      <alignment horizontal="center" vertical="center"/>
    </xf>
    <xf numFmtId="0" fontId="5" fillId="73" borderId="29" xfId="303" applyFont="1" applyFill="1" applyBorder="1" applyAlignment="1">
      <alignment horizontal="center" vertical="center"/>
    </xf>
    <xf numFmtId="0" fontId="5" fillId="49" borderId="34" xfId="303" applyFont="1" applyFill="1" applyBorder="1" applyAlignment="1">
      <alignment horizontal="center" vertical="center" wrapText="1"/>
    </xf>
    <xf numFmtId="0" fontId="5" fillId="49" borderId="25" xfId="303" applyFont="1" applyFill="1" applyBorder="1" applyAlignment="1">
      <alignment horizontal="center" vertical="center" wrapText="1"/>
    </xf>
    <xf numFmtId="0" fontId="5" fillId="48" borderId="14" xfId="303" applyFont="1" applyFill="1" applyBorder="1" applyAlignment="1">
      <alignment horizontal="center" vertical="center"/>
    </xf>
    <xf numFmtId="0" fontId="5" fillId="48" borderId="8" xfId="303" applyFont="1" applyFill="1" applyBorder="1" applyAlignment="1">
      <alignment horizontal="center" vertical="center"/>
    </xf>
    <xf numFmtId="0" fontId="5" fillId="48" borderId="15" xfId="303" applyFont="1" applyFill="1" applyBorder="1" applyAlignment="1">
      <alignment horizontal="center" vertical="center"/>
    </xf>
    <xf numFmtId="0" fontId="5" fillId="73" borderId="29" xfId="402" applyFont="1" applyFill="1" applyBorder="1" applyAlignment="1">
      <alignment horizontal="center" vertical="center" wrapText="1"/>
    </xf>
    <xf numFmtId="0" fontId="9" fillId="0" borderId="29" xfId="402" applyFont="1" applyBorder="1" applyAlignment="1">
      <alignment horizontal="left" vertical="top" wrapText="1"/>
    </xf>
    <xf numFmtId="0" fontId="9" fillId="0" borderId="29" xfId="402" applyFont="1" applyBorder="1" applyAlignment="1">
      <alignment vertical="top" wrapText="1"/>
    </xf>
    <xf numFmtId="0" fontId="5" fillId="73" borderId="0" xfId="402" applyFont="1" applyFill="1" applyBorder="1" applyAlignment="1">
      <alignment horizontal="center" vertical="center" wrapText="1"/>
    </xf>
    <xf numFmtId="0" fontId="12" fillId="0" borderId="0" xfId="402" applyFont="1" applyBorder="1" applyAlignment="1">
      <alignment horizontal="left" wrapText="1"/>
    </xf>
    <xf numFmtId="0" fontId="5" fillId="49" borderId="37" xfId="402" applyFont="1" applyFill="1" applyBorder="1" applyAlignment="1">
      <alignment horizontal="center" vertical="center" wrapText="1"/>
    </xf>
    <xf numFmtId="0" fontId="5" fillId="49" borderId="0" xfId="402" applyFont="1" applyFill="1" applyBorder="1" applyAlignment="1">
      <alignment horizontal="center" vertical="center" wrapText="1"/>
    </xf>
    <xf numFmtId="0" fontId="5" fillId="49" borderId="10" xfId="402" applyFont="1" applyFill="1" applyBorder="1" applyAlignment="1">
      <alignment horizontal="center" vertical="center" wrapText="1"/>
    </xf>
    <xf numFmtId="0" fontId="5" fillId="49" borderId="33" xfId="402" applyFont="1" applyFill="1" applyBorder="1" applyAlignment="1">
      <alignment horizontal="center" vertical="center" wrapText="1"/>
    </xf>
    <xf numFmtId="0" fontId="3" fillId="49" borderId="11" xfId="402" applyFill="1" applyBorder="1" applyAlignment="1">
      <alignment horizontal="center" vertical="center" wrapText="1"/>
    </xf>
    <xf numFmtId="0" fontId="5" fillId="49" borderId="8" xfId="402" applyFont="1" applyFill="1" applyBorder="1" applyAlignment="1">
      <alignment horizontal="center" vertical="center" wrapText="1"/>
    </xf>
    <xf numFmtId="0" fontId="5" fillId="49" borderId="15" xfId="402" applyFont="1" applyFill="1" applyBorder="1" applyAlignment="1">
      <alignment horizontal="center" vertical="center" wrapText="1"/>
    </xf>
    <xf numFmtId="0" fontId="5" fillId="49" borderId="29" xfId="402" applyFont="1" applyFill="1" applyBorder="1" applyAlignment="1">
      <alignment horizontal="center" vertical="center" wrapText="1"/>
    </xf>
    <xf numFmtId="0" fontId="5" fillId="47" borderId="14" xfId="402" applyFont="1" applyFill="1" applyBorder="1" applyAlignment="1">
      <alignment horizontal="center" vertical="center" wrapText="1"/>
    </xf>
    <xf numFmtId="0" fontId="5" fillId="47" borderId="8" xfId="402" applyFont="1" applyFill="1" applyBorder="1" applyAlignment="1">
      <alignment horizontal="center" vertical="center" wrapText="1"/>
    </xf>
    <xf numFmtId="0" fontId="5" fillId="47" borderId="30" xfId="402" applyFont="1" applyFill="1" applyBorder="1" applyAlignment="1">
      <alignment horizontal="center" vertical="center" wrapText="1"/>
    </xf>
    <xf numFmtId="0" fontId="59" fillId="71" borderId="0" xfId="0" applyFont="1" applyFill="1" applyAlignment="1">
      <alignment horizontal="left" vertical="center"/>
    </xf>
    <xf numFmtId="0" fontId="59" fillId="71" borderId="0" xfId="0" applyFont="1" applyFill="1" applyAlignment="1">
      <alignment vertical="center"/>
    </xf>
    <xf numFmtId="49" fontId="59" fillId="71" borderId="0" xfId="0" applyNumberFormat="1" applyFont="1" applyFill="1" applyAlignment="1">
      <alignment horizontal="left" vertical="center"/>
    </xf>
    <xf numFmtId="0" fontId="59" fillId="71" borderId="0" xfId="0" applyFont="1" applyFill="1" applyBorder="1" applyAlignment="1">
      <alignment vertical="center"/>
    </xf>
  </cellXfs>
  <cellStyles count="628">
    <cellStyle name="20 % - Aksentti1 2" xfId="1"/>
    <cellStyle name="20 % - Aksentti2 2" xfId="2"/>
    <cellStyle name="20 % - Aksentti3 2" xfId="3"/>
    <cellStyle name="20 % - Aksentti4 2" xfId="4"/>
    <cellStyle name="20 % - Aksentti5 2" xfId="5"/>
    <cellStyle name="20 % - Aksentti6 2" xfId="6"/>
    <cellStyle name="20 % - Akzent1 2" xfId="7"/>
    <cellStyle name="20 % - Akzent1 2 2" xfId="440"/>
    <cellStyle name="20 % - Akzent1 2 3" xfId="441"/>
    <cellStyle name="20 % - Akzent1 2 4" xfId="442"/>
    <cellStyle name="20 % - Akzent1 3" xfId="443"/>
    <cellStyle name="20 % - Akzent1 4" xfId="444"/>
    <cellStyle name="20 % - Akzent1 5" xfId="445"/>
    <cellStyle name="20 % - Akzent1 6" xfId="446"/>
    <cellStyle name="20 % - Akzent1 7" xfId="447"/>
    <cellStyle name="20 % - Akzent1 8" xfId="448"/>
    <cellStyle name="20 % - Akzent2 2" xfId="8"/>
    <cellStyle name="20 % - Akzent2 2 2" xfId="449"/>
    <cellStyle name="20 % - Akzent2 2 3" xfId="450"/>
    <cellStyle name="20 % - Akzent2 2 4" xfId="451"/>
    <cellStyle name="20 % - Akzent2 3" xfId="452"/>
    <cellStyle name="20 % - Akzent2 4" xfId="453"/>
    <cellStyle name="20 % - Akzent2 5" xfId="454"/>
    <cellStyle name="20 % - Akzent2 6" xfId="455"/>
    <cellStyle name="20 % - Akzent2 7" xfId="456"/>
    <cellStyle name="20 % - Akzent2 8" xfId="457"/>
    <cellStyle name="20 % - Akzent3 2" xfId="9"/>
    <cellStyle name="20 % - Akzent3 2 2" xfId="458"/>
    <cellStyle name="20 % - Akzent3 2 3" xfId="459"/>
    <cellStyle name="20 % - Akzent3 2 4" xfId="460"/>
    <cellStyle name="20 % - Akzent3 3" xfId="461"/>
    <cellStyle name="20 % - Akzent3 4" xfId="462"/>
    <cellStyle name="20 % - Akzent3 5" xfId="463"/>
    <cellStyle name="20 % - Akzent3 6" xfId="464"/>
    <cellStyle name="20 % - Akzent3 7" xfId="465"/>
    <cellStyle name="20 % - Akzent3 8" xfId="466"/>
    <cellStyle name="20 % - Akzent4 2" xfId="10"/>
    <cellStyle name="20 % - Akzent4 2 2" xfId="467"/>
    <cellStyle name="20 % - Akzent4 2 3" xfId="468"/>
    <cellStyle name="20 % - Akzent4 2 4" xfId="469"/>
    <cellStyle name="20 % - Akzent4 3" xfId="470"/>
    <cellStyle name="20 % - Akzent4 4" xfId="471"/>
    <cellStyle name="20 % - Akzent4 5" xfId="472"/>
    <cellStyle name="20 % - Akzent4 6" xfId="473"/>
    <cellStyle name="20 % - Akzent4 7" xfId="474"/>
    <cellStyle name="20 % - Akzent4 8" xfId="475"/>
    <cellStyle name="20 % - Akzent5 2" xfId="11"/>
    <cellStyle name="20 % - Akzent5 2 2" xfId="476"/>
    <cellStyle name="20 % - Akzent5 2 3" xfId="477"/>
    <cellStyle name="20 % - Akzent5 2 4" xfId="478"/>
    <cellStyle name="20 % - Akzent5 3" xfId="479"/>
    <cellStyle name="20 % - Akzent5 4" xfId="480"/>
    <cellStyle name="20 % - Akzent5 5" xfId="481"/>
    <cellStyle name="20 % - Akzent5 6" xfId="482"/>
    <cellStyle name="20 % - Akzent5 7" xfId="483"/>
    <cellStyle name="20 % - Akzent5 8" xfId="484"/>
    <cellStyle name="20 % - Akzent6 2" xfId="12"/>
    <cellStyle name="20 % - Akzent6 2 2" xfId="485"/>
    <cellStyle name="20 % - Akzent6 2 3" xfId="486"/>
    <cellStyle name="20 % - Akzent6 2 4" xfId="487"/>
    <cellStyle name="20 % - Akzent6 3" xfId="488"/>
    <cellStyle name="20 % - Akzent6 4" xfId="489"/>
    <cellStyle name="20 % - Akzent6 5" xfId="490"/>
    <cellStyle name="20 % - Akzent6 6" xfId="491"/>
    <cellStyle name="20 % - Akzent6 7" xfId="492"/>
    <cellStyle name="20 % - Akzent6 8" xfId="493"/>
    <cellStyle name="20% - Akzent1" xfId="13"/>
    <cellStyle name="20% - Akzent2" xfId="14"/>
    <cellStyle name="20% - Akzent3" xfId="15"/>
    <cellStyle name="20% - Akzent4" xfId="16"/>
    <cellStyle name="20% - Akzent5" xfId="17"/>
    <cellStyle name="20% - Akzent6" xfId="18"/>
    <cellStyle name="3mitP" xfId="19"/>
    <cellStyle name="4" xfId="20"/>
    <cellStyle name="4_Tab. F1-3" xfId="21"/>
    <cellStyle name="40 % - Aksentti1 2" xfId="22"/>
    <cellStyle name="40 % - Aksentti2 2" xfId="23"/>
    <cellStyle name="40 % - Aksentti3 2" xfId="24"/>
    <cellStyle name="40 % - Aksentti4 2" xfId="25"/>
    <cellStyle name="40 % - Aksentti5 2" xfId="26"/>
    <cellStyle name="40 % - Aksentti6 2" xfId="27"/>
    <cellStyle name="40 % - Akzent1 2" xfId="28"/>
    <cellStyle name="40 % - Akzent1 2 2" xfId="494"/>
    <cellStyle name="40 % - Akzent1 2 3" xfId="495"/>
    <cellStyle name="40 % - Akzent1 2 4" xfId="496"/>
    <cellStyle name="40 % - Akzent1 3" xfId="497"/>
    <cellStyle name="40 % - Akzent1 4" xfId="498"/>
    <cellStyle name="40 % - Akzent1 5" xfId="499"/>
    <cellStyle name="40 % - Akzent1 6" xfId="500"/>
    <cellStyle name="40 % - Akzent1 7" xfId="501"/>
    <cellStyle name="40 % - Akzent1 8" xfId="502"/>
    <cellStyle name="40 % - Akzent2 2" xfId="29"/>
    <cellStyle name="40 % - Akzent2 2 2" xfId="503"/>
    <cellStyle name="40 % - Akzent2 2 3" xfId="504"/>
    <cellStyle name="40 % - Akzent2 2 4" xfId="505"/>
    <cellStyle name="40 % - Akzent2 3" xfId="506"/>
    <cellStyle name="40 % - Akzent2 4" xfId="507"/>
    <cellStyle name="40 % - Akzent2 5" xfId="508"/>
    <cellStyle name="40 % - Akzent2 6" xfId="509"/>
    <cellStyle name="40 % - Akzent2 7" xfId="510"/>
    <cellStyle name="40 % - Akzent2 8" xfId="511"/>
    <cellStyle name="40 % - Akzent3 2" xfId="30"/>
    <cellStyle name="40 % - Akzent3 2 2" xfId="512"/>
    <cellStyle name="40 % - Akzent3 2 3" xfId="513"/>
    <cellStyle name="40 % - Akzent3 2 4" xfId="514"/>
    <cellStyle name="40 % - Akzent3 3" xfId="515"/>
    <cellStyle name="40 % - Akzent3 4" xfId="516"/>
    <cellStyle name="40 % - Akzent3 5" xfId="517"/>
    <cellStyle name="40 % - Akzent3 6" xfId="518"/>
    <cellStyle name="40 % - Akzent3 7" xfId="519"/>
    <cellStyle name="40 % - Akzent3 8" xfId="520"/>
    <cellStyle name="40 % - Akzent4 2" xfId="31"/>
    <cellStyle name="40 % - Akzent4 2 2" xfId="521"/>
    <cellStyle name="40 % - Akzent4 2 3" xfId="522"/>
    <cellStyle name="40 % - Akzent4 2 4" xfId="523"/>
    <cellStyle name="40 % - Akzent4 3" xfId="524"/>
    <cellStyle name="40 % - Akzent4 4" xfId="525"/>
    <cellStyle name="40 % - Akzent4 5" xfId="526"/>
    <cellStyle name="40 % - Akzent4 6" xfId="527"/>
    <cellStyle name="40 % - Akzent4 7" xfId="528"/>
    <cellStyle name="40 % - Akzent4 8" xfId="529"/>
    <cellStyle name="40 % - Akzent5 2" xfId="32"/>
    <cellStyle name="40 % - Akzent5 2 2" xfId="530"/>
    <cellStyle name="40 % - Akzent5 2 3" xfId="531"/>
    <cellStyle name="40 % - Akzent5 2 4" xfId="532"/>
    <cellStyle name="40 % - Akzent5 3" xfId="533"/>
    <cellStyle name="40 % - Akzent5 4" xfId="534"/>
    <cellStyle name="40 % - Akzent5 5" xfId="535"/>
    <cellStyle name="40 % - Akzent5 6" xfId="536"/>
    <cellStyle name="40 % - Akzent5 7" xfId="537"/>
    <cellStyle name="40 % - Akzent5 8" xfId="538"/>
    <cellStyle name="40 % - Akzent6 2" xfId="33"/>
    <cellStyle name="40 % - Akzent6 2 2" xfId="539"/>
    <cellStyle name="40 % - Akzent6 2 3" xfId="540"/>
    <cellStyle name="40 % - Akzent6 2 4" xfId="541"/>
    <cellStyle name="40 % - Akzent6 3" xfId="542"/>
    <cellStyle name="40 % - Akzent6 4" xfId="543"/>
    <cellStyle name="40 % - Akzent6 5" xfId="544"/>
    <cellStyle name="40 % - Akzent6 6" xfId="545"/>
    <cellStyle name="40 % - Akzent6 7" xfId="546"/>
    <cellStyle name="40 % - Akzent6 8" xfId="547"/>
    <cellStyle name="40% - Akzent1" xfId="34"/>
    <cellStyle name="40% - Akzent2" xfId="35"/>
    <cellStyle name="40% - Akzent3" xfId="36"/>
    <cellStyle name="40% - Akzent4" xfId="37"/>
    <cellStyle name="40% - Akzent5" xfId="38"/>
    <cellStyle name="40% - Akzent6" xfId="39"/>
    <cellStyle name="5" xfId="40"/>
    <cellStyle name="5_Tab. F1-3" xfId="41"/>
    <cellStyle name="6" xfId="42"/>
    <cellStyle name="6_Tab. F1-3" xfId="43"/>
    <cellStyle name="60 % - Akzent1 2" xfId="44"/>
    <cellStyle name="60 % - Akzent1 2 2" xfId="548"/>
    <cellStyle name="60 % - Akzent1 3" xfId="549"/>
    <cellStyle name="60 % - Akzent2 2" xfId="45"/>
    <cellStyle name="60 % - Akzent2 2 2" xfId="550"/>
    <cellStyle name="60 % - Akzent2 3" xfId="551"/>
    <cellStyle name="60 % - Akzent3 2" xfId="46"/>
    <cellStyle name="60 % - Akzent3 2 2" xfId="552"/>
    <cellStyle name="60 % - Akzent3 3" xfId="553"/>
    <cellStyle name="60 % - Akzent4 2" xfId="47"/>
    <cellStyle name="60 % - Akzent4 2 2" xfId="554"/>
    <cellStyle name="60 % - Akzent4 3" xfId="555"/>
    <cellStyle name="60 % - Akzent5 2" xfId="48"/>
    <cellStyle name="60 % - Akzent5 2 2" xfId="556"/>
    <cellStyle name="60 % - Akzent5 3" xfId="557"/>
    <cellStyle name="60 % - Akzent6 2" xfId="49"/>
    <cellStyle name="60 % - Akzent6 2 2" xfId="558"/>
    <cellStyle name="60 % - Akzent6 3" xfId="559"/>
    <cellStyle name="60% - Akzent1" xfId="50"/>
    <cellStyle name="60% - Akzent2" xfId="51"/>
    <cellStyle name="60% - Akzent3" xfId="52"/>
    <cellStyle name="60% - Akzent4" xfId="53"/>
    <cellStyle name="60% - Akzent5" xfId="54"/>
    <cellStyle name="60% - Akzent6" xfId="55"/>
    <cellStyle name="9" xfId="56"/>
    <cellStyle name="9_Tab. F1-3" xfId="57"/>
    <cellStyle name="Akzent1" xfId="58" builtinId="29" customBuiltin="1"/>
    <cellStyle name="Akzent1 2" xfId="59"/>
    <cellStyle name="Akzent1 2 2" xfId="560"/>
    <cellStyle name="Akzent1 3" xfId="561"/>
    <cellStyle name="Akzent2" xfId="60" builtinId="33" customBuiltin="1"/>
    <cellStyle name="Akzent2 2" xfId="61"/>
    <cellStyle name="Akzent2 2 2" xfId="562"/>
    <cellStyle name="Akzent2 3" xfId="563"/>
    <cellStyle name="Akzent3" xfId="62" builtinId="37" customBuiltin="1"/>
    <cellStyle name="Akzent3 2" xfId="63"/>
    <cellStyle name="Akzent3 2 2" xfId="564"/>
    <cellStyle name="Akzent3 3" xfId="565"/>
    <cellStyle name="Akzent4" xfId="64" builtinId="41" customBuiltin="1"/>
    <cellStyle name="Akzent4 2" xfId="65"/>
    <cellStyle name="Akzent4 2 2" xfId="566"/>
    <cellStyle name="Akzent4 3" xfId="567"/>
    <cellStyle name="Akzent5" xfId="66" builtinId="45" customBuiltin="1"/>
    <cellStyle name="Akzent5 2" xfId="67"/>
    <cellStyle name="Akzent5 2 2" xfId="568"/>
    <cellStyle name="Akzent5 3" xfId="569"/>
    <cellStyle name="Akzent6" xfId="68" builtinId="49" customBuiltin="1"/>
    <cellStyle name="Akzent6 2" xfId="69"/>
    <cellStyle name="Akzent6 2 2" xfId="570"/>
    <cellStyle name="Akzent6 3" xfId="571"/>
    <cellStyle name="Ausgabe" xfId="70" builtinId="21" customBuiltin="1"/>
    <cellStyle name="Ausgabe 2" xfId="71"/>
    <cellStyle name="Ausgabe 2 2" xfId="572"/>
    <cellStyle name="Ausgabe 3" xfId="573"/>
    <cellStyle name="Berechnung" xfId="72" builtinId="22" customBuiltin="1"/>
    <cellStyle name="Berechnung 2" xfId="73"/>
    <cellStyle name="Berechnung 2 2" xfId="574"/>
    <cellStyle name="Berechnung 3" xfId="575"/>
    <cellStyle name="bin" xfId="74"/>
    <cellStyle name="blue" xfId="75"/>
    <cellStyle name="Ç¥ÁØ_ENRL2" xfId="76"/>
    <cellStyle name="cell" xfId="77"/>
    <cellStyle name="Code additions" xfId="78"/>
    <cellStyle name="Col&amp;RowHeadings" xfId="79"/>
    <cellStyle name="ColCodes" xfId="80"/>
    <cellStyle name="ColTitles" xfId="81"/>
    <cellStyle name="ColTitles 2" xfId="82"/>
    <cellStyle name="ColTitles 2 2" xfId="83"/>
    <cellStyle name="ColTitles 2 2 2" xfId="84"/>
    <cellStyle name="ColTitles 2 2 3" xfId="85"/>
    <cellStyle name="ColTitles 2 3" xfId="86"/>
    <cellStyle name="ColTitles 2 4" xfId="87"/>
    <cellStyle name="ColTitles 2 5" xfId="88"/>
    <cellStyle name="ColTitles 3" xfId="89"/>
    <cellStyle name="ColTitles 3 2" xfId="90"/>
    <cellStyle name="ColTitles 3 3" xfId="91"/>
    <cellStyle name="ColTitles 4" xfId="92"/>
    <cellStyle name="ColTitles 5" xfId="93"/>
    <cellStyle name="column" xfId="94"/>
    <cellStyle name="Comma [0]_B3.1a" xfId="95"/>
    <cellStyle name="Comma 2" xfId="96"/>
    <cellStyle name="Comma 2 2" xfId="97"/>
    <cellStyle name="Comma 2 2 2" xfId="98"/>
    <cellStyle name="Comma 2 3" xfId="99"/>
    <cellStyle name="Comma 3" xfId="100"/>
    <cellStyle name="Comma 4" xfId="101"/>
    <cellStyle name="Comma 5" xfId="102"/>
    <cellStyle name="Comma 6" xfId="103"/>
    <cellStyle name="Comma 6 2" xfId="104"/>
    <cellStyle name="Comma 7" xfId="105"/>
    <cellStyle name="Comma 7 2" xfId="106"/>
    <cellStyle name="comma(1)" xfId="107"/>
    <cellStyle name="Comma_B3.1a" xfId="108"/>
    <cellStyle name="Currency [0]_B3.1a" xfId="109"/>
    <cellStyle name="Currency_B3.1a" xfId="110"/>
    <cellStyle name="DataEntryCells" xfId="111"/>
    <cellStyle name="DataEntryCells 2" xfId="112"/>
    <cellStyle name="DataEntryCells 2 2" xfId="113"/>
    <cellStyle name="Didier" xfId="114"/>
    <cellStyle name="Didier - Title" xfId="115"/>
    <cellStyle name="Didier subtitles" xfId="116"/>
    <cellStyle name="Eingabe" xfId="117" builtinId="20" customBuiltin="1"/>
    <cellStyle name="Eingabe 2" xfId="118"/>
    <cellStyle name="Eingabe 2 2" xfId="576"/>
    <cellStyle name="Eingabe 3" xfId="577"/>
    <cellStyle name="Ergebnis" xfId="119" builtinId="25" customBuiltin="1"/>
    <cellStyle name="Ergebnis 2" xfId="120"/>
    <cellStyle name="Ergebnis 2 2" xfId="578"/>
    <cellStyle name="Ergebnis 3" xfId="579"/>
    <cellStyle name="Erklärender Text" xfId="121" builtinId="53" customBuiltin="1"/>
    <cellStyle name="Erklärender Text 2" xfId="122"/>
    <cellStyle name="Erklärender Text 2 2" xfId="580"/>
    <cellStyle name="Erklärender Text 3" xfId="581"/>
    <cellStyle name="ErrRpt_DataEntryCells" xfId="123"/>
    <cellStyle name="ErrRpt-DataEntryCells" xfId="124"/>
    <cellStyle name="ErrRpt-DataEntryCells 2" xfId="125"/>
    <cellStyle name="ErrRpt-GreyBackground" xfId="126"/>
    <cellStyle name="ErrRpt-GreyBackground 2" xfId="127"/>
    <cellStyle name="Euro" xfId="128"/>
    <cellStyle name="Euro 2" xfId="129"/>
    <cellStyle name="Euro 2 2" xfId="130"/>
    <cellStyle name="Euro 2 2 2" xfId="131"/>
    <cellStyle name="Euro 2 2 3" xfId="132"/>
    <cellStyle name="Euro 2 3" xfId="133"/>
    <cellStyle name="Euro 2 4" xfId="134"/>
    <cellStyle name="Euro 2 5" xfId="135"/>
    <cellStyle name="Euro 3" xfId="136"/>
    <cellStyle name="Euro 3 2" xfId="137"/>
    <cellStyle name="Euro 3 3" xfId="138"/>
    <cellStyle name="Euro 4" xfId="139"/>
    <cellStyle name="Euro 5" xfId="140"/>
    <cellStyle name="formula" xfId="141"/>
    <cellStyle name="gap" xfId="142"/>
    <cellStyle name="gap 2" xfId="143"/>
    <cellStyle name="gap 2 2" xfId="144"/>
    <cellStyle name="gap 3" xfId="145"/>
    <cellStyle name="Grey_background" xfId="146"/>
    <cellStyle name="GreyBackground" xfId="147"/>
    <cellStyle name="GreyBackground 2" xfId="148"/>
    <cellStyle name="GreyBackground 2 2" xfId="149"/>
    <cellStyle name="GreyBackground 3" xfId="150"/>
    <cellStyle name="GreyBackground 3 2" xfId="151"/>
    <cellStyle name="Gut" xfId="152" builtinId="26" customBuiltin="1"/>
    <cellStyle name="Gut 2" xfId="153"/>
    <cellStyle name="Gut 2 2" xfId="582"/>
    <cellStyle name="Gut 3" xfId="583"/>
    <cellStyle name="Hipervínculo" xfId="154"/>
    <cellStyle name="Hipervínculo visitado" xfId="155"/>
    <cellStyle name="Huomautus 2" xfId="156"/>
    <cellStyle name="Huomautus 3" xfId="157"/>
    <cellStyle name="Hyperlink 2" xfId="159"/>
    <cellStyle name="Hyperlink 2 2" xfId="160"/>
    <cellStyle name="Hyperlink 2 3" xfId="161"/>
    <cellStyle name="Hyperlink 3" xfId="162"/>
    <cellStyle name="Hyperlink 3 2" xfId="163"/>
    <cellStyle name="Hyperlink 3 3" xfId="164"/>
    <cellStyle name="Hyperlink 4" xfId="165"/>
    <cellStyle name="Hyperlink 4 2" xfId="166"/>
    <cellStyle name="Hyperlink 5" xfId="167"/>
    <cellStyle name="Hyperlink 6" xfId="168"/>
    <cellStyle name="Hyperlink 7" xfId="169"/>
    <cellStyle name="Hyperlink 8" xfId="627"/>
    <cellStyle name="ISC" xfId="170"/>
    <cellStyle name="ISC 2" xfId="171"/>
    <cellStyle name="ISC 2 2" xfId="172"/>
    <cellStyle name="ISC 3" xfId="173"/>
    <cellStyle name="isced" xfId="174"/>
    <cellStyle name="isced 2" xfId="175"/>
    <cellStyle name="ISCED Titles" xfId="176"/>
    <cellStyle name="isced_8gradk" xfId="177"/>
    <cellStyle name="Komma 2" xfId="178"/>
    <cellStyle name="Komma 3" xfId="179"/>
    <cellStyle name="Komma 4" xfId="180"/>
    <cellStyle name="Komma 5" xfId="181"/>
    <cellStyle name="level1a" xfId="182"/>
    <cellStyle name="level1a 2" xfId="183"/>
    <cellStyle name="level1a 2 2" xfId="184"/>
    <cellStyle name="level1a 3" xfId="185"/>
    <cellStyle name="level2" xfId="186"/>
    <cellStyle name="level2 2" xfId="187"/>
    <cellStyle name="level2 3" xfId="188"/>
    <cellStyle name="level2a" xfId="189"/>
    <cellStyle name="level2a 2" xfId="190"/>
    <cellStyle name="level2a 3" xfId="191"/>
    <cellStyle name="level3" xfId="192"/>
    <cellStyle name="Line titles-Rows" xfId="193"/>
    <cellStyle name="Link" xfId="158" builtinId="8"/>
    <cellStyle name="Migliaia (0)_conti99" xfId="194"/>
    <cellStyle name="Neutral" xfId="195" builtinId="28" customBuiltin="1"/>
    <cellStyle name="Neutral 2" xfId="196"/>
    <cellStyle name="Neutral 2 2" xfId="584"/>
    <cellStyle name="Neutral 3" xfId="585"/>
    <cellStyle name="Normaali 2" xfId="197"/>
    <cellStyle name="Normaali 3" xfId="198"/>
    <cellStyle name="Normal 11 2" xfId="199"/>
    <cellStyle name="Normal 12" xfId="200"/>
    <cellStyle name="Normal 2" xfId="201"/>
    <cellStyle name="Normal 2 2" xfId="202"/>
    <cellStyle name="Normal 2 2 2" xfId="203"/>
    <cellStyle name="Normal 2 2 2 2" xfId="204"/>
    <cellStyle name="Normal 2 2 2 2 2" xfId="205"/>
    <cellStyle name="Normal 2 2 2 2 3" xfId="206"/>
    <cellStyle name="Normal 2 2 2 3" xfId="207"/>
    <cellStyle name="Normal 2 2 2 4" xfId="208"/>
    <cellStyle name="Normal 2 2 2 5" xfId="209"/>
    <cellStyle name="Normal 2 2 3" xfId="210"/>
    <cellStyle name="Normal 2 2 3 2" xfId="211"/>
    <cellStyle name="Normal 2 2 3 2 2" xfId="212"/>
    <cellStyle name="Normal 2 2 3 3" xfId="213"/>
    <cellStyle name="Normal 2 2 4" xfId="214"/>
    <cellStyle name="Normal 2 2 4 2" xfId="215"/>
    <cellStyle name="Normal 2 2 5" xfId="216"/>
    <cellStyle name="Normal 2 2 6" xfId="217"/>
    <cellStyle name="Normal 2 3" xfId="218"/>
    <cellStyle name="Normal 2 3 2" xfId="219"/>
    <cellStyle name="Normal 2 3 3" xfId="220"/>
    <cellStyle name="Normal 2 4" xfId="221"/>
    <cellStyle name="Normal 2 5" xfId="222"/>
    <cellStyle name="Normal 2 6" xfId="223"/>
    <cellStyle name="Normal 23" xfId="224"/>
    <cellStyle name="Normal 3" xfId="225"/>
    <cellStyle name="Normal 3 2" xfId="226"/>
    <cellStyle name="Normal 3 3" xfId="227"/>
    <cellStyle name="Normal 3 4" xfId="228"/>
    <cellStyle name="Normal 4" xfId="229"/>
    <cellStyle name="Normal 4 2" xfId="230"/>
    <cellStyle name="Normal 4 2 2" xfId="231"/>
    <cellStyle name="Normal 4 2 3" xfId="232"/>
    <cellStyle name="Normal 4 3" xfId="233"/>
    <cellStyle name="Normal 4 4" xfId="234"/>
    <cellStyle name="Normal 5" xfId="235"/>
    <cellStyle name="Normal 5 2" xfId="236"/>
    <cellStyle name="Normal 6" xfId="237"/>
    <cellStyle name="Normal 7" xfId="238"/>
    <cellStyle name="Normal 7 2" xfId="239"/>
    <cellStyle name="Normal 8" xfId="240"/>
    <cellStyle name="Normal 8 10" xfId="241"/>
    <cellStyle name="Normal 8 2" xfId="242"/>
    <cellStyle name="Normal_1997-enrl" xfId="243"/>
    <cellStyle name="Normál_8gradk" xfId="244"/>
    <cellStyle name="Normal_B4" xfId="245"/>
    <cellStyle name="Normalny 10" xfId="246"/>
    <cellStyle name="Normalny 2" xfId="247"/>
    <cellStyle name="Normalny 2 2" xfId="248"/>
    <cellStyle name="Normalny 2 2 2" xfId="249"/>
    <cellStyle name="Normalny 2 2 2 2" xfId="250"/>
    <cellStyle name="Normalny 2 3" xfId="251"/>
    <cellStyle name="Normalny 2 3 2" xfId="252"/>
    <cellStyle name="Normalny 2 4" xfId="253"/>
    <cellStyle name="Normalny 2 4 2" xfId="254"/>
    <cellStyle name="Normalny 2 5" xfId="255"/>
    <cellStyle name="Normalny 2 5 2" xfId="256"/>
    <cellStyle name="Normalny 2 6" xfId="257"/>
    <cellStyle name="Normalny 2 6 2" xfId="258"/>
    <cellStyle name="Normalny 2 7" xfId="259"/>
    <cellStyle name="Normalny 2 7 2" xfId="260"/>
    <cellStyle name="Normalny 2 8" xfId="261"/>
    <cellStyle name="Normalny 2 8 2" xfId="262"/>
    <cellStyle name="Normalny 3" xfId="263"/>
    <cellStyle name="Normalny 3 2" xfId="264"/>
    <cellStyle name="Normalny 4" xfId="265"/>
    <cellStyle name="Normalny 4 2" xfId="266"/>
    <cellStyle name="Normalny 5" xfId="267"/>
    <cellStyle name="Normalny 5 2" xfId="268"/>
    <cellStyle name="Normalny 5 3" xfId="269"/>
    <cellStyle name="Normalny 5 3 2" xfId="270"/>
    <cellStyle name="Normalny 5 4" xfId="271"/>
    <cellStyle name="Normalny 6" xfId="272"/>
    <cellStyle name="Normalny 7" xfId="273"/>
    <cellStyle name="Normalny 8" xfId="274"/>
    <cellStyle name="Normalny 9" xfId="275"/>
    <cellStyle name="Notiz" xfId="276" builtinId="10" customBuiltin="1"/>
    <cellStyle name="Notiz 2" xfId="277"/>
    <cellStyle name="Notiz 2 2" xfId="586"/>
    <cellStyle name="Notiz 2 3" xfId="587"/>
    <cellStyle name="Notiz 3" xfId="588"/>
    <cellStyle name="Notiz 3 2" xfId="589"/>
    <cellStyle name="Notiz 4" xfId="590"/>
    <cellStyle name="Notiz 5" xfId="591"/>
    <cellStyle name="Notiz 6" xfId="592"/>
    <cellStyle name="Notiz 7" xfId="593"/>
    <cellStyle name="Notiz 8" xfId="594"/>
    <cellStyle name="Notiz 9" xfId="595"/>
    <cellStyle name="Percent 2" xfId="278"/>
    <cellStyle name="Percent 2 2" xfId="279"/>
    <cellStyle name="Percent 2 2 2" xfId="280"/>
    <cellStyle name="Percent 2 3" xfId="281"/>
    <cellStyle name="Percent 3" xfId="282"/>
    <cellStyle name="Percent 3 2" xfId="283"/>
    <cellStyle name="Percent_1 SubOverv.USd" xfId="284"/>
    <cellStyle name="Procentowy 3" xfId="285"/>
    <cellStyle name="Procentowy 8" xfId="286"/>
    <cellStyle name="Prozent 2" xfId="287"/>
    <cellStyle name="row" xfId="288"/>
    <cellStyle name="RowCodes" xfId="289"/>
    <cellStyle name="Row-Col Headings" xfId="290"/>
    <cellStyle name="RowTitles" xfId="291"/>
    <cellStyle name="RowTitles1-Detail" xfId="292"/>
    <cellStyle name="RowTitles-Col2" xfId="293"/>
    <cellStyle name="RowTitles-Col2 2" xfId="294"/>
    <cellStyle name="RowTitles-Col2 2 2" xfId="295"/>
    <cellStyle name="RowTitles-Detail" xfId="296"/>
    <cellStyle name="RowTitles-Detail 2" xfId="297"/>
    <cellStyle name="RowTitles-Detail 2 2" xfId="298"/>
    <cellStyle name="Schlecht" xfId="299" builtinId="27" customBuiltin="1"/>
    <cellStyle name="Schlecht 2" xfId="300"/>
    <cellStyle name="Schlecht 2 2" xfId="596"/>
    <cellStyle name="Schlecht 3" xfId="597"/>
    <cellStyle name="Standaard_Blad1" xfId="301"/>
    <cellStyle name="Standard" xfId="0" builtinId="0"/>
    <cellStyle name="Standard 10" xfId="302"/>
    <cellStyle name="Standard 11" xfId="303"/>
    <cellStyle name="Standard 12" xfId="304"/>
    <cellStyle name="Standard 13" xfId="305"/>
    <cellStyle name="Standard 13 2" xfId="598"/>
    <cellStyle name="Standard 14" xfId="306"/>
    <cellStyle name="Standard 15" xfId="439"/>
    <cellStyle name="Standard 16" xfId="599"/>
    <cellStyle name="Standard 17" xfId="600"/>
    <cellStyle name="Standard 2" xfId="307"/>
    <cellStyle name="Standard 2 10" xfId="308"/>
    <cellStyle name="Standard 2 10 2" xfId="309"/>
    <cellStyle name="Standard 2 10 2 2" xfId="310"/>
    <cellStyle name="Standard 2 10 3" xfId="311"/>
    <cellStyle name="Standard 2 10 4" xfId="312"/>
    <cellStyle name="Standard 2 11" xfId="313"/>
    <cellStyle name="Standard 2 12" xfId="314"/>
    <cellStyle name="Standard 2 12 2" xfId="315"/>
    <cellStyle name="Standard 2 13" xfId="316"/>
    <cellStyle name="Standard 2 14" xfId="317"/>
    <cellStyle name="Standard 2 15" xfId="318"/>
    <cellStyle name="Standard 2 16" xfId="319"/>
    <cellStyle name="Standard 2 2" xfId="320"/>
    <cellStyle name="Standard 2 2 2" xfId="321"/>
    <cellStyle name="Standard 2 2 2 2" xfId="322"/>
    <cellStyle name="Standard 2 2 3" xfId="323"/>
    <cellStyle name="Standard 2 2 4" xfId="324"/>
    <cellStyle name="Standard 2 2 5" xfId="325"/>
    <cellStyle name="Standard 2 3" xfId="326"/>
    <cellStyle name="Standard 2 3 2" xfId="327"/>
    <cellStyle name="Standard 2 3 2 2" xfId="328"/>
    <cellStyle name="Standard 2 3 3" xfId="329"/>
    <cellStyle name="Standard 2 3 4" xfId="330"/>
    <cellStyle name="Standard 2 4" xfId="331"/>
    <cellStyle name="Standard 2 4 2" xfId="332"/>
    <cellStyle name="Standard 2 4 2 2" xfId="333"/>
    <cellStyle name="Standard 2 4 3" xfId="334"/>
    <cellStyle name="Standard 2 4 4" xfId="335"/>
    <cellStyle name="Standard 2 5" xfId="336"/>
    <cellStyle name="Standard 2 5 2" xfId="337"/>
    <cellStyle name="Standard 2 5 2 2" xfId="338"/>
    <cellStyle name="Standard 2 5 3" xfId="339"/>
    <cellStyle name="Standard 2 5 4" xfId="340"/>
    <cellStyle name="Standard 2 6" xfId="341"/>
    <cellStyle name="Standard 2 6 2" xfId="342"/>
    <cellStyle name="Standard 2 6 2 2" xfId="343"/>
    <cellStyle name="Standard 2 6 3" xfId="344"/>
    <cellStyle name="Standard 2 6 4" xfId="345"/>
    <cellStyle name="Standard 2 7" xfId="346"/>
    <cellStyle name="Standard 2 7 2" xfId="347"/>
    <cellStyle name="Standard 2 7 2 2" xfId="348"/>
    <cellStyle name="Standard 2 7 3" xfId="349"/>
    <cellStyle name="Standard 2 7 4" xfId="350"/>
    <cellStyle name="Standard 2 8" xfId="351"/>
    <cellStyle name="Standard 2 8 2" xfId="352"/>
    <cellStyle name="Standard 2 8 2 2" xfId="353"/>
    <cellStyle name="Standard 2 8 3" xfId="354"/>
    <cellStyle name="Standard 2 8 4" xfId="355"/>
    <cellStyle name="Standard 2 9" xfId="356"/>
    <cellStyle name="Standard 2 9 2" xfId="357"/>
    <cellStyle name="Standard 2 9 2 2" xfId="358"/>
    <cellStyle name="Standard 2 9 3" xfId="359"/>
    <cellStyle name="Standard 2 9 4" xfId="360"/>
    <cellStyle name="Standard 2_h4 3" xfId="361"/>
    <cellStyle name="Standard 3" xfId="362"/>
    <cellStyle name="Standard 3 2" xfId="363"/>
    <cellStyle name="Standard 3 3" xfId="601"/>
    <cellStyle name="Standard 3 4" xfId="602"/>
    <cellStyle name="Standard 3 5" xfId="603"/>
    <cellStyle name="Standard 3 6" xfId="604"/>
    <cellStyle name="Standard 3 7" xfId="605"/>
    <cellStyle name="Standard 3 8" xfId="606"/>
    <cellStyle name="Standard 4" xfId="364"/>
    <cellStyle name="Standard 4 2" xfId="365"/>
    <cellStyle name="Standard 4 2 2" xfId="366"/>
    <cellStyle name="Standard 4 2 2 2" xfId="367"/>
    <cellStyle name="Standard 4 2 3" xfId="368"/>
    <cellStyle name="Standard 4 2 4" xfId="369"/>
    <cellStyle name="Standard 4 3" xfId="370"/>
    <cellStyle name="Standard 4 3 2" xfId="371"/>
    <cellStyle name="Standard 4 3 2 2" xfId="372"/>
    <cellStyle name="Standard 4 3 3" xfId="373"/>
    <cellStyle name="Standard 4 3 4" xfId="374"/>
    <cellStyle name="Standard 4 4" xfId="375"/>
    <cellStyle name="Standard 4 4 2" xfId="376"/>
    <cellStyle name="Standard 4 4 2 2" xfId="377"/>
    <cellStyle name="Standard 4 4 3" xfId="378"/>
    <cellStyle name="Standard 4 4 4" xfId="379"/>
    <cellStyle name="Standard 4 5" xfId="380"/>
    <cellStyle name="Standard 4 5 2" xfId="381"/>
    <cellStyle name="Standard 4 5 2 2" xfId="382"/>
    <cellStyle name="Standard 4 5 3" xfId="383"/>
    <cellStyle name="Standard 4 5 4" xfId="384"/>
    <cellStyle name="Standard 4 6" xfId="385"/>
    <cellStyle name="Standard 4 6 2" xfId="386"/>
    <cellStyle name="Standard 4 6 2 2" xfId="387"/>
    <cellStyle name="Standard 4 6 3" xfId="388"/>
    <cellStyle name="Standard 4 6 4" xfId="389"/>
    <cellStyle name="Standard 4 7" xfId="390"/>
    <cellStyle name="Standard 4 7 2" xfId="391"/>
    <cellStyle name="Standard 4 7 2 2" xfId="392"/>
    <cellStyle name="Standard 4 7 3" xfId="393"/>
    <cellStyle name="Standard 4 7 4" xfId="394"/>
    <cellStyle name="Standard 4 8" xfId="395"/>
    <cellStyle name="Standard 4 8 2" xfId="396"/>
    <cellStyle name="Standard 4 8 2 2" xfId="397"/>
    <cellStyle name="Standard 4 8 3" xfId="398"/>
    <cellStyle name="Standard 4 8 4" xfId="399"/>
    <cellStyle name="Standard 5" xfId="400"/>
    <cellStyle name="Standard 5 2" xfId="401"/>
    <cellStyle name="Standard 5 3" xfId="607"/>
    <cellStyle name="Standard 5 4" xfId="608"/>
    <cellStyle name="Standard 5 5" xfId="609"/>
    <cellStyle name="Standard 6" xfId="402"/>
    <cellStyle name="Standard 6 2" xfId="438"/>
    <cellStyle name="Standard 6 3" xfId="610"/>
    <cellStyle name="Standard 6 4" xfId="611"/>
    <cellStyle name="Standard 6 5" xfId="612"/>
    <cellStyle name="Standard 7" xfId="403"/>
    <cellStyle name="Standard 8" xfId="404"/>
    <cellStyle name="Standard 9" xfId="405"/>
    <cellStyle name="Sub-titles" xfId="406"/>
    <cellStyle name="Sub-titles Cols" xfId="407"/>
    <cellStyle name="Sub-titles rows" xfId="408"/>
    <cellStyle name="Table No." xfId="409"/>
    <cellStyle name="Table Title" xfId="410"/>
    <cellStyle name="temp" xfId="411"/>
    <cellStyle name="title1" xfId="412"/>
    <cellStyle name="Titles" xfId="413"/>
    <cellStyle name="Tusental (0)_Blad2" xfId="414"/>
    <cellStyle name="Tusental 2" xfId="415"/>
    <cellStyle name="Tusental_Blad2" xfId="416"/>
    <cellStyle name="Überschrift" xfId="417" builtinId="15" customBuiltin="1"/>
    <cellStyle name="Überschrift 1" xfId="418" builtinId="16" customBuiltin="1"/>
    <cellStyle name="Überschrift 1 2" xfId="419"/>
    <cellStyle name="Überschrift 1 2 2" xfId="613"/>
    <cellStyle name="Überschrift 1 3" xfId="614"/>
    <cellStyle name="Überschrift 2" xfId="420" builtinId="17" customBuiltin="1"/>
    <cellStyle name="Überschrift 2 2" xfId="421"/>
    <cellStyle name="Überschrift 2 2 2" xfId="615"/>
    <cellStyle name="Überschrift 2 3" xfId="616"/>
    <cellStyle name="Überschrift 3" xfId="422" builtinId="18" customBuiltin="1"/>
    <cellStyle name="Überschrift 3 2" xfId="423"/>
    <cellStyle name="Überschrift 3 2 2" xfId="617"/>
    <cellStyle name="Überschrift 3 3" xfId="618"/>
    <cellStyle name="Überschrift 4" xfId="424" builtinId="19" customBuiltin="1"/>
    <cellStyle name="Überschrift 4 2" xfId="425"/>
    <cellStyle name="Überschrift 4 2 2" xfId="619"/>
    <cellStyle name="Überschrift 4 3" xfId="620"/>
    <cellStyle name="Überschrift 5" xfId="426"/>
    <cellStyle name="Uwaga 2" xfId="427"/>
    <cellStyle name="Valuta (0)_Blad2" xfId="428"/>
    <cellStyle name="Valuta_Blad2" xfId="429"/>
    <cellStyle name="Verknüpfte Zelle" xfId="430" builtinId="24" customBuiltin="1"/>
    <cellStyle name="Verknüpfte Zelle 2" xfId="431"/>
    <cellStyle name="Verknüpfte Zelle 2 2" xfId="621"/>
    <cellStyle name="Verknüpfte Zelle 3" xfId="622"/>
    <cellStyle name="Warnender Text" xfId="432" builtinId="11" customBuiltin="1"/>
    <cellStyle name="Warnender Text 2" xfId="433"/>
    <cellStyle name="Warnender Text 2 2" xfId="623"/>
    <cellStyle name="Warnender Text 3" xfId="624"/>
    <cellStyle name="Zelle überprüfen" xfId="434" builtinId="23" customBuiltin="1"/>
    <cellStyle name="Zelle überprüfen 2" xfId="435"/>
    <cellStyle name="Zelle überprüfen 2 2" xfId="625"/>
    <cellStyle name="Zelle überprüfen 3" xfId="626"/>
    <cellStyle name="표준_T_A8(통계청_검증결과)" xfId="436"/>
    <cellStyle name="標準_法務省担当表（eigo ） " xfId="437"/>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D5E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6D9F1"/>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5D9F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8</xdr:col>
      <xdr:colOff>24000</xdr:colOff>
      <xdr:row>23</xdr:row>
      <xdr:rowOff>146050</xdr:rowOff>
    </xdr:to>
    <xdr:pic>
      <xdr:nvPicPr>
        <xdr:cNvPr id="2" name="Grafik 1"/>
        <xdr:cNvPicPr>
          <a:picLocks noChangeAspect="1"/>
        </xdr:cNvPicPr>
      </xdr:nvPicPr>
      <xdr:blipFill rotWithShape="1">
        <a:blip xmlns:r="http://schemas.openxmlformats.org/officeDocument/2006/relationships" r:embed="rId1"/>
        <a:srcRect b="1431"/>
        <a:stretch/>
      </xdr:blipFill>
      <xdr:spPr>
        <a:xfrm>
          <a:off x="0" y="692150"/>
          <a:ext cx="6424800" cy="3473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8</xdr:col>
      <xdr:colOff>24000</xdr:colOff>
      <xdr:row>20</xdr:row>
      <xdr:rowOff>96142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2150"/>
          <a:ext cx="6424800" cy="294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8</xdr:col>
      <xdr:colOff>24000</xdr:colOff>
      <xdr:row>32</xdr:row>
      <xdr:rowOff>153085</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2150"/>
          <a:ext cx="6424800" cy="4909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8</xdr:col>
      <xdr:colOff>24000</xdr:colOff>
      <xdr:row>29</xdr:row>
      <xdr:rowOff>135586</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2150"/>
          <a:ext cx="6424800" cy="4866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11</xdr:col>
      <xdr:colOff>679450</xdr:colOff>
      <xdr:row>26</xdr:row>
      <xdr:rowOff>114300</xdr:rowOff>
    </xdr:to>
    <xdr:pic>
      <xdr:nvPicPr>
        <xdr:cNvPr id="2" name="Grafik 1"/>
        <xdr:cNvPicPr>
          <a:picLocks noChangeAspect="1"/>
        </xdr:cNvPicPr>
      </xdr:nvPicPr>
      <xdr:blipFill rotWithShape="1">
        <a:blip xmlns:r="http://schemas.openxmlformats.org/officeDocument/2006/relationships" r:embed="rId1"/>
        <a:srcRect t="1" b="379"/>
        <a:stretch/>
      </xdr:blipFill>
      <xdr:spPr>
        <a:xfrm>
          <a:off x="1" y="495301"/>
          <a:ext cx="8108949" cy="39242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xdr:row>
      <xdr:rowOff>38099</xdr:rowOff>
    </xdr:from>
    <xdr:to>
      <xdr:col>6</xdr:col>
      <xdr:colOff>622301</xdr:colOff>
      <xdr:row>29</xdr:row>
      <xdr:rowOff>135255</xdr:rowOff>
    </xdr:to>
    <xdr:pic>
      <xdr:nvPicPr>
        <xdr:cNvPr id="3" name="Bild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23899"/>
          <a:ext cx="4546600" cy="438340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ILDUN~1/Kuehne/Bildungsberichterstattung/BBE2006/BBE-Dokumente/Endfassung%2021.04/AbbildungenExcel/Konsortium/050714_Sitzung_Konsortium/2-04_Bildungsstand_nach_Altersgruppe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23FREITA/WINDOWS/EXCEL/JAHRBUCH/KAPIT-17/17-10AL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BILDUN~1/Kuehne/Bildungsberichterstattung/BBE2006/BBE-Dokumente/Endfassung%2021.04/AbbildungenExcel/Konsortium/050714_Sitzung_Konsortium/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23FREITA/WINDOWS/EXCEL/JAHRBUCH/KAPIT-17/1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vie/G-VIE-Daten/Querschnitt/Daten/Quer-V&#214;/Zahlenkompa&#223;/2003/Schaubilder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C5D9F1"/>
  </sheetPr>
  <dimension ref="A1:L38"/>
  <sheetViews>
    <sheetView tabSelected="1" workbookViewId="0">
      <selection activeCell="S20" sqref="S20"/>
    </sheetView>
  </sheetViews>
  <sheetFormatPr baseColWidth="10" defaultColWidth="11.42578125" defaultRowHeight="15" customHeight="1"/>
  <cols>
    <col min="1" max="16384" width="11.42578125" style="95"/>
  </cols>
  <sheetData>
    <row r="1" spans="1:12" s="98" customFormat="1" ht="15" customHeight="1"/>
    <row r="2" spans="1:12" s="98" customFormat="1" ht="30" customHeight="1">
      <c r="A2" s="178" t="s">
        <v>121</v>
      </c>
      <c r="B2" s="178"/>
      <c r="C2" s="178"/>
      <c r="D2" s="178"/>
      <c r="E2" s="178"/>
      <c r="F2" s="178"/>
      <c r="G2" s="178"/>
      <c r="H2" s="178"/>
      <c r="I2" s="178"/>
      <c r="J2" s="178"/>
      <c r="K2" s="178"/>
      <c r="L2" s="178"/>
    </row>
    <row r="4" spans="1:12" ht="15" customHeight="1">
      <c r="A4" s="92" t="s">
        <v>64</v>
      </c>
      <c r="B4" s="93"/>
      <c r="C4" s="94"/>
      <c r="D4" s="94"/>
      <c r="E4" s="94"/>
    </row>
    <row r="6" spans="1:12" s="98" customFormat="1" ht="15" customHeight="1">
      <c r="A6" s="181" t="s">
        <v>130</v>
      </c>
      <c r="B6" s="181"/>
      <c r="C6" s="181"/>
      <c r="D6" s="181"/>
      <c r="E6" s="102"/>
      <c r="F6" s="102"/>
      <c r="G6" s="102"/>
      <c r="H6" s="102"/>
      <c r="I6" s="102"/>
      <c r="J6" s="102"/>
      <c r="K6" s="102"/>
      <c r="L6" s="102"/>
    </row>
    <row r="7" spans="1:12" s="98" customFormat="1" ht="15" customHeight="1">
      <c r="A7" s="102"/>
      <c r="B7" s="102"/>
      <c r="C7" s="102"/>
      <c r="D7" s="102"/>
      <c r="E7" s="102"/>
      <c r="F7" s="102"/>
      <c r="G7" s="102"/>
      <c r="H7" s="102"/>
      <c r="I7" s="102"/>
      <c r="J7" s="102"/>
      <c r="K7" s="102"/>
      <c r="L7" s="102"/>
    </row>
    <row r="8" spans="1:12" s="109" customFormat="1" ht="30" customHeight="1">
      <c r="A8" s="180" t="s">
        <v>131</v>
      </c>
      <c r="B8" s="180"/>
      <c r="C8" s="180"/>
      <c r="D8" s="180"/>
      <c r="E8" s="180"/>
      <c r="F8" s="180"/>
      <c r="G8" s="180"/>
      <c r="H8" s="180"/>
      <c r="I8" s="180"/>
      <c r="J8" s="180"/>
      <c r="K8" s="180"/>
      <c r="L8" s="180"/>
    </row>
    <row r="9" spans="1:12" s="109" customFormat="1" ht="15" customHeight="1">
      <c r="A9" s="180" t="s">
        <v>137</v>
      </c>
      <c r="B9" s="180"/>
      <c r="C9" s="180"/>
      <c r="D9" s="180"/>
      <c r="E9" s="180"/>
      <c r="F9" s="180"/>
      <c r="G9" s="180"/>
      <c r="H9" s="180"/>
      <c r="I9" s="180"/>
      <c r="J9" s="180"/>
      <c r="K9" s="180"/>
      <c r="L9" s="180"/>
    </row>
    <row r="10" spans="1:12" s="109" customFormat="1" ht="15" customHeight="1">
      <c r="A10" s="180" t="s">
        <v>143</v>
      </c>
      <c r="B10" s="180"/>
      <c r="C10" s="180"/>
      <c r="D10" s="180"/>
      <c r="E10" s="180"/>
      <c r="F10" s="180"/>
      <c r="G10" s="180"/>
      <c r="H10" s="180"/>
      <c r="I10" s="180"/>
      <c r="J10" s="180"/>
      <c r="K10" s="180"/>
      <c r="L10" s="180"/>
    </row>
    <row r="11" spans="1:12" s="109" customFormat="1" ht="15" customHeight="1">
      <c r="A11" s="180" t="s">
        <v>148</v>
      </c>
      <c r="B11" s="180"/>
      <c r="C11" s="180"/>
      <c r="D11" s="180"/>
      <c r="E11" s="180"/>
      <c r="F11" s="180"/>
      <c r="G11" s="180"/>
      <c r="H11" s="180"/>
      <c r="I11" s="180"/>
      <c r="J11" s="180"/>
      <c r="K11" s="180"/>
      <c r="L11" s="180"/>
    </row>
    <row r="12" spans="1:12" s="103" customFormat="1" ht="15" customHeight="1">
      <c r="A12" s="107"/>
      <c r="B12" s="107"/>
      <c r="C12" s="107"/>
      <c r="D12" s="107"/>
      <c r="E12" s="107"/>
      <c r="F12" s="107"/>
      <c r="G12" s="107"/>
      <c r="H12" s="107"/>
      <c r="I12" s="107"/>
      <c r="J12" s="107"/>
      <c r="K12" s="107"/>
      <c r="L12" s="107"/>
    </row>
    <row r="14" spans="1:12" ht="15" customHeight="1">
      <c r="A14" s="96" t="s">
        <v>151</v>
      </c>
      <c r="B14" s="97"/>
      <c r="C14" s="97"/>
    </row>
    <row r="16" spans="1:12" s="109" customFormat="1" ht="15" customHeight="1">
      <c r="A16" s="180" t="s">
        <v>116</v>
      </c>
      <c r="B16" s="180"/>
      <c r="C16" s="180"/>
      <c r="D16" s="180"/>
      <c r="E16" s="180"/>
      <c r="F16" s="180"/>
      <c r="G16" s="180"/>
      <c r="H16" s="180"/>
      <c r="I16" s="180"/>
      <c r="J16" s="180"/>
      <c r="K16" s="180"/>
    </row>
    <row r="17" spans="1:11" s="109" customFormat="1" ht="15" customHeight="1">
      <c r="A17" s="180" t="s">
        <v>122</v>
      </c>
      <c r="B17" s="180"/>
      <c r="C17" s="180"/>
      <c r="D17" s="180"/>
      <c r="E17" s="180"/>
      <c r="F17" s="180"/>
      <c r="G17" s="180"/>
      <c r="H17" s="180"/>
      <c r="I17" s="180"/>
      <c r="J17" s="180"/>
      <c r="K17" s="180"/>
    </row>
    <row r="18" spans="1:11" s="109" customFormat="1" ht="15" customHeight="1">
      <c r="A18" s="180" t="s">
        <v>123</v>
      </c>
      <c r="B18" s="180"/>
      <c r="C18" s="180"/>
      <c r="D18" s="180"/>
      <c r="E18" s="180"/>
      <c r="F18" s="180"/>
      <c r="G18" s="180"/>
      <c r="H18" s="180"/>
      <c r="I18" s="180"/>
      <c r="J18" s="180"/>
      <c r="K18" s="180"/>
    </row>
    <row r="19" spans="1:11" s="109" customFormat="1" ht="15" customHeight="1">
      <c r="A19" s="180" t="s">
        <v>124</v>
      </c>
      <c r="B19" s="180"/>
      <c r="C19" s="180"/>
      <c r="D19" s="180"/>
      <c r="E19" s="180"/>
      <c r="F19" s="180"/>
      <c r="G19" s="180"/>
      <c r="H19" s="180"/>
      <c r="I19" s="180"/>
      <c r="J19" s="180"/>
      <c r="K19" s="180"/>
    </row>
    <row r="20" spans="1:11" s="109" customFormat="1" ht="30" customHeight="1">
      <c r="A20" s="180" t="s">
        <v>125</v>
      </c>
      <c r="B20" s="180"/>
      <c r="C20" s="180"/>
      <c r="D20" s="180"/>
      <c r="E20" s="180"/>
      <c r="F20" s="180"/>
      <c r="G20" s="180"/>
      <c r="H20" s="180"/>
      <c r="I20" s="180"/>
      <c r="J20" s="180"/>
      <c r="K20" s="180"/>
    </row>
    <row r="21" spans="1:11" s="109" customFormat="1" ht="15" customHeight="1">
      <c r="A21" s="180" t="s">
        <v>126</v>
      </c>
      <c r="B21" s="180"/>
      <c r="C21" s="180"/>
      <c r="D21" s="180"/>
      <c r="E21" s="180"/>
      <c r="F21" s="180"/>
      <c r="G21" s="180"/>
      <c r="H21" s="180"/>
      <c r="I21" s="180"/>
      <c r="J21" s="180"/>
      <c r="K21" s="180"/>
    </row>
    <row r="22" spans="1:11" ht="15" customHeight="1">
      <c r="A22" s="99"/>
      <c r="B22" s="99"/>
      <c r="C22" s="99"/>
      <c r="D22" s="99"/>
      <c r="E22" s="99"/>
      <c r="F22" s="99"/>
      <c r="G22" s="99"/>
      <c r="H22" s="99"/>
      <c r="I22" s="99"/>
      <c r="J22" s="99"/>
      <c r="K22" s="99"/>
    </row>
    <row r="24" spans="1:11" s="254" customFormat="1" ht="15" customHeight="1">
      <c r="A24" s="253" t="s">
        <v>65</v>
      </c>
      <c r="F24" s="255"/>
      <c r="G24" s="255"/>
      <c r="H24" s="256"/>
      <c r="I24" s="256"/>
      <c r="J24" s="256"/>
      <c r="K24" s="256"/>
    </row>
    <row r="25" spans="1:11" s="163" customFormat="1" ht="15" customHeight="1">
      <c r="A25" s="162"/>
      <c r="F25" s="164"/>
      <c r="G25" s="164"/>
      <c r="H25" s="165"/>
      <c r="I25" s="165"/>
      <c r="J25" s="165"/>
      <c r="K25" s="165"/>
    </row>
    <row r="26" spans="1:11" s="163" customFormat="1" ht="15" customHeight="1">
      <c r="A26" s="166" t="s">
        <v>34</v>
      </c>
      <c r="B26" s="164" t="s">
        <v>66</v>
      </c>
      <c r="C26" s="164"/>
      <c r="D26" s="164"/>
      <c r="E26" s="164"/>
      <c r="F26" s="164"/>
      <c r="G26" s="164"/>
      <c r="H26" s="165"/>
      <c r="I26" s="165"/>
      <c r="J26" s="165"/>
      <c r="K26" s="165"/>
    </row>
    <row r="27" spans="1:11" s="163" customFormat="1" ht="15" customHeight="1">
      <c r="A27" s="167">
        <v>0</v>
      </c>
      <c r="B27" s="164" t="s">
        <v>67</v>
      </c>
      <c r="C27" s="164"/>
      <c r="D27" s="164"/>
      <c r="E27" s="164"/>
      <c r="F27" s="164"/>
      <c r="G27" s="164"/>
      <c r="H27" s="165"/>
      <c r="I27" s="165"/>
      <c r="J27" s="165"/>
      <c r="K27" s="165"/>
    </row>
    <row r="28" spans="1:11" s="163" customFormat="1" ht="15" customHeight="1">
      <c r="A28" s="166" t="s">
        <v>35</v>
      </c>
      <c r="B28" s="164" t="s">
        <v>68</v>
      </c>
      <c r="C28" s="164"/>
      <c r="D28" s="164"/>
      <c r="E28" s="164"/>
      <c r="F28" s="164"/>
      <c r="G28" s="164"/>
      <c r="H28" s="165"/>
      <c r="I28" s="165"/>
      <c r="J28" s="165"/>
      <c r="K28" s="165"/>
    </row>
    <row r="29" spans="1:11" s="163" customFormat="1" ht="15" customHeight="1">
      <c r="A29" s="167" t="s">
        <v>69</v>
      </c>
      <c r="B29" s="164" t="s">
        <v>70</v>
      </c>
      <c r="C29" s="164"/>
      <c r="D29" s="164"/>
      <c r="E29" s="164"/>
      <c r="F29" s="164"/>
      <c r="G29" s="164"/>
      <c r="H29" s="165"/>
      <c r="I29" s="165"/>
      <c r="J29" s="165"/>
      <c r="K29" s="165"/>
    </row>
    <row r="30" spans="1:11" s="163" customFormat="1" ht="15" customHeight="1">
      <c r="A30" s="168" t="s">
        <v>4</v>
      </c>
      <c r="B30" s="164" t="s">
        <v>71</v>
      </c>
      <c r="C30" s="164"/>
      <c r="D30" s="164"/>
      <c r="E30" s="164"/>
      <c r="H30" s="165"/>
      <c r="I30" s="165"/>
      <c r="J30" s="165"/>
      <c r="K30" s="165"/>
    </row>
    <row r="31" spans="1:11" s="163" customFormat="1" ht="15" customHeight="1">
      <c r="A31" s="167" t="s">
        <v>5</v>
      </c>
      <c r="B31" s="164" t="s">
        <v>72</v>
      </c>
      <c r="C31" s="164"/>
      <c r="D31" s="164"/>
      <c r="E31" s="164"/>
      <c r="F31" s="162"/>
      <c r="H31" s="165"/>
      <c r="I31" s="165"/>
      <c r="J31" s="165"/>
      <c r="K31" s="165"/>
    </row>
    <row r="32" spans="1:11" s="163" customFormat="1" ht="15" customHeight="1">
      <c r="A32" s="167" t="s">
        <v>73</v>
      </c>
      <c r="B32" s="164" t="s">
        <v>74</v>
      </c>
      <c r="C32" s="164"/>
      <c r="D32" s="164"/>
      <c r="E32" s="164"/>
      <c r="H32" s="165"/>
      <c r="I32" s="165"/>
      <c r="J32" s="165"/>
      <c r="K32" s="165"/>
    </row>
    <row r="33" spans="1:11" s="163" customFormat="1" ht="15" customHeight="1">
      <c r="A33" s="162"/>
      <c r="F33" s="108"/>
      <c r="G33" s="108"/>
      <c r="H33" s="108"/>
      <c r="I33" s="108"/>
      <c r="J33" s="108"/>
      <c r="K33" s="108"/>
    </row>
    <row r="34" spans="1:11" s="163" customFormat="1" ht="15" customHeight="1">
      <c r="A34" s="162" t="s">
        <v>75</v>
      </c>
      <c r="B34" s="162"/>
      <c r="C34" s="162"/>
      <c r="D34" s="162"/>
      <c r="E34" s="162"/>
      <c r="F34" s="108"/>
      <c r="G34" s="108"/>
      <c r="H34" s="108"/>
      <c r="I34" s="108"/>
      <c r="J34" s="108"/>
      <c r="K34" s="108"/>
    </row>
    <row r="35" spans="1:11" s="163" customFormat="1" ht="15" customHeight="1">
      <c r="F35" s="165"/>
      <c r="G35" s="165"/>
      <c r="H35" s="165"/>
      <c r="I35" s="165"/>
      <c r="J35" s="165"/>
      <c r="K35" s="165"/>
    </row>
    <row r="36" spans="1:11" s="163" customFormat="1" ht="27.75" customHeight="1">
      <c r="A36" s="179" t="s">
        <v>76</v>
      </c>
      <c r="B36" s="179"/>
      <c r="C36" s="179"/>
      <c r="D36" s="179"/>
      <c r="E36" s="179"/>
      <c r="F36" s="179"/>
      <c r="G36" s="179"/>
      <c r="H36" s="179"/>
      <c r="I36" s="179"/>
      <c r="J36" s="179"/>
      <c r="K36" s="179"/>
    </row>
    <row r="37" spans="1:11" s="169" customFormat="1" ht="15" customHeight="1"/>
    <row r="38" spans="1:11" s="169" customFormat="1" ht="15" customHeight="1"/>
  </sheetData>
  <mergeCells count="13">
    <mergeCell ref="A2:L2"/>
    <mergeCell ref="A36:K36"/>
    <mergeCell ref="A16:K16"/>
    <mergeCell ref="A17:K17"/>
    <mergeCell ref="A18:K18"/>
    <mergeCell ref="A19:K19"/>
    <mergeCell ref="A20:K20"/>
    <mergeCell ref="A21:K21"/>
    <mergeCell ref="A6:D6"/>
    <mergeCell ref="A8:L8"/>
    <mergeCell ref="A9:L9"/>
    <mergeCell ref="A10:L10"/>
    <mergeCell ref="A11:L11"/>
  </mergeCells>
  <hyperlinks>
    <hyperlink ref="A16:K16" location="'Abb. F2-5web'!A1" display="Abb. F2-5web: Zur Studienberechtigung führende Schularten und Regelabschluss nach Ländern (Stand: Januar 2016)"/>
    <hyperlink ref="A17:K17" location="'Abb. F2-6web'!A1" display="Abb. F2-6web: Gründe für die verzögerte Aufnahme einer Berufsausbildung bzw. eines Studiums 2012 und 2015 (in %)*"/>
    <hyperlink ref="A18:K18" location="'Tab. F2-1web'!A1" display="Tab. F2-1web: Studienberechtigte* und Studienberechtigtenquote 1995 und 2000 bis 2018** nach Art der Hochschulreife*** und Geschlecht"/>
    <hyperlink ref="A19:K19" location="'Tab. F2-2web'!A1" display="Tab. F2-2web: Studienberechtigte aus allgemeinbildenden und beruflichen Schulen nach Art der Studienberechtigung 1992 bis 2018*"/>
    <hyperlink ref="A20:K20" location="'Tab. F2-3web'!A1" display="Tab. F2-3web: Übergangsquoten in die Hochschule 1980, 1985, 1990, 1993 bis 2016* nach Ländern, Geschlecht, Art der Hochschulreife** und Migrationshintergrund (in %)"/>
    <hyperlink ref="A21:K21" location="'Tab. F2-4web'!A1" display="Tab. F2-4web: Zeitstruktur des Übergangs in die Hochschule* 1990, 1995 und 2000 bis 2016 nach Geschlecht und nach Art der Hochschulreife"/>
    <hyperlink ref="A8:L8" location="'Abb. F2-1'!A1" display="Abb. F2-1: Studienberechtigte aus allgemeinbildenden und beruflichen Schulen 1995 bis 2018 nach Art der Studienberechtigung sowie Studienberechtigtenquote (in %)"/>
    <hyperlink ref="A9:L9" location="'Abb. F2-2'!A1" display="Abb. F2-2: Übergangsquoten studienberechtigter Schulabsolventinnen und -absolventen ins Studium 1993 bis 2014 nach Art der Hochschulreife (in %)"/>
    <hyperlink ref="A10:L10" location="'Abb. F2-3'!A1" display="Abb. F2-3: Einfluss der sozialen Herkunft auf die Abschlussnoten von Studienberechtigten 2015 und ihren Übergang ins Studium nach Notenquintilen (in %)"/>
    <hyperlink ref="A11:L11" location="'Abb. F2-4'!A1" display="Abb. F2-4: Einfluss des Migrationshintergrunds auf die Abschlussnoten von Studienberechtigten 2015 und ihren Übergang ins Studium nach Notenquintilen (in %)"/>
  </hyperlinks>
  <pageMargins left="0.70866141732283472" right="0.70866141732283472" top="0.78740157480314965" bottom="0.78740157480314965" header="0.31496062992125984" footer="0.31496062992125984"/>
  <pageSetup paperSize="9" orientation="portrait" r:id="rId1"/>
  <headerFooter>
    <oddHeader>&amp;CBildungsbericht 2020 - Tabellen F2</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2"/>
  <sheetViews>
    <sheetView showGridLines="0" topLeftCell="A4" zoomScaleNormal="100" workbookViewId="0">
      <selection activeCell="AD20" sqref="AD20"/>
    </sheetView>
  </sheetViews>
  <sheetFormatPr baseColWidth="10" defaultColWidth="11.42578125" defaultRowHeight="12.75"/>
  <cols>
    <col min="1" max="1" width="24.42578125" style="49" customWidth="1"/>
    <col min="2" max="28" width="6.42578125" style="48" customWidth="1"/>
    <col min="29" max="29" width="8.5703125" style="49" customWidth="1"/>
    <col min="30" max="16384" width="11.42578125" style="49"/>
  </cols>
  <sheetData>
    <row r="1" spans="1:35" ht="24" customHeight="1">
      <c r="A1" s="185" t="s">
        <v>31</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row>
    <row r="2" spans="1:35" ht="15" customHeight="1">
      <c r="A2" s="223" t="s">
        <v>119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row>
    <row r="3" spans="1:35" ht="15" customHeight="1">
      <c r="A3" s="224" t="s">
        <v>3</v>
      </c>
      <c r="B3" s="227" t="s">
        <v>41</v>
      </c>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32" t="s">
        <v>103</v>
      </c>
    </row>
    <row r="4" spans="1:35" ht="15" customHeight="1">
      <c r="A4" s="225"/>
      <c r="B4" s="234" t="s">
        <v>42</v>
      </c>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6"/>
      <c r="AC4" s="233"/>
    </row>
    <row r="5" spans="1:35">
      <c r="A5" s="225"/>
      <c r="B5" s="157">
        <v>1980</v>
      </c>
      <c r="C5" s="157">
        <v>1985</v>
      </c>
      <c r="D5" s="157">
        <v>1990</v>
      </c>
      <c r="E5" s="157">
        <v>1993</v>
      </c>
      <c r="F5" s="157">
        <v>1994</v>
      </c>
      <c r="G5" s="157">
        <v>1995</v>
      </c>
      <c r="H5" s="157">
        <v>1996</v>
      </c>
      <c r="I5" s="157">
        <v>1997</v>
      </c>
      <c r="J5" s="157">
        <v>1998</v>
      </c>
      <c r="K5" s="157">
        <v>1999</v>
      </c>
      <c r="L5" s="157">
        <v>2000</v>
      </c>
      <c r="M5" s="157">
        <v>2001</v>
      </c>
      <c r="N5" s="158">
        <v>2002</v>
      </c>
      <c r="O5" s="158">
        <v>2003</v>
      </c>
      <c r="P5" s="158">
        <v>2004</v>
      </c>
      <c r="Q5" s="158">
        <v>2005</v>
      </c>
      <c r="R5" s="158">
        <v>2006</v>
      </c>
      <c r="S5" s="158">
        <v>2007</v>
      </c>
      <c r="T5" s="158">
        <v>2008</v>
      </c>
      <c r="U5" s="158">
        <v>2009</v>
      </c>
      <c r="V5" s="158">
        <v>2010</v>
      </c>
      <c r="W5" s="158">
        <v>2011</v>
      </c>
      <c r="X5" s="158">
        <v>2012</v>
      </c>
      <c r="Y5" s="158">
        <v>2013</v>
      </c>
      <c r="Z5" s="158">
        <v>2014</v>
      </c>
      <c r="AA5" s="158">
        <v>2015</v>
      </c>
      <c r="AB5" s="158">
        <v>2016</v>
      </c>
      <c r="AC5" s="159">
        <v>2015</v>
      </c>
      <c r="AE5" s="50"/>
      <c r="AF5" s="51"/>
    </row>
    <row r="6" spans="1:35">
      <c r="A6" s="226"/>
      <c r="B6" s="229" t="s">
        <v>8</v>
      </c>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E6" s="50"/>
      <c r="AF6" s="51"/>
    </row>
    <row r="7" spans="1:35" s="126" customFormat="1" ht="12.75" customHeight="1">
      <c r="A7" s="123" t="s">
        <v>23</v>
      </c>
      <c r="B7" s="124">
        <v>87.1</v>
      </c>
      <c r="C7" s="124">
        <v>78.5</v>
      </c>
      <c r="D7" s="124">
        <v>77.038762511373989</v>
      </c>
      <c r="E7" s="124">
        <v>75.802288758481197</v>
      </c>
      <c r="F7" s="124">
        <v>75.377883031301479</v>
      </c>
      <c r="G7" s="124">
        <v>71.278413890802284</v>
      </c>
      <c r="H7" s="124">
        <v>69.956967219613048</v>
      </c>
      <c r="I7" s="124">
        <v>68.193735893392699</v>
      </c>
      <c r="J7" s="124">
        <v>67.95775928980305</v>
      </c>
      <c r="K7" s="124">
        <v>70.790619666921671</v>
      </c>
      <c r="L7" s="124">
        <v>71.353430837977896</v>
      </c>
      <c r="M7" s="124">
        <v>70.886263913839741</v>
      </c>
      <c r="N7" s="124">
        <v>71.943689868270368</v>
      </c>
      <c r="O7" s="124">
        <v>72.542989220855929</v>
      </c>
      <c r="P7" s="124">
        <v>71.045938806841974</v>
      </c>
      <c r="Q7" s="124">
        <v>71.03702813417064</v>
      </c>
      <c r="R7" s="124">
        <v>71.228988356850948</v>
      </c>
      <c r="S7" s="124">
        <v>73.876793318915375</v>
      </c>
      <c r="T7" s="124">
        <v>75.206914413548347</v>
      </c>
      <c r="U7" s="124">
        <v>76.535205313337855</v>
      </c>
      <c r="V7" s="124">
        <v>76.549069860697045</v>
      </c>
      <c r="W7" s="124">
        <v>77.239462513216239</v>
      </c>
      <c r="X7" s="124">
        <v>77.131827001114701</v>
      </c>
      <c r="Y7" s="124">
        <v>81.922770533730244</v>
      </c>
      <c r="Z7" s="124">
        <v>80.010109016553514</v>
      </c>
      <c r="AA7" s="124">
        <v>76.784246990521439</v>
      </c>
      <c r="AB7" s="125">
        <v>72.427430755882824</v>
      </c>
      <c r="AC7" s="177" t="s">
        <v>79</v>
      </c>
      <c r="AE7" s="127"/>
      <c r="AF7" s="128"/>
    </row>
    <row r="8" spans="1:35">
      <c r="A8" s="231" t="s">
        <v>112</v>
      </c>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E8" s="50"/>
      <c r="AF8" s="51"/>
      <c r="AG8" s="52"/>
      <c r="AH8" s="52"/>
      <c r="AI8" s="52"/>
    </row>
    <row r="9" spans="1:35" s="126" customFormat="1">
      <c r="A9" s="129" t="s">
        <v>58</v>
      </c>
      <c r="B9" s="81">
        <v>86</v>
      </c>
      <c r="C9" s="125" t="s">
        <v>35</v>
      </c>
      <c r="D9" s="125">
        <v>73.730268884236281</v>
      </c>
      <c r="E9" s="125">
        <v>79.03292393435855</v>
      </c>
      <c r="F9" s="125">
        <v>78.451291019442451</v>
      </c>
      <c r="G9" s="125">
        <v>75.680105750165239</v>
      </c>
      <c r="H9" s="125">
        <v>75.465896137634871</v>
      </c>
      <c r="I9" s="125">
        <v>73.98913537959271</v>
      </c>
      <c r="J9" s="125">
        <v>74.660387610940049</v>
      </c>
      <c r="K9" s="125">
        <v>76.458379660514424</v>
      </c>
      <c r="L9" s="125">
        <v>77.448881150144715</v>
      </c>
      <c r="M9" s="125">
        <v>75.709786226461446</v>
      </c>
      <c r="N9" s="81">
        <v>74.645149152329779</v>
      </c>
      <c r="O9" s="125">
        <v>75.73972879983809</v>
      </c>
      <c r="P9" s="125">
        <v>73.151182532475218</v>
      </c>
      <c r="Q9" s="125">
        <v>72.881956752924495</v>
      </c>
      <c r="R9" s="125">
        <v>73.268008474576277</v>
      </c>
      <c r="S9" s="125">
        <v>75.121698255240133</v>
      </c>
      <c r="T9" s="125">
        <v>78.970576315149557</v>
      </c>
      <c r="U9" s="125">
        <v>80.350957155879684</v>
      </c>
      <c r="V9" s="125">
        <v>79.631051922268753</v>
      </c>
      <c r="W9" s="125">
        <v>78.48740888005301</v>
      </c>
      <c r="X9" s="125">
        <v>81.374132167652363</v>
      </c>
      <c r="Y9" s="125">
        <v>78.299871245242443</v>
      </c>
      <c r="Z9" s="125">
        <v>76.207726050657982</v>
      </c>
      <c r="AA9" s="125">
        <v>73.709169698704059</v>
      </c>
      <c r="AB9" s="125">
        <v>70.030265511074433</v>
      </c>
      <c r="AC9" s="125" t="s">
        <v>92</v>
      </c>
      <c r="AE9" s="127"/>
      <c r="AF9" s="128"/>
      <c r="AG9" s="130"/>
      <c r="AH9" s="130"/>
      <c r="AI9" s="130"/>
    </row>
    <row r="10" spans="1:35" s="130" customFormat="1">
      <c r="A10" s="131" t="s">
        <v>43</v>
      </c>
      <c r="B10" s="82">
        <v>89.1</v>
      </c>
      <c r="C10" s="82" t="s">
        <v>35</v>
      </c>
      <c r="D10" s="82">
        <v>83.599306830820169</v>
      </c>
      <c r="E10" s="82">
        <v>82.780304306327551</v>
      </c>
      <c r="F10" s="82">
        <v>82.730371516141048</v>
      </c>
      <c r="G10" s="82">
        <v>81.100240201534945</v>
      </c>
      <c r="H10" s="82">
        <v>80.340432860669381</v>
      </c>
      <c r="I10" s="82">
        <v>78.305919655748383</v>
      </c>
      <c r="J10" s="82">
        <v>77.769712611232094</v>
      </c>
      <c r="K10" s="82">
        <v>79.095867421858614</v>
      </c>
      <c r="L10" s="82">
        <v>79.589913966231123</v>
      </c>
      <c r="M10" s="82">
        <v>81.558151093439363</v>
      </c>
      <c r="N10" s="82">
        <v>81.25014798153191</v>
      </c>
      <c r="O10" s="82">
        <v>81.18422898835415</v>
      </c>
      <c r="P10" s="82">
        <v>80.505382229520166</v>
      </c>
      <c r="Q10" s="82">
        <v>79.629748942293233</v>
      </c>
      <c r="R10" s="82">
        <v>79.303381079280484</v>
      </c>
      <c r="S10" s="132">
        <v>82.836569674791946</v>
      </c>
      <c r="T10" s="132">
        <v>84.733596777580516</v>
      </c>
      <c r="U10" s="132">
        <v>83.817152277532884</v>
      </c>
      <c r="V10" s="132">
        <v>85.0392665856143</v>
      </c>
      <c r="W10" s="132">
        <v>86.603224953740423</v>
      </c>
      <c r="X10" s="132">
        <v>84.823429166535163</v>
      </c>
      <c r="Y10" s="132">
        <v>83.980467827045757</v>
      </c>
      <c r="Z10" s="132">
        <v>81.63730111030273</v>
      </c>
      <c r="AA10" s="132">
        <v>79.451991068105698</v>
      </c>
      <c r="AB10" s="132">
        <v>76.130723414815733</v>
      </c>
      <c r="AC10" s="132" t="s">
        <v>80</v>
      </c>
      <c r="AE10" s="127"/>
      <c r="AF10" s="128"/>
    </row>
    <row r="11" spans="1:35" s="126" customFormat="1">
      <c r="A11" s="129" t="s">
        <v>44</v>
      </c>
      <c r="B11" s="81">
        <v>99.1</v>
      </c>
      <c r="C11" s="125" t="s">
        <v>35</v>
      </c>
      <c r="D11" s="125">
        <v>106.0960506398789</v>
      </c>
      <c r="E11" s="125">
        <v>104.41279150956571</v>
      </c>
      <c r="F11" s="125">
        <v>86.40750428429692</v>
      </c>
      <c r="G11" s="125">
        <v>79.704706746064119</v>
      </c>
      <c r="H11" s="125">
        <v>69.40866056185007</v>
      </c>
      <c r="I11" s="125">
        <v>70.203988081595242</v>
      </c>
      <c r="J11" s="125">
        <v>72.571513706793795</v>
      </c>
      <c r="K11" s="125">
        <v>73.564705037005112</v>
      </c>
      <c r="L11" s="125">
        <v>75.197628458498016</v>
      </c>
      <c r="M11" s="125">
        <v>74.872105546580499</v>
      </c>
      <c r="N11" s="81">
        <v>75.573958122938123</v>
      </c>
      <c r="O11" s="125">
        <v>75.97196079704031</v>
      </c>
      <c r="P11" s="125">
        <v>75.842661497092109</v>
      </c>
      <c r="Q11" s="125">
        <v>75.901668760093315</v>
      </c>
      <c r="R11" s="125">
        <v>77.795039990793498</v>
      </c>
      <c r="S11" s="125">
        <v>85.622228791013882</v>
      </c>
      <c r="T11" s="125">
        <v>85.514634286041584</v>
      </c>
      <c r="U11" s="125">
        <v>86.670112566046413</v>
      </c>
      <c r="V11" s="125">
        <v>86.963725664240485</v>
      </c>
      <c r="W11" s="125">
        <v>85.929403157958902</v>
      </c>
      <c r="X11" s="125">
        <v>84.501962932529906</v>
      </c>
      <c r="Y11" s="125">
        <v>83.469780881290632</v>
      </c>
      <c r="Z11" s="125">
        <v>81.532180595581167</v>
      </c>
      <c r="AA11" s="125">
        <v>80.556045377064606</v>
      </c>
      <c r="AB11" s="125">
        <v>75.677743769129862</v>
      </c>
      <c r="AC11" s="150" t="s">
        <v>93</v>
      </c>
      <c r="AE11" s="127"/>
      <c r="AF11" s="128"/>
      <c r="AG11" s="133"/>
      <c r="AH11" s="133"/>
      <c r="AI11" s="133"/>
    </row>
    <row r="12" spans="1:35" s="130" customFormat="1">
      <c r="A12" s="131" t="s">
        <v>45</v>
      </c>
      <c r="B12" s="82" t="s">
        <v>5</v>
      </c>
      <c r="C12" s="82" t="s">
        <v>5</v>
      </c>
      <c r="D12" s="82" t="s">
        <v>5</v>
      </c>
      <c r="E12" s="82">
        <v>70.307360780310773</v>
      </c>
      <c r="F12" s="82">
        <v>62.544169611307424</v>
      </c>
      <c r="G12" s="82">
        <v>61.763239254014159</v>
      </c>
      <c r="H12" s="82">
        <v>57.846232613704238</v>
      </c>
      <c r="I12" s="82">
        <v>58.034345292854951</v>
      </c>
      <c r="J12" s="82">
        <v>59.584174706454263</v>
      </c>
      <c r="K12" s="82">
        <v>60.580482748408116</v>
      </c>
      <c r="L12" s="82">
        <v>61.783675587515752</v>
      </c>
      <c r="M12" s="82">
        <v>64.403155644031557</v>
      </c>
      <c r="N12" s="82">
        <v>64.753032928942815</v>
      </c>
      <c r="O12" s="82">
        <v>67.206024904928782</v>
      </c>
      <c r="P12" s="82">
        <v>66.218705232280513</v>
      </c>
      <c r="Q12" s="82">
        <v>64.280721375646579</v>
      </c>
      <c r="R12" s="82">
        <v>67.359050445103861</v>
      </c>
      <c r="S12" s="132">
        <v>67.299818779783877</v>
      </c>
      <c r="T12" s="132">
        <v>70.053919535462455</v>
      </c>
      <c r="U12" s="132">
        <v>70.539928871645657</v>
      </c>
      <c r="V12" s="132">
        <v>70.084497887552814</v>
      </c>
      <c r="W12" s="132">
        <v>69.966960352422902</v>
      </c>
      <c r="X12" s="132">
        <v>72.020323802962452</v>
      </c>
      <c r="Y12" s="132">
        <v>68.98346247253383</v>
      </c>
      <c r="Z12" s="132">
        <v>68.242774566473983</v>
      </c>
      <c r="AA12" s="132">
        <v>66.036566470405958</v>
      </c>
      <c r="AB12" s="132">
        <v>63.184948113665016</v>
      </c>
      <c r="AC12" s="132" t="s">
        <v>94</v>
      </c>
      <c r="AD12" s="134"/>
      <c r="AE12" s="127"/>
      <c r="AF12" s="128"/>
      <c r="AG12" s="133"/>
      <c r="AH12" s="133"/>
      <c r="AI12" s="133"/>
    </row>
    <row r="13" spans="1:35" s="126" customFormat="1">
      <c r="A13" s="129" t="s">
        <v>46</v>
      </c>
      <c r="B13" s="81">
        <v>74.7</v>
      </c>
      <c r="C13" s="125" t="s">
        <v>35</v>
      </c>
      <c r="D13" s="125">
        <v>59.814398200224971</v>
      </c>
      <c r="E13" s="125">
        <v>84.269282814614343</v>
      </c>
      <c r="F13" s="125">
        <v>87.401855817273372</v>
      </c>
      <c r="G13" s="125">
        <v>84.307359307359306</v>
      </c>
      <c r="H13" s="125">
        <v>87.622641509433961</v>
      </c>
      <c r="I13" s="125">
        <v>81.086956521739125</v>
      </c>
      <c r="J13" s="125">
        <v>87.447108603667132</v>
      </c>
      <c r="K13" s="125">
        <v>64.208695652173901</v>
      </c>
      <c r="L13" s="125">
        <v>79.739904175222449</v>
      </c>
      <c r="M13" s="125">
        <v>79.432624113475185</v>
      </c>
      <c r="N13" s="81">
        <v>80.662983425414367</v>
      </c>
      <c r="O13" s="125">
        <v>77.507987220447276</v>
      </c>
      <c r="P13" s="125">
        <v>76.04651162790698</v>
      </c>
      <c r="Q13" s="125">
        <v>72.132564841498564</v>
      </c>
      <c r="R13" s="125">
        <v>77.768115942028984</v>
      </c>
      <c r="S13" s="125">
        <v>83.47255369928402</v>
      </c>
      <c r="T13" s="125">
        <v>85.966386554621849</v>
      </c>
      <c r="U13" s="125">
        <v>81.815634631549443</v>
      </c>
      <c r="V13" s="125">
        <v>84.042831026377641</v>
      </c>
      <c r="W13" s="125">
        <v>83.416210840377929</v>
      </c>
      <c r="X13" s="125">
        <v>83.875391849529777</v>
      </c>
      <c r="Y13" s="125">
        <v>81.364562118126273</v>
      </c>
      <c r="Z13" s="125">
        <v>78.450487429451002</v>
      </c>
      <c r="AA13" s="125">
        <v>72.74864801316717</v>
      </c>
      <c r="AB13" s="125">
        <v>75.391032325338898</v>
      </c>
      <c r="AC13" s="150" t="s">
        <v>90</v>
      </c>
      <c r="AE13" s="127"/>
      <c r="AF13" s="128"/>
      <c r="AG13" s="130"/>
      <c r="AH13" s="130"/>
      <c r="AI13" s="130"/>
    </row>
    <row r="14" spans="1:35" s="130" customFormat="1">
      <c r="A14" s="131" t="s">
        <v>50</v>
      </c>
      <c r="B14" s="82">
        <v>75</v>
      </c>
      <c r="C14" s="82" t="s">
        <v>35</v>
      </c>
      <c r="D14" s="82">
        <v>59.630441590980269</v>
      </c>
      <c r="E14" s="82">
        <v>70.618299675891294</v>
      </c>
      <c r="F14" s="82">
        <v>71.717420786586118</v>
      </c>
      <c r="G14" s="82">
        <v>68.363590199314459</v>
      </c>
      <c r="H14" s="82">
        <v>60.947773229127897</v>
      </c>
      <c r="I14" s="82">
        <v>59.189028026237331</v>
      </c>
      <c r="J14" s="82">
        <v>60.709973436368024</v>
      </c>
      <c r="K14" s="82">
        <v>63.07986609277858</v>
      </c>
      <c r="L14" s="82">
        <v>60.428849902534111</v>
      </c>
      <c r="M14" s="82">
        <v>68.946580129805284</v>
      </c>
      <c r="N14" s="82">
        <v>69.61946350592639</v>
      </c>
      <c r="O14" s="82">
        <v>73.958333333333343</v>
      </c>
      <c r="P14" s="82">
        <v>68.619892058596761</v>
      </c>
      <c r="Q14" s="82">
        <v>73.549794661190973</v>
      </c>
      <c r="R14" s="82">
        <v>73.081683168316829</v>
      </c>
      <c r="S14" s="132">
        <v>77.956613016095162</v>
      </c>
      <c r="T14" s="132">
        <v>75.37297060114085</v>
      </c>
      <c r="U14" s="132">
        <v>78.250663400694023</v>
      </c>
      <c r="V14" s="132">
        <v>79.108635097493035</v>
      </c>
      <c r="W14" s="132">
        <v>78.833609190925912</v>
      </c>
      <c r="X14" s="132">
        <v>75.377909672632853</v>
      </c>
      <c r="Y14" s="132">
        <v>78.463151873391169</v>
      </c>
      <c r="Z14" s="132">
        <v>77.962753950338609</v>
      </c>
      <c r="AA14" s="132">
        <v>70.886855534048919</v>
      </c>
      <c r="AB14" s="132">
        <v>65.144946017172487</v>
      </c>
      <c r="AC14" s="132" t="s">
        <v>84</v>
      </c>
      <c r="AE14" s="127"/>
      <c r="AF14" s="128"/>
    </row>
    <row r="15" spans="1:35" s="126" customFormat="1">
      <c r="A15" s="129" t="s">
        <v>51</v>
      </c>
      <c r="B15" s="81">
        <v>86.400228647644454</v>
      </c>
      <c r="C15" s="125" t="s">
        <v>35</v>
      </c>
      <c r="D15" s="125">
        <v>73.792071228460685</v>
      </c>
      <c r="E15" s="125">
        <v>78.024552119030062</v>
      </c>
      <c r="F15" s="125">
        <v>76.049320158770371</v>
      </c>
      <c r="G15" s="125">
        <v>73.961254692151698</v>
      </c>
      <c r="H15" s="125">
        <v>77.552149851000422</v>
      </c>
      <c r="I15" s="125">
        <v>72.931794333683115</v>
      </c>
      <c r="J15" s="125">
        <v>65.681193561052226</v>
      </c>
      <c r="K15" s="125">
        <v>74.697618511005942</v>
      </c>
      <c r="L15" s="125">
        <v>77.258196416623306</v>
      </c>
      <c r="M15" s="125">
        <v>75.391275391275386</v>
      </c>
      <c r="N15" s="81">
        <v>77.408042975453256</v>
      </c>
      <c r="O15" s="125">
        <v>76.208271051320381</v>
      </c>
      <c r="P15" s="125">
        <v>76.511604060566711</v>
      </c>
      <c r="Q15" s="125">
        <v>74.091122908406689</v>
      </c>
      <c r="R15" s="125">
        <v>73.599318203339536</v>
      </c>
      <c r="S15" s="125">
        <v>77.786199273645991</v>
      </c>
      <c r="T15" s="125">
        <v>81.331058020477826</v>
      </c>
      <c r="U15" s="125">
        <v>83.839791559366191</v>
      </c>
      <c r="V15" s="125">
        <v>84.86809930669429</v>
      </c>
      <c r="W15" s="125">
        <v>81.73718769582868</v>
      </c>
      <c r="X15" s="125">
        <v>83.52265205073212</v>
      </c>
      <c r="Y15" s="125">
        <v>86.857222273695911</v>
      </c>
      <c r="Z15" s="125">
        <v>84.407663362927622</v>
      </c>
      <c r="AA15" s="125">
        <v>81.866608686198845</v>
      </c>
      <c r="AB15" s="125">
        <v>78.645538042862</v>
      </c>
      <c r="AC15" s="125" t="s">
        <v>79</v>
      </c>
      <c r="AE15" s="127"/>
      <c r="AF15" s="128"/>
      <c r="AG15" s="130"/>
      <c r="AH15" s="130"/>
      <c r="AI15" s="130"/>
    </row>
    <row r="16" spans="1:35" s="130" customFormat="1">
      <c r="A16" s="131" t="s">
        <v>53</v>
      </c>
      <c r="B16" s="82" t="s">
        <v>5</v>
      </c>
      <c r="C16" s="82" t="s">
        <v>5</v>
      </c>
      <c r="D16" s="82" t="s">
        <v>5</v>
      </c>
      <c r="E16" s="82">
        <v>68.214226496435089</v>
      </c>
      <c r="F16" s="82">
        <v>66.595166595166603</v>
      </c>
      <c r="G16" s="82">
        <v>63.914797075875974</v>
      </c>
      <c r="H16" s="82">
        <v>61.645677955740311</v>
      </c>
      <c r="I16" s="82">
        <v>63.992404462378346</v>
      </c>
      <c r="J16" s="82">
        <v>64.630031332851289</v>
      </c>
      <c r="K16" s="82">
        <v>67.075987841945278</v>
      </c>
      <c r="L16" s="82">
        <v>67.421248053659127</v>
      </c>
      <c r="M16" s="82">
        <v>75.504181013280871</v>
      </c>
      <c r="N16" s="82">
        <v>73.214054194217553</v>
      </c>
      <c r="O16" s="82">
        <v>75.556454876568196</v>
      </c>
      <c r="P16" s="82">
        <v>74.793875147232029</v>
      </c>
      <c r="Q16" s="82">
        <v>72.387320455671116</v>
      </c>
      <c r="R16" s="82">
        <v>72.612763915547035</v>
      </c>
      <c r="S16" s="132">
        <v>74.219954917546559</v>
      </c>
      <c r="T16" s="132">
        <v>74.396610425966557</v>
      </c>
      <c r="U16" s="132">
        <v>73.566084788029926</v>
      </c>
      <c r="V16" s="132">
        <v>72.396486825595986</v>
      </c>
      <c r="W16" s="132">
        <v>72.985482852934993</v>
      </c>
      <c r="X16" s="132">
        <v>72.098816690886451</v>
      </c>
      <c r="Y16" s="132">
        <v>79.079798705966937</v>
      </c>
      <c r="Z16" s="132">
        <v>77.962298025134643</v>
      </c>
      <c r="AA16" s="132">
        <v>72.028374233128829</v>
      </c>
      <c r="AB16" s="132">
        <v>69.016936671575849</v>
      </c>
      <c r="AC16" s="132" t="s">
        <v>95</v>
      </c>
      <c r="AE16" s="127"/>
      <c r="AF16" s="128"/>
    </row>
    <row r="17" spans="1:46" s="126" customFormat="1">
      <c r="A17" s="129" t="s">
        <v>54</v>
      </c>
      <c r="B17" s="81">
        <v>85.988769624508194</v>
      </c>
      <c r="C17" s="125" t="s">
        <v>35</v>
      </c>
      <c r="D17" s="125">
        <v>72.784396677761535</v>
      </c>
      <c r="E17" s="125">
        <v>74.944328462073756</v>
      </c>
      <c r="F17" s="125">
        <v>73.795286669011602</v>
      </c>
      <c r="G17" s="125">
        <v>72.548525334005546</v>
      </c>
      <c r="H17" s="125">
        <v>76.949301660618048</v>
      </c>
      <c r="I17" s="125">
        <v>75.069602632245008</v>
      </c>
      <c r="J17" s="125">
        <v>72.379191068187268</v>
      </c>
      <c r="K17" s="125">
        <v>72.049996702064504</v>
      </c>
      <c r="L17" s="125">
        <v>69.573465709678445</v>
      </c>
      <c r="M17" s="125">
        <v>70.731403284614672</v>
      </c>
      <c r="N17" s="81">
        <v>72.459512918778586</v>
      </c>
      <c r="O17" s="125">
        <v>73.006634499396867</v>
      </c>
      <c r="P17" s="125">
        <v>70.813012794767332</v>
      </c>
      <c r="Q17" s="125">
        <v>70.673575129533688</v>
      </c>
      <c r="R17" s="125">
        <v>70.171465545131028</v>
      </c>
      <c r="S17" s="125">
        <v>72.874359823680791</v>
      </c>
      <c r="T17" s="125">
        <v>74.417243214475775</v>
      </c>
      <c r="U17" s="125">
        <v>74.977420973406922</v>
      </c>
      <c r="V17" s="125">
        <v>74.893951296150831</v>
      </c>
      <c r="W17" s="125">
        <v>76.444577327374589</v>
      </c>
      <c r="X17" s="125">
        <v>72.435949408140104</v>
      </c>
      <c r="Y17" s="125">
        <v>75.364334923158452</v>
      </c>
      <c r="Z17" s="125">
        <v>73.438379290939778</v>
      </c>
      <c r="AA17" s="125">
        <v>67.482922790312557</v>
      </c>
      <c r="AB17" s="125">
        <v>62.381573961008883</v>
      </c>
      <c r="AC17" s="125" t="s">
        <v>56</v>
      </c>
      <c r="AE17" s="127"/>
      <c r="AF17" s="128"/>
    </row>
    <row r="18" spans="1:46" s="130" customFormat="1">
      <c r="A18" s="131" t="s">
        <v>55</v>
      </c>
      <c r="B18" s="82">
        <v>82.1</v>
      </c>
      <c r="C18" s="82" t="s">
        <v>35</v>
      </c>
      <c r="D18" s="82">
        <v>68.095568668286475</v>
      </c>
      <c r="E18" s="82">
        <v>64.992033988316507</v>
      </c>
      <c r="F18" s="82">
        <v>67.486703005186826</v>
      </c>
      <c r="G18" s="82">
        <v>66.644441829757753</v>
      </c>
      <c r="H18" s="82">
        <v>63.196547546941254</v>
      </c>
      <c r="I18" s="82">
        <v>61.46553714889945</v>
      </c>
      <c r="J18" s="82">
        <v>60.245901639344254</v>
      </c>
      <c r="K18" s="82">
        <v>66.587123449497938</v>
      </c>
      <c r="L18" s="82">
        <v>65.474193056354054</v>
      </c>
      <c r="M18" s="82">
        <v>62.664595193603056</v>
      </c>
      <c r="N18" s="82">
        <v>64.448118146250067</v>
      </c>
      <c r="O18" s="82">
        <v>64.11778497740643</v>
      </c>
      <c r="P18" s="82">
        <v>63.016973701179523</v>
      </c>
      <c r="Q18" s="82">
        <v>63.186332477671058</v>
      </c>
      <c r="R18" s="82">
        <v>63.805019340409544</v>
      </c>
      <c r="S18" s="132">
        <v>66.126163541318689</v>
      </c>
      <c r="T18" s="132">
        <v>66.552895095663658</v>
      </c>
      <c r="U18" s="132">
        <v>69.132992656847165</v>
      </c>
      <c r="V18" s="132">
        <v>68.080390373004718</v>
      </c>
      <c r="W18" s="132">
        <v>69.680534798887976</v>
      </c>
      <c r="X18" s="132">
        <v>69.864152820305577</v>
      </c>
      <c r="Y18" s="132">
        <v>84.719720690515103</v>
      </c>
      <c r="Z18" s="132">
        <v>85.156002875629042</v>
      </c>
      <c r="AA18" s="132">
        <v>80.039148240704677</v>
      </c>
      <c r="AB18" s="132">
        <v>74.644552025743124</v>
      </c>
      <c r="AC18" s="132" t="s">
        <v>91</v>
      </c>
      <c r="AE18" s="127"/>
      <c r="AF18" s="128"/>
    </row>
    <row r="19" spans="1:46" s="126" customFormat="1">
      <c r="A19" s="129" t="s">
        <v>57</v>
      </c>
      <c r="B19" s="81">
        <v>87.300714678394726</v>
      </c>
      <c r="C19" s="125" t="s">
        <v>35</v>
      </c>
      <c r="D19" s="125">
        <v>78.534215713883412</v>
      </c>
      <c r="E19" s="125">
        <v>80.367658761738028</v>
      </c>
      <c r="F19" s="125">
        <v>82.37550955159459</v>
      </c>
      <c r="G19" s="125">
        <v>80.868990583181883</v>
      </c>
      <c r="H19" s="125">
        <v>76.681474553814979</v>
      </c>
      <c r="I19" s="125">
        <v>69.996485061511422</v>
      </c>
      <c r="J19" s="125">
        <v>71.394567348081779</v>
      </c>
      <c r="K19" s="125">
        <v>70.946127043688023</v>
      </c>
      <c r="L19" s="125">
        <v>76.229776642431389</v>
      </c>
      <c r="M19" s="125">
        <v>71.849478577710769</v>
      </c>
      <c r="N19" s="81">
        <v>72.780851575655532</v>
      </c>
      <c r="O19" s="125">
        <v>74.497398297067178</v>
      </c>
      <c r="P19" s="125">
        <v>74.938932185646152</v>
      </c>
      <c r="Q19" s="125">
        <v>78.815016902912049</v>
      </c>
      <c r="R19" s="125">
        <v>79.144688333049743</v>
      </c>
      <c r="S19" s="125">
        <v>76.851805226849294</v>
      </c>
      <c r="T19" s="125">
        <v>78.068106782379019</v>
      </c>
      <c r="U19" s="125">
        <v>76.607599561563759</v>
      </c>
      <c r="V19" s="125">
        <v>78.291907891873066</v>
      </c>
      <c r="W19" s="125">
        <v>77.198433642632153</v>
      </c>
      <c r="X19" s="125">
        <v>77.039919658548826</v>
      </c>
      <c r="Y19" s="125">
        <v>87.869935829901351</v>
      </c>
      <c r="Z19" s="125">
        <v>82.976138406959222</v>
      </c>
      <c r="AA19" s="125">
        <v>80.711451247165527</v>
      </c>
      <c r="AB19" s="125">
        <v>77.213391350679345</v>
      </c>
      <c r="AC19" s="125" t="s">
        <v>2</v>
      </c>
      <c r="AE19" s="127"/>
      <c r="AF19" s="128"/>
    </row>
    <row r="20" spans="1:46" s="130" customFormat="1">
      <c r="A20" s="131" t="s">
        <v>17</v>
      </c>
      <c r="B20" s="82">
        <v>92.950819672131146</v>
      </c>
      <c r="C20" s="82" t="s">
        <v>35</v>
      </c>
      <c r="D20" s="82">
        <v>87.941006362058999</v>
      </c>
      <c r="E20" s="82">
        <v>70.29496215087444</v>
      </c>
      <c r="F20" s="82">
        <v>73.230938014262208</v>
      </c>
      <c r="G20" s="82">
        <v>70.396270396270396</v>
      </c>
      <c r="H20" s="82">
        <v>68.58958068614993</v>
      </c>
      <c r="I20" s="82">
        <v>66.782092505565174</v>
      </c>
      <c r="J20" s="82">
        <v>68.080517613227897</v>
      </c>
      <c r="K20" s="82">
        <v>69.430523917995444</v>
      </c>
      <c r="L20" s="82">
        <v>71.345291479820631</v>
      </c>
      <c r="M20" s="82">
        <v>71.705009675338644</v>
      </c>
      <c r="N20" s="82">
        <v>69.700168918918919</v>
      </c>
      <c r="O20" s="82">
        <v>70.772746157041965</v>
      </c>
      <c r="P20" s="82">
        <v>69.6505692972124</v>
      </c>
      <c r="Q20" s="82">
        <v>69.454274539020304</v>
      </c>
      <c r="R20" s="82">
        <v>70.60283687943263</v>
      </c>
      <c r="S20" s="132">
        <v>77.36017100106875</v>
      </c>
      <c r="T20" s="132">
        <v>70.899983842300855</v>
      </c>
      <c r="U20" s="132">
        <v>78.97396462704603</v>
      </c>
      <c r="V20" s="132">
        <v>75.298483381736048</v>
      </c>
      <c r="W20" s="132">
        <v>73.46314773093016</v>
      </c>
      <c r="X20" s="132">
        <v>73.367233433974249</v>
      </c>
      <c r="Y20" s="132">
        <v>76.378614660390042</v>
      </c>
      <c r="Z20" s="132">
        <v>72.443416487692062</v>
      </c>
      <c r="AA20" s="132">
        <v>71.622484829128069</v>
      </c>
      <c r="AB20" s="132">
        <v>62.662898414193748</v>
      </c>
      <c r="AC20" s="155" t="s">
        <v>98</v>
      </c>
      <c r="AE20" s="127"/>
      <c r="AF20" s="128"/>
    </row>
    <row r="21" spans="1:46" s="126" customFormat="1">
      <c r="A21" s="129" t="s">
        <v>18</v>
      </c>
      <c r="B21" s="81" t="s">
        <v>5</v>
      </c>
      <c r="C21" s="125" t="s">
        <v>5</v>
      </c>
      <c r="D21" s="125" t="s">
        <v>5</v>
      </c>
      <c r="E21" s="125">
        <v>80.64039408866995</v>
      </c>
      <c r="F21" s="125">
        <v>76.943132971601727</v>
      </c>
      <c r="G21" s="125">
        <v>62.790581412788086</v>
      </c>
      <c r="H21" s="125">
        <v>60.185590050041291</v>
      </c>
      <c r="I21" s="125">
        <v>60.898652495729742</v>
      </c>
      <c r="J21" s="125">
        <v>64.996482058498344</v>
      </c>
      <c r="K21" s="125">
        <v>66.008407468960797</v>
      </c>
      <c r="L21" s="125">
        <v>67.514409950449988</v>
      </c>
      <c r="M21" s="125">
        <v>69.752204542095669</v>
      </c>
      <c r="N21" s="81">
        <v>71.372182403656382</v>
      </c>
      <c r="O21" s="125">
        <v>73.326376206626662</v>
      </c>
      <c r="P21" s="125">
        <v>71.610087293889421</v>
      </c>
      <c r="Q21" s="125">
        <v>72.074390599203653</v>
      </c>
      <c r="R21" s="125">
        <v>72.956308107326933</v>
      </c>
      <c r="S21" s="125">
        <v>76.961770623742453</v>
      </c>
      <c r="T21" s="125">
        <v>74.752011054631595</v>
      </c>
      <c r="U21" s="125">
        <v>75.093117408906878</v>
      </c>
      <c r="V21" s="125">
        <v>74.990572441360584</v>
      </c>
      <c r="W21" s="125">
        <v>71.909460243760876</v>
      </c>
      <c r="X21" s="125">
        <v>74.448482799425236</v>
      </c>
      <c r="Y21" s="125">
        <v>75.773240286034294</v>
      </c>
      <c r="Z21" s="125">
        <v>74.207884124763396</v>
      </c>
      <c r="AA21" s="125">
        <v>73.497167243028471</v>
      </c>
      <c r="AB21" s="125">
        <v>68.708632586959581</v>
      </c>
      <c r="AC21" s="125" t="s">
        <v>97</v>
      </c>
      <c r="AE21" s="127"/>
      <c r="AF21" s="128"/>
    </row>
    <row r="22" spans="1:46" s="130" customFormat="1">
      <c r="A22" s="131" t="s">
        <v>19</v>
      </c>
      <c r="B22" s="82" t="s">
        <v>5</v>
      </c>
      <c r="C22" s="82" t="s">
        <v>5</v>
      </c>
      <c r="D22" s="82" t="s">
        <v>5</v>
      </c>
      <c r="E22" s="82">
        <v>80.760128080189332</v>
      </c>
      <c r="F22" s="82">
        <v>69.497545179149682</v>
      </c>
      <c r="G22" s="82">
        <v>65.61293879801508</v>
      </c>
      <c r="H22" s="82">
        <v>63.404778636683069</v>
      </c>
      <c r="I22" s="82">
        <v>65.555942230729087</v>
      </c>
      <c r="J22" s="82">
        <v>66.275051831375265</v>
      </c>
      <c r="K22" s="82">
        <v>68.439534087016099</v>
      </c>
      <c r="L22" s="82">
        <v>65.821443130860175</v>
      </c>
      <c r="M22" s="82">
        <v>65.21452145214522</v>
      </c>
      <c r="N22" s="82">
        <v>71.242898949905324</v>
      </c>
      <c r="O22" s="82">
        <v>73.824451410658313</v>
      </c>
      <c r="P22" s="82">
        <v>72.584988219454729</v>
      </c>
      <c r="Q22" s="82">
        <v>71.614692779692362</v>
      </c>
      <c r="R22" s="82">
        <v>71.229437229437238</v>
      </c>
      <c r="S22" s="132">
        <v>73.499813641446138</v>
      </c>
      <c r="T22" s="132">
        <v>74.358755129958965</v>
      </c>
      <c r="U22" s="132">
        <v>73.302577474676568</v>
      </c>
      <c r="V22" s="132">
        <v>71.837807915859401</v>
      </c>
      <c r="W22" s="132">
        <v>74.383844808395622</v>
      </c>
      <c r="X22" s="132">
        <v>79.811056682995101</v>
      </c>
      <c r="Y22" s="132">
        <v>78.028064992614475</v>
      </c>
      <c r="Z22" s="132">
        <v>79.061562885870529</v>
      </c>
      <c r="AA22" s="132">
        <v>78.087457952907258</v>
      </c>
      <c r="AB22" s="132">
        <v>73.96299612056103</v>
      </c>
      <c r="AC22" s="155" t="s">
        <v>96</v>
      </c>
      <c r="AE22" s="127"/>
      <c r="AF22" s="128"/>
    </row>
    <row r="23" spans="1:46" s="126" customFormat="1">
      <c r="A23" s="129" t="s">
        <v>21</v>
      </c>
      <c r="B23" s="81">
        <v>88.5</v>
      </c>
      <c r="C23" s="125" t="s">
        <v>35</v>
      </c>
      <c r="D23" s="125">
        <v>76.617647058823536</v>
      </c>
      <c r="E23" s="125">
        <v>78.852209243270693</v>
      </c>
      <c r="F23" s="125">
        <v>76.796500729014795</v>
      </c>
      <c r="G23" s="125">
        <v>55.166320166320169</v>
      </c>
      <c r="H23" s="125">
        <v>70.187194213997017</v>
      </c>
      <c r="I23" s="125">
        <v>70.548532247696599</v>
      </c>
      <c r="J23" s="125">
        <v>72.435536538678079</v>
      </c>
      <c r="K23" s="125">
        <v>72.604076322636601</v>
      </c>
      <c r="L23" s="125">
        <v>72.626698977979146</v>
      </c>
      <c r="M23" s="125">
        <v>72.813381700927053</v>
      </c>
      <c r="N23" s="81">
        <v>74.277090838282547</v>
      </c>
      <c r="O23" s="125">
        <v>75.19569471624267</v>
      </c>
      <c r="P23" s="125">
        <v>69.407230684529281</v>
      </c>
      <c r="Q23" s="125">
        <v>73.482743164500221</v>
      </c>
      <c r="R23" s="125">
        <v>70.191682910981157</v>
      </c>
      <c r="S23" s="125">
        <v>70.788847069667398</v>
      </c>
      <c r="T23" s="125">
        <v>72.370298070425704</v>
      </c>
      <c r="U23" s="125">
        <v>74.622761246650683</v>
      </c>
      <c r="V23" s="125">
        <v>72.183632230361212</v>
      </c>
      <c r="W23" s="125">
        <v>69.882848492826113</v>
      </c>
      <c r="X23" s="125">
        <v>69.867740080506039</v>
      </c>
      <c r="Y23" s="125">
        <v>72.580015612802498</v>
      </c>
      <c r="Z23" s="125">
        <v>80.09964412811388</v>
      </c>
      <c r="AA23" s="125">
        <v>75.956019639029108</v>
      </c>
      <c r="AB23" s="125">
        <v>70.269397545899068</v>
      </c>
      <c r="AC23" s="125" t="s">
        <v>89</v>
      </c>
      <c r="AE23" s="127"/>
      <c r="AF23" s="128"/>
    </row>
    <row r="24" spans="1:46" s="130" customFormat="1">
      <c r="A24" s="131" t="s">
        <v>22</v>
      </c>
      <c r="B24" s="82" t="s">
        <v>5</v>
      </c>
      <c r="C24" s="82" t="s">
        <v>5</v>
      </c>
      <c r="D24" s="82" t="s">
        <v>5</v>
      </c>
      <c r="E24" s="82">
        <v>78.016815034619185</v>
      </c>
      <c r="F24" s="82">
        <v>72.162411565672102</v>
      </c>
      <c r="G24" s="82">
        <v>66.285921493971529</v>
      </c>
      <c r="H24" s="82">
        <v>64.474984280966495</v>
      </c>
      <c r="I24" s="82">
        <v>65.847068359902721</v>
      </c>
      <c r="J24" s="82">
        <v>66.164522681110356</v>
      </c>
      <c r="K24" s="82">
        <v>67.325177715324841</v>
      </c>
      <c r="L24" s="82">
        <v>69.455066921606118</v>
      </c>
      <c r="M24" s="82">
        <v>69.252873563218387</v>
      </c>
      <c r="N24" s="82">
        <v>69.872616910318882</v>
      </c>
      <c r="O24" s="82">
        <v>73.840248284874221</v>
      </c>
      <c r="P24" s="82">
        <v>72.366868559741988</v>
      </c>
      <c r="Q24" s="82">
        <v>72.7686412262494</v>
      </c>
      <c r="R24" s="82">
        <v>70.390278102360355</v>
      </c>
      <c r="S24" s="132">
        <v>71.299093655589118</v>
      </c>
      <c r="T24" s="132">
        <v>72.631830112145067</v>
      </c>
      <c r="U24" s="132">
        <v>71.771639690358896</v>
      </c>
      <c r="V24" s="132">
        <v>70.140019537609902</v>
      </c>
      <c r="W24" s="132">
        <v>68.866532528504365</v>
      </c>
      <c r="X24" s="132">
        <v>68.783351120597644</v>
      </c>
      <c r="Y24" s="132">
        <v>70.464982778415617</v>
      </c>
      <c r="Z24" s="132">
        <v>69.358991733297188</v>
      </c>
      <c r="AA24" s="132">
        <v>68.90397184514832</v>
      </c>
      <c r="AB24" s="132">
        <v>65.999520613614564</v>
      </c>
      <c r="AC24" s="132" t="s">
        <v>39</v>
      </c>
      <c r="AE24" s="127"/>
      <c r="AF24" s="128"/>
    </row>
    <row r="25" spans="1:46">
      <c r="A25" s="231" t="s">
        <v>59</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E25" s="50"/>
      <c r="AF25" s="51"/>
      <c r="AG25" s="51"/>
      <c r="AH25" s="51"/>
      <c r="AI25" s="51"/>
      <c r="AJ25" s="51"/>
      <c r="AK25" s="51"/>
      <c r="AL25" s="51"/>
      <c r="AM25" s="51"/>
      <c r="AN25" s="51"/>
      <c r="AO25" s="51"/>
      <c r="AP25" s="51"/>
      <c r="AQ25" s="51"/>
      <c r="AR25" s="51"/>
      <c r="AS25" s="51"/>
      <c r="AT25" s="51"/>
    </row>
    <row r="26" spans="1:46" s="126" customFormat="1">
      <c r="A26" s="129" t="s">
        <v>36</v>
      </c>
      <c r="B26" s="81">
        <v>94.3</v>
      </c>
      <c r="C26" s="125">
        <v>89.8</v>
      </c>
      <c r="D26" s="125">
        <v>82.852824766861858</v>
      </c>
      <c r="E26" s="125">
        <v>83.729006315874983</v>
      </c>
      <c r="F26" s="125">
        <v>82.029615709082933</v>
      </c>
      <c r="G26" s="125">
        <v>77.002177434345043</v>
      </c>
      <c r="H26" s="125">
        <v>76.968942298823322</v>
      </c>
      <c r="I26" s="125">
        <v>73.915035885785102</v>
      </c>
      <c r="J26" s="125">
        <v>73.56248198097191</v>
      </c>
      <c r="K26" s="125">
        <v>77.40860228604555</v>
      </c>
      <c r="L26" s="125">
        <v>78.133182760204022</v>
      </c>
      <c r="M26" s="125">
        <v>77.199581506576322</v>
      </c>
      <c r="N26" s="81">
        <v>77.679672063463983</v>
      </c>
      <c r="O26" s="125">
        <v>78.051754737505007</v>
      </c>
      <c r="P26" s="125">
        <v>76.340699172434881</v>
      </c>
      <c r="Q26" s="125">
        <v>76.012929216232166</v>
      </c>
      <c r="R26" s="125">
        <v>76.562078392839865</v>
      </c>
      <c r="S26" s="125">
        <v>79.282925553180888</v>
      </c>
      <c r="T26" s="125">
        <v>80.884131973628598</v>
      </c>
      <c r="U26" s="125">
        <v>81.918286755771561</v>
      </c>
      <c r="V26" s="125">
        <v>81.599360957455644</v>
      </c>
      <c r="W26" s="125">
        <v>81.663628057556963</v>
      </c>
      <c r="X26" s="125">
        <v>81.328137413134201</v>
      </c>
      <c r="Y26" s="125">
        <v>86.445972373392806</v>
      </c>
      <c r="Z26" s="125">
        <v>84.823888996700944</v>
      </c>
      <c r="AA26" s="125">
        <v>80.951522540429508</v>
      </c>
      <c r="AB26" s="125">
        <v>75.811619215999926</v>
      </c>
      <c r="AC26" s="125" t="s">
        <v>80</v>
      </c>
      <c r="AE26" s="127"/>
      <c r="AF26" s="128"/>
    </row>
    <row r="27" spans="1:46" s="130" customFormat="1">
      <c r="A27" s="131" t="s">
        <v>24</v>
      </c>
      <c r="B27" s="82">
        <v>78.438861906993907</v>
      </c>
      <c r="C27" s="82">
        <v>66</v>
      </c>
      <c r="D27" s="82">
        <v>70.294344250695758</v>
      </c>
      <c r="E27" s="82">
        <v>67.583767318463202</v>
      </c>
      <c r="F27" s="82">
        <v>68.715091474934567</v>
      </c>
      <c r="G27" s="82">
        <v>65.791416352713568</v>
      </c>
      <c r="H27" s="82">
        <v>63.449886585268921</v>
      </c>
      <c r="I27" s="82">
        <v>62.932804728951773</v>
      </c>
      <c r="J27" s="82">
        <v>62.9225447366452</v>
      </c>
      <c r="K27" s="82">
        <v>64.992989545038043</v>
      </c>
      <c r="L27" s="82">
        <v>65.490913578392181</v>
      </c>
      <c r="M27" s="82">
        <v>65.34282605248336</v>
      </c>
      <c r="N27" s="82">
        <v>66.877308507811804</v>
      </c>
      <c r="O27" s="82">
        <v>67.592706918549624</v>
      </c>
      <c r="P27" s="82">
        <v>66.284766196408768</v>
      </c>
      <c r="Q27" s="82">
        <v>66.537449218973507</v>
      </c>
      <c r="R27" s="82">
        <v>66.436704836060699</v>
      </c>
      <c r="S27" s="132">
        <v>69.147162967441062</v>
      </c>
      <c r="T27" s="132">
        <v>70.260981452793942</v>
      </c>
      <c r="U27" s="132">
        <v>71.784776353210717</v>
      </c>
      <c r="V27" s="132">
        <v>72.034653833136602</v>
      </c>
      <c r="W27" s="132">
        <v>73.271620413157279</v>
      </c>
      <c r="X27" s="132">
        <v>73.305987702090192</v>
      </c>
      <c r="Y27" s="132">
        <v>77.849931874138463</v>
      </c>
      <c r="Z27" s="132">
        <v>75.679839395989262</v>
      </c>
      <c r="AA27" s="132">
        <v>73.040187190732524</v>
      </c>
      <c r="AB27" s="132">
        <v>69.416645514050188</v>
      </c>
      <c r="AC27" s="132" t="s">
        <v>37</v>
      </c>
      <c r="AE27" s="127"/>
      <c r="AF27" s="128"/>
    </row>
    <row r="28" spans="1:46">
      <c r="A28" s="231" t="s">
        <v>60</v>
      </c>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E28" s="50"/>
      <c r="AF28" s="51"/>
    </row>
    <row r="29" spans="1:46" s="138" customFormat="1">
      <c r="A29" s="135" t="s">
        <v>29</v>
      </c>
      <c r="B29" s="136">
        <v>91.920695403667537</v>
      </c>
      <c r="C29" s="137">
        <v>84.7</v>
      </c>
      <c r="D29" s="137">
        <v>85.133971914442142</v>
      </c>
      <c r="E29" s="137">
        <v>83.356872835414592</v>
      </c>
      <c r="F29" s="137">
        <v>82.64135766227642</v>
      </c>
      <c r="G29" s="137">
        <v>77.547753753677057</v>
      </c>
      <c r="H29" s="137">
        <v>75.775268270712729</v>
      </c>
      <c r="I29" s="137">
        <v>75.565700674870982</v>
      </c>
      <c r="J29" s="137">
        <v>76.537352919562011</v>
      </c>
      <c r="K29" s="137">
        <v>79.845543448769419</v>
      </c>
      <c r="L29" s="137">
        <v>79.888155418175316</v>
      </c>
      <c r="M29" s="137">
        <v>81.355374348931548</v>
      </c>
      <c r="N29" s="136">
        <v>82.713017938352706</v>
      </c>
      <c r="O29" s="137">
        <v>83.132402665841269</v>
      </c>
      <c r="P29" s="137">
        <v>82.085621363976173</v>
      </c>
      <c r="Q29" s="137">
        <v>82.693913441857376</v>
      </c>
      <c r="R29" s="137">
        <v>83.108430020738737</v>
      </c>
      <c r="S29" s="137">
        <v>86.015632232552605</v>
      </c>
      <c r="T29" s="137">
        <v>86.952389849782705</v>
      </c>
      <c r="U29" s="137">
        <v>88.141447263899735</v>
      </c>
      <c r="V29" s="137">
        <v>89.154172846377406</v>
      </c>
      <c r="W29" s="137">
        <v>89.409802675576003</v>
      </c>
      <c r="X29" s="137">
        <v>88.809355781832849</v>
      </c>
      <c r="Y29" s="137">
        <v>87.145116349122674</v>
      </c>
      <c r="Z29" s="137">
        <v>85.283362155930249</v>
      </c>
      <c r="AA29" s="137">
        <v>82.233759100629882</v>
      </c>
      <c r="AB29" s="137">
        <v>77.508513837984566</v>
      </c>
      <c r="AC29" s="137" t="s">
        <v>81</v>
      </c>
      <c r="AE29" s="139"/>
      <c r="AF29" s="140"/>
    </row>
    <row r="30" spans="1:46" s="145" customFormat="1" ht="13.5">
      <c r="A30" s="141" t="s">
        <v>108</v>
      </c>
      <c r="B30" s="142">
        <v>71.719822749662427</v>
      </c>
      <c r="C30" s="143">
        <v>57.7</v>
      </c>
      <c r="D30" s="142">
        <v>55.451609459243045</v>
      </c>
      <c r="E30" s="142">
        <v>54.383623196067035</v>
      </c>
      <c r="F30" s="142">
        <v>54.441883086599063</v>
      </c>
      <c r="G30" s="142">
        <v>51.068355542137255</v>
      </c>
      <c r="H30" s="142">
        <v>50.754145756054989</v>
      </c>
      <c r="I30" s="142">
        <v>44.425869815066349</v>
      </c>
      <c r="J30" s="142">
        <v>43.202968547532102</v>
      </c>
      <c r="K30" s="142">
        <v>43.873101964955758</v>
      </c>
      <c r="L30" s="142">
        <v>46.879590474070774</v>
      </c>
      <c r="M30" s="142">
        <v>45.53894273391041</v>
      </c>
      <c r="N30" s="142">
        <v>46.727857578614604</v>
      </c>
      <c r="O30" s="142">
        <v>48.796752681936795</v>
      </c>
      <c r="P30" s="142">
        <v>47.471170287770363</v>
      </c>
      <c r="Q30" s="142">
        <v>46.523968611607494</v>
      </c>
      <c r="R30" s="142">
        <v>45.053723601333829</v>
      </c>
      <c r="S30" s="144">
        <v>46.005814968609798</v>
      </c>
      <c r="T30" s="144">
        <v>47.51735346385771</v>
      </c>
      <c r="U30" s="144">
        <v>49.421379632859995</v>
      </c>
      <c r="V30" s="144">
        <v>48.603058198313157</v>
      </c>
      <c r="W30" s="144">
        <v>47.318547424291005</v>
      </c>
      <c r="X30" s="144">
        <v>48.254489297017294</v>
      </c>
      <c r="Y30" s="144">
        <v>63.466656528020678</v>
      </c>
      <c r="Z30" s="144">
        <v>62.821604376461835</v>
      </c>
      <c r="AA30" s="144">
        <v>58.699656783851381</v>
      </c>
      <c r="AB30" s="144">
        <v>54.363809619338987</v>
      </c>
      <c r="AC30" s="144" t="s">
        <v>82</v>
      </c>
      <c r="AE30" s="139"/>
      <c r="AF30" s="140"/>
    </row>
    <row r="31" spans="1:46">
      <c r="A31" s="231" t="s">
        <v>61</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52"/>
      <c r="AE31" s="52"/>
      <c r="AF31" s="52"/>
      <c r="AG31" s="52"/>
    </row>
    <row r="32" spans="1:46" s="126" customFormat="1" ht="24">
      <c r="A32" s="146" t="s">
        <v>1</v>
      </c>
      <c r="B32" s="171">
        <v>97.4</v>
      </c>
      <c r="C32" s="171">
        <v>73.5</v>
      </c>
      <c r="D32" s="172">
        <v>89.74165940248831</v>
      </c>
      <c r="E32" s="172">
        <v>91.199922209257096</v>
      </c>
      <c r="F32" s="172">
        <v>88.702835018870871</v>
      </c>
      <c r="G32" s="172">
        <v>82.49817117776152</v>
      </c>
      <c r="H32" s="172">
        <v>82.385200876027724</v>
      </c>
      <c r="I32" s="172">
        <v>81.161461864220257</v>
      </c>
      <c r="J32" s="172">
        <v>81.208287233662872</v>
      </c>
      <c r="K32" s="172">
        <v>85.767216936002924</v>
      </c>
      <c r="L32" s="172">
        <v>85.197590486576317</v>
      </c>
      <c r="M32" s="172">
        <v>86.319483899345713</v>
      </c>
      <c r="N32" s="172">
        <v>87.818388114106014</v>
      </c>
      <c r="O32" s="172">
        <v>87.435843352316667</v>
      </c>
      <c r="P32" s="172">
        <v>86.569138655281719</v>
      </c>
      <c r="Q32" s="172">
        <v>87.391522447955865</v>
      </c>
      <c r="R32" s="172">
        <v>87.84124547746957</v>
      </c>
      <c r="S32" s="172">
        <v>90.387329698248323</v>
      </c>
      <c r="T32" s="172">
        <v>91.335630758582894</v>
      </c>
      <c r="U32" s="173">
        <v>92.226448774890031</v>
      </c>
      <c r="V32" s="173">
        <v>93.289416330375857</v>
      </c>
      <c r="W32" s="173">
        <v>93.217156856710204</v>
      </c>
      <c r="X32" s="173">
        <v>92.491281068867266</v>
      </c>
      <c r="Y32" s="173">
        <v>90.587250892720348</v>
      </c>
      <c r="Z32" s="173">
        <v>89.002162903566145</v>
      </c>
      <c r="AA32" s="173">
        <v>85.419184845519723</v>
      </c>
      <c r="AB32" s="173">
        <v>80.00781065969079</v>
      </c>
      <c r="AC32" s="125" t="s">
        <v>99</v>
      </c>
      <c r="AD32" s="62"/>
      <c r="AE32" s="62"/>
      <c r="AF32" s="62"/>
      <c r="AG32" s="130"/>
    </row>
    <row r="33" spans="1:33" s="130" customFormat="1" ht="25.5">
      <c r="A33" s="147" t="s">
        <v>107</v>
      </c>
      <c r="B33" s="174">
        <v>85.9</v>
      </c>
      <c r="C33" s="174">
        <v>75.8</v>
      </c>
      <c r="D33" s="175">
        <v>67.929184549356222</v>
      </c>
      <c r="E33" s="175">
        <v>66.610966290132126</v>
      </c>
      <c r="F33" s="175">
        <v>66.212842679487778</v>
      </c>
      <c r="G33" s="175">
        <v>62.440643473204773</v>
      </c>
      <c r="H33" s="175">
        <v>62.021302947733467</v>
      </c>
      <c r="I33" s="175">
        <v>54.012815862652644</v>
      </c>
      <c r="J33" s="175">
        <v>54.091208616419372</v>
      </c>
      <c r="K33" s="175">
        <v>55.431302597877789</v>
      </c>
      <c r="L33" s="175">
        <v>60.241122314774223</v>
      </c>
      <c r="M33" s="175">
        <v>57.856171039844504</v>
      </c>
      <c r="N33" s="175">
        <v>57.982434824868953</v>
      </c>
      <c r="O33" s="175">
        <v>60.514732450809703</v>
      </c>
      <c r="P33" s="175">
        <v>58.509666501939293</v>
      </c>
      <c r="Q33" s="175">
        <v>56.580713327051022</v>
      </c>
      <c r="R33" s="175">
        <v>55.605511662083316</v>
      </c>
      <c r="S33" s="175">
        <v>57.296247812081724</v>
      </c>
      <c r="T33" s="175">
        <v>59.286682657211387</v>
      </c>
      <c r="U33" s="176">
        <v>60.985082785505703</v>
      </c>
      <c r="V33" s="176">
        <v>59.231058975462773</v>
      </c>
      <c r="W33" s="176">
        <v>57.363508072346868</v>
      </c>
      <c r="X33" s="176">
        <v>57.499541272379354</v>
      </c>
      <c r="Y33" s="176">
        <v>73.964623144135828</v>
      </c>
      <c r="Z33" s="176">
        <v>73.191731531796151</v>
      </c>
      <c r="AA33" s="176">
        <v>68.118524505841719</v>
      </c>
      <c r="AB33" s="176">
        <v>62.913705390316863</v>
      </c>
      <c r="AC33" s="132" t="s">
        <v>100</v>
      </c>
      <c r="AD33" s="62"/>
      <c r="AE33" s="62"/>
      <c r="AF33" s="62"/>
    </row>
    <row r="34" spans="1:33" s="126" customFormat="1" ht="24">
      <c r="A34" s="146" t="s">
        <v>0</v>
      </c>
      <c r="B34" s="171">
        <v>85.8</v>
      </c>
      <c r="C34" s="171">
        <v>75.305321089571166</v>
      </c>
      <c r="D34" s="172">
        <v>80.429065603948786</v>
      </c>
      <c r="E34" s="172">
        <v>76.135478499100216</v>
      </c>
      <c r="F34" s="172">
        <v>77.178441471689482</v>
      </c>
      <c r="G34" s="172">
        <v>73.235465139434297</v>
      </c>
      <c r="H34" s="172">
        <v>70.136522691250448</v>
      </c>
      <c r="I34" s="172">
        <v>70.797037837351155</v>
      </c>
      <c r="J34" s="172">
        <v>72.597058513600984</v>
      </c>
      <c r="K34" s="172">
        <v>74.959271406733322</v>
      </c>
      <c r="L34" s="172">
        <v>75.572159254803466</v>
      </c>
      <c r="M34" s="172">
        <v>77.310805160673752</v>
      </c>
      <c r="N34" s="172">
        <v>78.671108564800079</v>
      </c>
      <c r="O34" s="172">
        <v>79.670543320725372</v>
      </c>
      <c r="P34" s="172">
        <v>78.537437626616267</v>
      </c>
      <c r="Q34" s="172">
        <v>78.974128114821383</v>
      </c>
      <c r="R34" s="172">
        <v>79.277646074466602</v>
      </c>
      <c r="S34" s="172">
        <v>82.50932446764142</v>
      </c>
      <c r="T34" s="172">
        <v>83.411662619168254</v>
      </c>
      <c r="U34" s="173">
        <v>84.818521783724293</v>
      </c>
      <c r="V34" s="173">
        <v>85.77348622007645</v>
      </c>
      <c r="W34" s="173">
        <v>86.284654678476329</v>
      </c>
      <c r="X34" s="173">
        <v>85.721861806199158</v>
      </c>
      <c r="Y34" s="173">
        <v>84.254796987719317</v>
      </c>
      <c r="Z34" s="173">
        <v>82.174905194461587</v>
      </c>
      <c r="AA34" s="173">
        <v>79.554757128027504</v>
      </c>
      <c r="AB34" s="173">
        <v>75.420626084254678</v>
      </c>
      <c r="AC34" s="125" t="s">
        <v>101</v>
      </c>
      <c r="AD34" s="62"/>
      <c r="AE34" s="62"/>
      <c r="AF34" s="62"/>
      <c r="AG34" s="130"/>
    </row>
    <row r="35" spans="1:33" s="130" customFormat="1" ht="25.5">
      <c r="A35" s="147" t="s">
        <v>106</v>
      </c>
      <c r="B35" s="174">
        <v>49.6</v>
      </c>
      <c r="C35" s="174">
        <v>32</v>
      </c>
      <c r="D35" s="175">
        <v>34.928702527177755</v>
      </c>
      <c r="E35" s="175">
        <v>36.556764658112719</v>
      </c>
      <c r="F35" s="175">
        <v>38.420638666037441</v>
      </c>
      <c r="G35" s="175">
        <v>36.210552970594748</v>
      </c>
      <c r="H35" s="175">
        <v>36.953091813823654</v>
      </c>
      <c r="I35" s="175">
        <v>33.166728196972713</v>
      </c>
      <c r="J35" s="175">
        <v>31.481617377265724</v>
      </c>
      <c r="K35" s="175">
        <v>31.787857774802131</v>
      </c>
      <c r="L35" s="175">
        <v>33.101265822784811</v>
      </c>
      <c r="M35" s="175">
        <v>32.590261743732249</v>
      </c>
      <c r="N35" s="175">
        <v>33.906114055208413</v>
      </c>
      <c r="O35" s="175">
        <v>35.317677731386141</v>
      </c>
      <c r="P35" s="175">
        <v>34.452490286117978</v>
      </c>
      <c r="Q35" s="175">
        <v>34.519020998091079</v>
      </c>
      <c r="R35" s="175">
        <v>33.131113851212497</v>
      </c>
      <c r="S35" s="175">
        <v>33.963477769759344</v>
      </c>
      <c r="T35" s="175">
        <v>35.279081656364738</v>
      </c>
      <c r="U35" s="176">
        <v>37.092024539877301</v>
      </c>
      <c r="V35" s="176">
        <v>37.035301696999866</v>
      </c>
      <c r="W35" s="176">
        <v>36.12961841308298</v>
      </c>
      <c r="X35" s="176">
        <v>37.896653499948606</v>
      </c>
      <c r="Y35" s="176">
        <v>51.378323108384464</v>
      </c>
      <c r="Z35" s="176">
        <v>50.981953847121211</v>
      </c>
      <c r="AA35" s="176">
        <v>48.172709727754281</v>
      </c>
      <c r="AB35" s="176">
        <v>44.859357790392274</v>
      </c>
      <c r="AC35" s="132" t="s">
        <v>102</v>
      </c>
      <c r="AD35" s="62"/>
      <c r="AE35" s="62"/>
      <c r="AF35" s="62"/>
    </row>
    <row r="36" spans="1:33" ht="13.5">
      <c r="A36" s="231" t="s">
        <v>105</v>
      </c>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52"/>
      <c r="AE36" s="52"/>
      <c r="AF36" s="52"/>
      <c r="AG36" s="52"/>
    </row>
    <row r="37" spans="1:33" s="126" customFormat="1" ht="13.5" customHeight="1">
      <c r="A37" s="148" t="s">
        <v>128</v>
      </c>
      <c r="B37" s="151" t="s">
        <v>30</v>
      </c>
      <c r="C37" s="151" t="s">
        <v>30</v>
      </c>
      <c r="D37" s="151" t="s">
        <v>30</v>
      </c>
      <c r="E37" s="151" t="s">
        <v>30</v>
      </c>
      <c r="F37" s="151" t="s">
        <v>30</v>
      </c>
      <c r="G37" s="151" t="s">
        <v>30</v>
      </c>
      <c r="H37" s="151" t="s">
        <v>30</v>
      </c>
      <c r="I37" s="151" t="s">
        <v>30</v>
      </c>
      <c r="J37" s="151" t="s">
        <v>30</v>
      </c>
      <c r="K37" s="151" t="s">
        <v>30</v>
      </c>
      <c r="L37" s="151" t="s">
        <v>30</v>
      </c>
      <c r="M37" s="151" t="s">
        <v>30</v>
      </c>
      <c r="N37" s="151" t="s">
        <v>30</v>
      </c>
      <c r="O37" s="151" t="s">
        <v>30</v>
      </c>
      <c r="P37" s="149" t="s">
        <v>26</v>
      </c>
      <c r="Q37" s="149" t="s">
        <v>27</v>
      </c>
      <c r="R37" s="150" t="s">
        <v>56</v>
      </c>
      <c r="S37" s="151" t="s">
        <v>30</v>
      </c>
      <c r="T37" s="150" t="s">
        <v>39</v>
      </c>
      <c r="U37" s="151" t="s">
        <v>30</v>
      </c>
      <c r="V37" s="150" t="s">
        <v>37</v>
      </c>
      <c r="W37" s="151" t="s">
        <v>30</v>
      </c>
      <c r="X37" s="151" t="s">
        <v>83</v>
      </c>
      <c r="Y37" s="151" t="s">
        <v>30</v>
      </c>
      <c r="Z37" s="151" t="s">
        <v>30</v>
      </c>
      <c r="AA37" s="151" t="s">
        <v>30</v>
      </c>
      <c r="AB37" s="151" t="s">
        <v>30</v>
      </c>
      <c r="AC37" s="125" t="s">
        <v>83</v>
      </c>
      <c r="AD37" s="130"/>
      <c r="AE37" s="130"/>
      <c r="AF37" s="130"/>
      <c r="AG37" s="130"/>
    </row>
    <row r="38" spans="1:33" s="130" customFormat="1" ht="13.5" customHeight="1">
      <c r="A38" s="152" t="s">
        <v>129</v>
      </c>
      <c r="B38" s="155" t="s">
        <v>30</v>
      </c>
      <c r="C38" s="155" t="s">
        <v>30</v>
      </c>
      <c r="D38" s="155" t="s">
        <v>30</v>
      </c>
      <c r="E38" s="155" t="s">
        <v>30</v>
      </c>
      <c r="F38" s="155" t="s">
        <v>30</v>
      </c>
      <c r="G38" s="155" t="s">
        <v>30</v>
      </c>
      <c r="H38" s="155" t="s">
        <v>30</v>
      </c>
      <c r="I38" s="155" t="s">
        <v>30</v>
      </c>
      <c r="J38" s="155" t="s">
        <v>30</v>
      </c>
      <c r="K38" s="155" t="s">
        <v>30</v>
      </c>
      <c r="L38" s="155" t="s">
        <v>30</v>
      </c>
      <c r="M38" s="155" t="s">
        <v>30</v>
      </c>
      <c r="N38" s="155" t="s">
        <v>30</v>
      </c>
      <c r="O38" s="155" t="s">
        <v>30</v>
      </c>
      <c r="P38" s="153" t="s">
        <v>20</v>
      </c>
      <c r="Q38" s="153" t="s">
        <v>28</v>
      </c>
      <c r="R38" s="154" t="s">
        <v>52</v>
      </c>
      <c r="S38" s="155" t="s">
        <v>30</v>
      </c>
      <c r="T38" s="154" t="s">
        <v>2</v>
      </c>
      <c r="U38" s="155" t="s">
        <v>30</v>
      </c>
      <c r="V38" s="154" t="s">
        <v>38</v>
      </c>
      <c r="W38" s="155" t="s">
        <v>30</v>
      </c>
      <c r="X38" s="155" t="s">
        <v>101</v>
      </c>
      <c r="Y38" s="155" t="s">
        <v>30</v>
      </c>
      <c r="Z38" s="155" t="s">
        <v>30</v>
      </c>
      <c r="AA38" s="155" t="s">
        <v>30</v>
      </c>
      <c r="AB38" s="155" t="s">
        <v>30</v>
      </c>
      <c r="AC38" s="132" t="s">
        <v>84</v>
      </c>
    </row>
    <row r="39" spans="1:33" s="126" customFormat="1" ht="12.75" customHeight="1">
      <c r="A39" s="68" t="s">
        <v>104</v>
      </c>
      <c r="B39" s="151" t="s">
        <v>30</v>
      </c>
      <c r="C39" s="151" t="s">
        <v>30</v>
      </c>
      <c r="D39" s="151" t="s">
        <v>30</v>
      </c>
      <c r="E39" s="151" t="s">
        <v>30</v>
      </c>
      <c r="F39" s="151" t="s">
        <v>30</v>
      </c>
      <c r="G39" s="151" t="s">
        <v>30</v>
      </c>
      <c r="H39" s="151" t="s">
        <v>30</v>
      </c>
      <c r="I39" s="151" t="s">
        <v>30</v>
      </c>
      <c r="J39" s="151" t="s">
        <v>30</v>
      </c>
      <c r="K39" s="151" t="s">
        <v>30</v>
      </c>
      <c r="L39" s="151" t="s">
        <v>30</v>
      </c>
      <c r="M39" s="151" t="s">
        <v>30</v>
      </c>
      <c r="N39" s="151" t="s">
        <v>30</v>
      </c>
      <c r="O39" s="151" t="s">
        <v>30</v>
      </c>
      <c r="P39" s="151" t="s">
        <v>30</v>
      </c>
      <c r="Q39" s="151" t="s">
        <v>30</v>
      </c>
      <c r="R39" s="151" t="s">
        <v>30</v>
      </c>
      <c r="S39" s="151" t="s">
        <v>30</v>
      </c>
      <c r="T39" s="151" t="s">
        <v>30</v>
      </c>
      <c r="U39" s="151" t="s">
        <v>30</v>
      </c>
      <c r="V39" s="156" t="s">
        <v>40</v>
      </c>
      <c r="W39" s="151" t="s">
        <v>30</v>
      </c>
      <c r="X39" s="151" t="s">
        <v>101</v>
      </c>
      <c r="Y39" s="151" t="s">
        <v>30</v>
      </c>
      <c r="Z39" s="151" t="s">
        <v>30</v>
      </c>
      <c r="AA39" s="151" t="s">
        <v>30</v>
      </c>
      <c r="AB39" s="151" t="s">
        <v>30</v>
      </c>
      <c r="AC39" s="170" t="s">
        <v>28</v>
      </c>
    </row>
    <row r="40" spans="1:33" s="52" customFormat="1" ht="252" customHeight="1">
      <c r="A40" s="221" t="s">
        <v>118</v>
      </c>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row>
    <row r="42" spans="1:33" ht="12.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row>
  </sheetData>
  <mergeCells count="13">
    <mergeCell ref="A1:AC1"/>
    <mergeCell ref="A40:AC40"/>
    <mergeCell ref="A2:AC2"/>
    <mergeCell ref="A3:A6"/>
    <mergeCell ref="B3:AB3"/>
    <mergeCell ref="B6:AC6"/>
    <mergeCell ref="A8:AC8"/>
    <mergeCell ref="A25:AC25"/>
    <mergeCell ref="A28:AC28"/>
    <mergeCell ref="A31:AC31"/>
    <mergeCell ref="A36:AC36"/>
    <mergeCell ref="AC3:AC4"/>
    <mergeCell ref="B4:AB4"/>
  </mergeCells>
  <hyperlinks>
    <hyperlink ref="A1:B1" location="Inhalt!A1" display="Inhalt!A1"/>
  </hyperlinks>
  <pageMargins left="0.70866141732283472" right="0.70866141732283472" top="0.78740157480314965" bottom="0.78740157480314965" header="0.31496062992125984" footer="0.31496062992125984"/>
  <pageSetup paperSize="9" scale="58" orientation="landscape" r:id="rId1"/>
  <headerFooter scaleWithDoc="0">
    <oddHeader>&amp;CBildungsbericht 2020 - Tabellen F2</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2"/>
  <sheetViews>
    <sheetView showGridLines="0" zoomScaleNormal="100" workbookViewId="0">
      <selection activeCell="O23" sqref="O23"/>
    </sheetView>
  </sheetViews>
  <sheetFormatPr baseColWidth="10" defaultColWidth="11.42578125" defaultRowHeight="12.75"/>
  <cols>
    <col min="1" max="1" width="6.28515625" style="20" customWidth="1"/>
    <col min="2" max="2" width="12.5703125" style="20" customWidth="1"/>
    <col min="3" max="6" width="9.7109375" style="20" customWidth="1"/>
    <col min="7" max="7" width="10.28515625" style="20" customWidth="1"/>
    <col min="8" max="8" width="12.28515625" style="20" customWidth="1"/>
    <col min="9" max="9" width="11.42578125" style="20"/>
    <col min="10" max="10" width="6.140625" style="20" customWidth="1"/>
    <col min="11" max="11" width="3" style="20" customWidth="1"/>
    <col min="12" max="16384" width="11.42578125" style="20"/>
  </cols>
  <sheetData>
    <row r="1" spans="1:11" ht="24" customHeight="1">
      <c r="A1" s="185" t="s">
        <v>31</v>
      </c>
      <c r="B1" s="185"/>
      <c r="C1" s="185"/>
      <c r="D1" s="185"/>
      <c r="E1" s="185"/>
      <c r="F1" s="185"/>
      <c r="G1" s="185"/>
      <c r="H1" s="185"/>
      <c r="I1" s="185"/>
    </row>
    <row r="2" spans="1:11" ht="30" customHeight="1">
      <c r="A2" s="241" t="s">
        <v>120</v>
      </c>
      <c r="B2" s="241"/>
      <c r="C2" s="241"/>
      <c r="D2" s="241"/>
      <c r="E2" s="241"/>
      <c r="F2" s="241"/>
      <c r="G2" s="241"/>
      <c r="H2" s="241"/>
      <c r="I2" s="241"/>
    </row>
    <row r="3" spans="1:11" ht="12.75" customHeight="1">
      <c r="A3" s="242" t="s">
        <v>6</v>
      </c>
      <c r="B3" s="245" t="s">
        <v>13</v>
      </c>
      <c r="C3" s="247" t="s">
        <v>12</v>
      </c>
      <c r="D3" s="247"/>
      <c r="E3" s="247"/>
      <c r="F3" s="247"/>
      <c r="G3" s="248"/>
      <c r="H3" s="249" t="s">
        <v>111</v>
      </c>
      <c r="I3" s="249"/>
      <c r="J3" s="21"/>
    </row>
    <row r="4" spans="1:11" ht="48" customHeight="1">
      <c r="A4" s="243"/>
      <c r="B4" s="246"/>
      <c r="C4" s="73" t="s">
        <v>25</v>
      </c>
      <c r="D4" s="74" t="s">
        <v>165</v>
      </c>
      <c r="E4" s="74" t="s">
        <v>162</v>
      </c>
      <c r="F4" s="74" t="s">
        <v>163</v>
      </c>
      <c r="G4" s="74" t="s">
        <v>164</v>
      </c>
      <c r="H4" s="244"/>
      <c r="I4" s="244"/>
      <c r="J4" s="21"/>
      <c r="K4" s="34"/>
    </row>
    <row r="5" spans="1:11" ht="11.85" customHeight="1">
      <c r="A5" s="244"/>
      <c r="B5" s="32" t="s">
        <v>7</v>
      </c>
      <c r="C5" s="250" t="s">
        <v>8</v>
      </c>
      <c r="D5" s="251"/>
      <c r="E5" s="251"/>
      <c r="F5" s="251"/>
      <c r="G5" s="251"/>
      <c r="H5" s="252"/>
      <c r="I5" s="33" t="s">
        <v>11</v>
      </c>
      <c r="J5" s="21"/>
      <c r="K5" s="22"/>
    </row>
    <row r="6" spans="1:11" ht="11.85" customHeight="1">
      <c r="A6" s="237" t="s">
        <v>9</v>
      </c>
      <c r="B6" s="237"/>
      <c r="C6" s="237"/>
      <c r="D6" s="237"/>
      <c r="E6" s="237"/>
      <c r="F6" s="237"/>
      <c r="G6" s="237"/>
      <c r="H6" s="237"/>
      <c r="I6" s="237"/>
      <c r="J6" s="21"/>
      <c r="K6" s="22"/>
    </row>
    <row r="7" spans="1:11" ht="11.85" customHeight="1">
      <c r="A7" s="24">
        <v>1990</v>
      </c>
      <c r="B7" s="25">
        <v>274750</v>
      </c>
      <c r="C7" s="66">
        <v>31.604003639672428</v>
      </c>
      <c r="D7" s="40">
        <v>22.707188353048224</v>
      </c>
      <c r="E7" s="40">
        <v>6.2751592356687897</v>
      </c>
      <c r="F7" s="40">
        <v>6.0120109190172881</v>
      </c>
      <c r="G7" s="40">
        <v>10.440400363967244</v>
      </c>
      <c r="H7" s="40">
        <v>77.038762511373989</v>
      </c>
      <c r="I7" s="39">
        <v>211664</v>
      </c>
      <c r="J7" s="21"/>
      <c r="K7" s="23"/>
    </row>
    <row r="8" spans="1:11" ht="11.85" customHeight="1">
      <c r="A8" s="41">
        <v>1995</v>
      </c>
      <c r="B8" s="77">
        <v>307772</v>
      </c>
      <c r="C8" s="80">
        <v>27.544091080410173</v>
      </c>
      <c r="D8" s="45">
        <v>21.892504841246115</v>
      </c>
      <c r="E8" s="45">
        <v>6.8540997881548673</v>
      </c>
      <c r="F8" s="45">
        <v>4.5943100736909139</v>
      </c>
      <c r="G8" s="45">
        <v>10.393408107300209</v>
      </c>
      <c r="H8" s="45">
        <v>71.278413890802284</v>
      </c>
      <c r="I8" s="44">
        <v>219375</v>
      </c>
      <c r="J8" s="59"/>
    </row>
    <row r="9" spans="1:11" ht="11.85" customHeight="1">
      <c r="A9" s="24">
        <v>2000</v>
      </c>
      <c r="B9" s="25">
        <v>347539</v>
      </c>
      <c r="C9" s="66">
        <v>25.869326895686527</v>
      </c>
      <c r="D9" s="40">
        <v>25.485772819741094</v>
      </c>
      <c r="E9" s="40">
        <v>6.0922659039704898</v>
      </c>
      <c r="F9" s="40">
        <v>4.7183193828606287</v>
      </c>
      <c r="G9" s="40">
        <v>9.1877458357191557</v>
      </c>
      <c r="H9" s="40">
        <v>71.353430837977896</v>
      </c>
      <c r="I9" s="39">
        <v>247981</v>
      </c>
      <c r="J9" s="59"/>
      <c r="K9" s="34"/>
    </row>
    <row r="10" spans="1:11" ht="11.85" hidden="1" customHeight="1">
      <c r="A10" s="41">
        <v>2001</v>
      </c>
      <c r="B10" s="77">
        <v>343453</v>
      </c>
      <c r="C10" s="80">
        <v>28.442610779349721</v>
      </c>
      <c r="D10" s="45">
        <v>25.35194044017668</v>
      </c>
      <c r="E10" s="45">
        <v>5.5122534961115495</v>
      </c>
      <c r="F10" s="45">
        <v>3.6159241584729203</v>
      </c>
      <c r="G10" s="45">
        <v>7.8747310403461324</v>
      </c>
      <c r="H10" s="43">
        <v>70.797459914456994</v>
      </c>
      <c r="I10" s="44">
        <v>243156</v>
      </c>
      <c r="J10" s="59"/>
    </row>
    <row r="11" spans="1:11" ht="11.85" hidden="1" customHeight="1">
      <c r="A11" s="24">
        <v>2002</v>
      </c>
      <c r="B11" s="25">
        <v>361498</v>
      </c>
      <c r="C11" s="66">
        <v>29.87762034644728</v>
      </c>
      <c r="D11" s="40">
        <v>25.681746510354138</v>
      </c>
      <c r="E11" s="40">
        <v>5.1646205511510441</v>
      </c>
      <c r="F11" s="40">
        <v>3.2113593989454992</v>
      </c>
      <c r="G11" s="40">
        <v>7.9046080476240537</v>
      </c>
      <c r="H11" s="38">
        <v>71.83995485452202</v>
      </c>
      <c r="I11" s="39">
        <v>259700</v>
      </c>
      <c r="J11" s="59"/>
    </row>
    <row r="12" spans="1:11" ht="11.85" hidden="1" customHeight="1">
      <c r="A12" s="41">
        <v>2003</v>
      </c>
      <c r="B12" s="77">
        <v>369046</v>
      </c>
      <c r="C12" s="80">
        <v>33.383914200397783</v>
      </c>
      <c r="D12" s="45">
        <v>23.080862548300214</v>
      </c>
      <c r="E12" s="45">
        <v>4.7162142388753709</v>
      </c>
      <c r="F12" s="45">
        <v>3.0245552045002522</v>
      </c>
      <c r="G12" s="45">
        <v>8.2255328604022271</v>
      </c>
      <c r="H12" s="45">
        <v>72.431079052475837</v>
      </c>
      <c r="I12" s="44">
        <v>267304</v>
      </c>
      <c r="J12" s="59"/>
    </row>
    <row r="13" spans="1:11" ht="11.85" hidden="1" customHeight="1">
      <c r="A13" s="24">
        <v>2004</v>
      </c>
      <c r="B13" s="25">
        <v>386906</v>
      </c>
      <c r="C13" s="66">
        <v>32.245558352674806</v>
      </c>
      <c r="D13" s="40">
        <v>22.135350705339281</v>
      </c>
      <c r="E13" s="40">
        <v>4.4093397362666904</v>
      </c>
      <c r="F13" s="40">
        <v>3.3850599370389709</v>
      </c>
      <c r="G13" s="40">
        <v>8.7300274485275491</v>
      </c>
      <c r="H13" s="38">
        <v>70.905336179847296</v>
      </c>
      <c r="I13" s="39">
        <v>274337</v>
      </c>
      <c r="J13" s="59"/>
    </row>
    <row r="14" spans="1:11" ht="11.85" customHeight="1">
      <c r="A14" s="41">
        <v>2005</v>
      </c>
      <c r="B14" s="77">
        <v>399372</v>
      </c>
      <c r="C14" s="80">
        <v>32.753172480794845</v>
      </c>
      <c r="D14" s="45">
        <v>20.761846098374448</v>
      </c>
      <c r="E14" s="45">
        <v>4.6678284907304466</v>
      </c>
      <c r="F14" s="45">
        <v>3.8462886732169506</v>
      </c>
      <c r="G14" s="45">
        <v>9.0078923910539554</v>
      </c>
      <c r="H14" s="75">
        <v>71.03702813417064</v>
      </c>
      <c r="I14" s="44">
        <v>283702</v>
      </c>
      <c r="J14" s="59"/>
      <c r="K14" s="34"/>
    </row>
    <row r="15" spans="1:11" ht="11.25" hidden="1" customHeight="1">
      <c r="A15" s="24">
        <v>2006</v>
      </c>
      <c r="B15" s="25">
        <v>415008</v>
      </c>
      <c r="C15" s="66">
        <v>31.031931914565504</v>
      </c>
      <c r="D15" s="40">
        <v>22.001985503893902</v>
      </c>
      <c r="E15" s="40">
        <v>4.9671331636980494</v>
      </c>
      <c r="F15" s="40">
        <v>4.1664257074562414</v>
      </c>
      <c r="G15" s="40">
        <v>8.8586244120595268</v>
      </c>
      <c r="H15" s="38">
        <v>71.026100701673229</v>
      </c>
      <c r="I15" s="39">
        <v>294764</v>
      </c>
      <c r="J15" s="59"/>
    </row>
    <row r="16" spans="1:11" ht="11.85" hidden="1" customHeight="1">
      <c r="A16" s="41">
        <v>2007</v>
      </c>
      <c r="B16" s="77">
        <v>434181</v>
      </c>
      <c r="C16" s="80">
        <v>32.598386387244027</v>
      </c>
      <c r="D16" s="45">
        <v>23.20529917246494</v>
      </c>
      <c r="E16" s="45">
        <v>5.1262031272671997</v>
      </c>
      <c r="F16" s="45">
        <v>4.0796349909369596</v>
      </c>
      <c r="G16" s="45">
        <v>8.6339568060325078</v>
      </c>
      <c r="H16" s="43">
        <v>73.643480483945638</v>
      </c>
      <c r="I16" s="44">
        <v>319746</v>
      </c>
      <c r="J16" s="59"/>
    </row>
    <row r="17" spans="1:11" ht="11.85" hidden="1" customHeight="1">
      <c r="A17" s="24">
        <v>2008</v>
      </c>
      <c r="B17" s="25">
        <v>442091</v>
      </c>
      <c r="C17" s="66">
        <v>34.012228251649546</v>
      </c>
      <c r="D17" s="38">
        <v>23.900509171188737</v>
      </c>
      <c r="E17" s="38">
        <v>4.8777287933932154</v>
      </c>
      <c r="F17" s="38">
        <v>4.1925757366695997</v>
      </c>
      <c r="G17" s="38">
        <v>7.9422562323141612</v>
      </c>
      <c r="H17" s="38">
        <v>74.925298185215254</v>
      </c>
      <c r="I17" s="39">
        <v>331238</v>
      </c>
      <c r="J17" s="59"/>
    </row>
    <row r="18" spans="1:11" ht="11.25" hidden="1" customHeight="1">
      <c r="A18" s="41">
        <v>2009</v>
      </c>
      <c r="B18" s="42">
        <v>449435</v>
      </c>
      <c r="C18" s="67">
        <v>36.114009812319914</v>
      </c>
      <c r="D18" s="43">
        <v>23.933828028524704</v>
      </c>
      <c r="E18" s="43">
        <v>4.9502152702838007</v>
      </c>
      <c r="F18" s="43">
        <v>3.936275545963265</v>
      </c>
      <c r="G18" s="43">
        <v>7.2248489770489615</v>
      </c>
      <c r="H18" s="43">
        <v>76.159177634140633</v>
      </c>
      <c r="I18" s="44">
        <v>342286</v>
      </c>
      <c r="J18" s="59"/>
      <c r="K18" s="34"/>
    </row>
    <row r="19" spans="1:11" ht="11.85" customHeight="1">
      <c r="A19" s="24">
        <v>2010</v>
      </c>
      <c r="B19" s="37">
        <v>458856</v>
      </c>
      <c r="C19" s="47">
        <v>37.447478075910524</v>
      </c>
      <c r="D19" s="40">
        <v>23.68041389891382</v>
      </c>
      <c r="E19" s="40">
        <v>4.705615705144969</v>
      </c>
      <c r="F19" s="40">
        <v>3.8192809944732113</v>
      </c>
      <c r="G19" s="40">
        <v>6.8962811862545115</v>
      </c>
      <c r="H19" s="40">
        <v>76.549069860697045</v>
      </c>
      <c r="I19" s="39">
        <v>351250</v>
      </c>
      <c r="J19" s="59"/>
      <c r="K19" s="34"/>
    </row>
    <row r="20" spans="1:11" ht="11.85" customHeight="1">
      <c r="A20" s="41">
        <v>2011</v>
      </c>
      <c r="B20" s="42">
        <v>506952</v>
      </c>
      <c r="C20" s="67">
        <v>45.645347094004954</v>
      </c>
      <c r="D20" s="45">
        <v>17.51881834966624</v>
      </c>
      <c r="E20" s="45">
        <v>4.2972510217929898</v>
      </c>
      <c r="F20" s="45">
        <v>3.9356783285202543</v>
      </c>
      <c r="G20" s="45">
        <v>5.8423677192318006</v>
      </c>
      <c r="H20" s="45">
        <v>77.239462513216239</v>
      </c>
      <c r="I20" s="44">
        <v>391567</v>
      </c>
      <c r="J20" s="59"/>
      <c r="K20" s="34"/>
    </row>
    <row r="21" spans="1:11" ht="11.85" customHeight="1">
      <c r="A21" s="24">
        <v>2012</v>
      </c>
      <c r="B21" s="37">
        <v>501483</v>
      </c>
      <c r="C21" s="47">
        <v>44.09182365105098</v>
      </c>
      <c r="D21" s="40">
        <v>19.06445482698317</v>
      </c>
      <c r="E21" s="40">
        <v>4.7836118073793132</v>
      </c>
      <c r="F21" s="40">
        <v>3.9161845964868198</v>
      </c>
      <c r="G21" s="40">
        <v>5.2757521192144097</v>
      </c>
      <c r="H21" s="40">
        <v>77.131827001114701</v>
      </c>
      <c r="I21" s="39">
        <v>386803</v>
      </c>
      <c r="J21" s="59"/>
      <c r="K21" s="34"/>
    </row>
    <row r="22" spans="1:11" ht="11.85" customHeight="1">
      <c r="A22" s="41">
        <v>2013</v>
      </c>
      <c r="B22" s="42">
        <v>477020</v>
      </c>
      <c r="C22" s="67">
        <v>45.831411680851957</v>
      </c>
      <c r="D22" s="75">
        <v>21.712506813131522</v>
      </c>
      <c r="E22" s="75">
        <v>5.1983145360781515</v>
      </c>
      <c r="F22" s="75">
        <v>4.3805291182759634</v>
      </c>
      <c r="G22" s="45">
        <v>4.8000083853926467</v>
      </c>
      <c r="H22" s="45">
        <v>81.922770533730244</v>
      </c>
      <c r="I22" s="44">
        <v>390788</v>
      </c>
      <c r="J22" s="59"/>
      <c r="K22" s="34"/>
    </row>
    <row r="23" spans="1:11" ht="11.85" customHeight="1">
      <c r="A23" s="24">
        <v>2014</v>
      </c>
      <c r="B23" s="37">
        <v>435255</v>
      </c>
      <c r="C23" s="47">
        <v>44.555260709239413</v>
      </c>
      <c r="D23" s="40">
        <v>22.563784448197033</v>
      </c>
      <c r="E23" s="40">
        <v>5.452895429116265</v>
      </c>
      <c r="F23" s="40">
        <v>4.3778934188004737</v>
      </c>
      <c r="G23" s="40">
        <v>3.0602750112003307</v>
      </c>
      <c r="H23" s="40">
        <v>80.010109016553514</v>
      </c>
      <c r="I23" s="39">
        <v>348248</v>
      </c>
      <c r="J23" s="59"/>
      <c r="K23" s="34"/>
    </row>
    <row r="24" spans="1:11" ht="11.85" customHeight="1">
      <c r="A24" s="41">
        <v>2015</v>
      </c>
      <c r="B24" s="42">
        <v>445426</v>
      </c>
      <c r="C24" s="67">
        <v>44.155707120823664</v>
      </c>
      <c r="D24" s="45">
        <v>22.648655444450931</v>
      </c>
      <c r="E24" s="45">
        <v>5.6413410981846592</v>
      </c>
      <c r="F24" s="45">
        <v>4.3385433270621832</v>
      </c>
      <c r="G24" s="43" t="s">
        <v>30</v>
      </c>
      <c r="H24" s="45">
        <v>76.784246990521439</v>
      </c>
      <c r="I24" s="44">
        <v>342017</v>
      </c>
      <c r="J24" s="59"/>
      <c r="K24" s="34"/>
    </row>
    <row r="25" spans="1:11" ht="11.85" customHeight="1">
      <c r="A25" s="24">
        <v>2016</v>
      </c>
      <c r="B25" s="37">
        <v>454118</v>
      </c>
      <c r="C25" s="47">
        <v>43.607388388040114</v>
      </c>
      <c r="D25" s="40">
        <v>23.138919840217742</v>
      </c>
      <c r="E25" s="40">
        <v>5.6811225276249786</v>
      </c>
      <c r="F25" s="38" t="s">
        <v>30</v>
      </c>
      <c r="G25" s="38" t="s">
        <v>30</v>
      </c>
      <c r="H25" s="40">
        <v>72.427430755882824</v>
      </c>
      <c r="I25" s="39">
        <v>328906</v>
      </c>
      <c r="J25" s="59"/>
      <c r="K25" s="34"/>
    </row>
    <row r="26" spans="1:11" ht="11.85" customHeight="1">
      <c r="A26" s="41">
        <v>2017</v>
      </c>
      <c r="B26" s="42">
        <v>441334</v>
      </c>
      <c r="C26" s="67">
        <v>43.231656749763218</v>
      </c>
      <c r="D26" s="75">
        <v>23.105176578283114</v>
      </c>
      <c r="E26" s="43" t="s">
        <v>30</v>
      </c>
      <c r="F26" s="43" t="s">
        <v>30</v>
      </c>
      <c r="G26" s="43" t="s">
        <v>30</v>
      </c>
      <c r="H26" s="45">
        <v>66.336833328046325</v>
      </c>
      <c r="I26" s="44">
        <v>292767</v>
      </c>
      <c r="J26" s="59"/>
      <c r="K26" s="34"/>
    </row>
    <row r="27" spans="1:11" ht="11.85" customHeight="1">
      <c r="A27" s="85">
        <v>2018</v>
      </c>
      <c r="B27" s="86">
        <v>433233</v>
      </c>
      <c r="C27" s="87">
        <v>43.322415420801278</v>
      </c>
      <c r="D27" s="88" t="s">
        <v>30</v>
      </c>
      <c r="E27" s="89" t="s">
        <v>30</v>
      </c>
      <c r="F27" s="89" t="s">
        <v>30</v>
      </c>
      <c r="G27" s="89" t="s">
        <v>30</v>
      </c>
      <c r="H27" s="88">
        <v>43.322415420801278</v>
      </c>
      <c r="I27" s="101">
        <v>187687</v>
      </c>
      <c r="J27" s="59"/>
      <c r="K27" s="34"/>
    </row>
    <row r="28" spans="1:11" ht="11.85" customHeight="1">
      <c r="A28" s="240" t="s">
        <v>36</v>
      </c>
      <c r="B28" s="240"/>
      <c r="C28" s="240"/>
      <c r="D28" s="240"/>
      <c r="E28" s="240"/>
      <c r="F28" s="240"/>
      <c r="G28" s="240"/>
      <c r="H28" s="240"/>
      <c r="I28" s="240"/>
      <c r="J28" s="59"/>
    </row>
    <row r="29" spans="1:11" ht="11.85" customHeight="1">
      <c r="A29" s="24">
        <v>1990</v>
      </c>
      <c r="B29" s="25">
        <v>147552</v>
      </c>
      <c r="C29" s="30">
        <v>26.37239752765127</v>
      </c>
      <c r="D29" s="30">
        <v>31.395711342441984</v>
      </c>
      <c r="E29" s="30">
        <v>7.6515397961396658</v>
      </c>
      <c r="F29" s="30">
        <v>6.5631099544567331</v>
      </c>
      <c r="G29" s="30">
        <v>10.870066146172197</v>
      </c>
      <c r="H29" s="90">
        <v>82.852824766861858</v>
      </c>
      <c r="I29" s="27">
        <v>122251</v>
      </c>
      <c r="J29" s="59"/>
    </row>
    <row r="30" spans="1:11" ht="11.85" customHeight="1">
      <c r="A30" s="41">
        <v>1995</v>
      </c>
      <c r="B30" s="77">
        <v>150636</v>
      </c>
      <c r="C30" s="75">
        <v>19.373191003478585</v>
      </c>
      <c r="D30" s="75">
        <v>31.055657346185505</v>
      </c>
      <c r="E30" s="75">
        <v>9.6756419448206277</v>
      </c>
      <c r="F30" s="75">
        <v>4.9098489072997156</v>
      </c>
      <c r="G30" s="75">
        <v>11.987838232560611</v>
      </c>
      <c r="H30" s="91">
        <v>77.002177434345043</v>
      </c>
      <c r="I30" s="79">
        <v>115993</v>
      </c>
      <c r="J30" s="59"/>
    </row>
    <row r="31" spans="1:11" ht="11.85" customHeight="1">
      <c r="A31" s="24">
        <v>2000</v>
      </c>
      <c r="B31" s="25">
        <v>161162</v>
      </c>
      <c r="C31" s="30">
        <v>16.152070587359301</v>
      </c>
      <c r="D31" s="30">
        <v>39.179210980255888</v>
      </c>
      <c r="E31" s="30">
        <v>7.9292885419639871</v>
      </c>
      <c r="F31" s="30">
        <v>4.3360097293406632</v>
      </c>
      <c r="G31" s="30">
        <v>10.536602921284173</v>
      </c>
      <c r="H31" s="40">
        <v>78.133182760204022</v>
      </c>
      <c r="I31" s="27">
        <v>125921</v>
      </c>
      <c r="J31" s="59"/>
      <c r="K31" s="34"/>
    </row>
    <row r="32" spans="1:11" ht="11.85" customHeight="1">
      <c r="A32" s="41">
        <v>2005</v>
      </c>
      <c r="B32" s="77">
        <v>189648</v>
      </c>
      <c r="C32" s="75">
        <v>28.918839112460979</v>
      </c>
      <c r="D32" s="75">
        <v>28.147409938412217</v>
      </c>
      <c r="E32" s="75">
        <v>5.7538175989201044</v>
      </c>
      <c r="F32" s="75">
        <v>3.8239264321268873</v>
      </c>
      <c r="G32" s="75">
        <v>9.368936134311987</v>
      </c>
      <c r="H32" s="75">
        <v>76.012929216232166</v>
      </c>
      <c r="I32" s="79">
        <v>144157</v>
      </c>
      <c r="J32" s="59"/>
      <c r="K32" s="34"/>
    </row>
    <row r="33" spans="1:11" ht="11.85" hidden="1" customHeight="1">
      <c r="A33" s="24">
        <v>2006</v>
      </c>
      <c r="B33" s="25">
        <v>196421</v>
      </c>
      <c r="C33" s="30">
        <v>27.436475733246446</v>
      </c>
      <c r="D33" s="30">
        <v>29.572703529663325</v>
      </c>
      <c r="E33" s="30">
        <v>5.972375662480081</v>
      </c>
      <c r="F33" s="30">
        <v>4.0937577957550362</v>
      </c>
      <c r="G33" s="30">
        <v>9.2851579006318055</v>
      </c>
      <c r="H33" s="29">
        <v>76.360470621776699</v>
      </c>
      <c r="I33" s="27">
        <v>149988</v>
      </c>
      <c r="J33" s="59"/>
    </row>
    <row r="34" spans="1:11" ht="11.85" hidden="1" customHeight="1">
      <c r="A34" s="41">
        <v>2007</v>
      </c>
      <c r="B34" s="77">
        <v>202601</v>
      </c>
      <c r="C34" s="75">
        <v>28.708644083691592</v>
      </c>
      <c r="D34" s="75">
        <v>31.253054032309812</v>
      </c>
      <c r="E34" s="75">
        <v>6.1766723757533279</v>
      </c>
      <c r="F34" s="75">
        <v>4.0498319356765267</v>
      </c>
      <c r="G34" s="75">
        <v>8.8745860089535586</v>
      </c>
      <c r="H34" s="78">
        <v>79.062788436384807</v>
      </c>
      <c r="I34" s="79">
        <v>160182</v>
      </c>
      <c r="J34" s="59"/>
    </row>
    <row r="35" spans="1:11" ht="11.85" hidden="1" customHeight="1">
      <c r="A35" s="24">
        <v>2008</v>
      </c>
      <c r="B35" s="25">
        <v>205829</v>
      </c>
      <c r="C35" s="26">
        <v>30.677406973750053</v>
      </c>
      <c r="D35" s="26">
        <v>31.651516550145999</v>
      </c>
      <c r="E35" s="26">
        <v>5.9092742033435526</v>
      </c>
      <c r="F35" s="26">
        <v>4.2676202090084487</v>
      </c>
      <c r="G35" s="30">
        <v>8.0965267284979276</v>
      </c>
      <c r="H35" s="29">
        <v>80.602344664745971</v>
      </c>
      <c r="I35" s="27">
        <v>165903</v>
      </c>
      <c r="J35" s="59"/>
    </row>
    <row r="36" spans="1:11" ht="11.85" hidden="1" customHeight="1">
      <c r="A36" s="41">
        <v>2009</v>
      </c>
      <c r="B36" s="77">
        <v>210688</v>
      </c>
      <c r="C36" s="76">
        <v>32.743203219927096</v>
      </c>
      <c r="D36" s="76">
        <v>31.437955650060758</v>
      </c>
      <c r="E36" s="76">
        <v>6.0245481470230864</v>
      </c>
      <c r="F36" s="76">
        <v>4.0282313183475091</v>
      </c>
      <c r="G36" s="75">
        <v>7.3369152490887002</v>
      </c>
      <c r="H36" s="78">
        <v>81.57085358444715</v>
      </c>
      <c r="I36" s="79">
        <v>171860</v>
      </c>
      <c r="J36" s="59"/>
      <c r="K36" s="34"/>
    </row>
    <row r="37" spans="1:11" ht="11.85" customHeight="1">
      <c r="A37" s="24">
        <v>2010</v>
      </c>
      <c r="B37" s="25">
        <v>216574</v>
      </c>
      <c r="C37" s="30">
        <v>35.074847396271018</v>
      </c>
      <c r="D37" s="30">
        <v>30.451947140469311</v>
      </c>
      <c r="E37" s="30">
        <v>5.3492108932743543</v>
      </c>
      <c r="F37" s="30">
        <v>3.8037806938967744</v>
      </c>
      <c r="G37" s="30">
        <v>6.9195748335441927</v>
      </c>
      <c r="H37" s="90">
        <v>81.599360957455644</v>
      </c>
      <c r="I37" s="27">
        <v>176723</v>
      </c>
      <c r="J37" s="59"/>
      <c r="K37" s="34"/>
    </row>
    <row r="38" spans="1:11" ht="11.85" customHeight="1">
      <c r="A38" s="41">
        <v>2011</v>
      </c>
      <c r="B38" s="77">
        <v>239693</v>
      </c>
      <c r="C38" s="75">
        <v>50.895937720333926</v>
      </c>
      <c r="D38" s="75">
        <v>16.706787432257094</v>
      </c>
      <c r="E38" s="75">
        <v>4.3685047122777894</v>
      </c>
      <c r="F38" s="75">
        <v>4.1340381237666515</v>
      </c>
      <c r="G38" s="75">
        <v>5.5583600689214956</v>
      </c>
      <c r="H38" s="91">
        <v>81.663628057556963</v>
      </c>
      <c r="I38" s="79">
        <v>195742</v>
      </c>
      <c r="J38" s="60"/>
      <c r="K38" s="34"/>
    </row>
    <row r="39" spans="1:11" ht="11.85" customHeight="1">
      <c r="A39" s="24">
        <v>2012</v>
      </c>
      <c r="B39" s="25">
        <v>239162</v>
      </c>
      <c r="C39" s="30">
        <v>49.798462966524781</v>
      </c>
      <c r="D39" s="30">
        <v>17.758255910219852</v>
      </c>
      <c r="E39" s="30">
        <v>4.602319766518093</v>
      </c>
      <c r="F39" s="30">
        <v>4.0675358125454713</v>
      </c>
      <c r="G39" s="30">
        <v>5.1015629573259966</v>
      </c>
      <c r="H39" s="30">
        <v>81.328137413134201</v>
      </c>
      <c r="I39" s="27">
        <v>194506</v>
      </c>
      <c r="J39" s="59"/>
      <c r="K39" s="34"/>
    </row>
    <row r="40" spans="1:11" ht="11.85" customHeight="1">
      <c r="A40" s="41">
        <v>2013</v>
      </c>
      <c r="B40" s="77">
        <v>226014</v>
      </c>
      <c r="C40" s="45">
        <v>52.341447874910408</v>
      </c>
      <c r="D40" s="75">
        <v>19.899209783464741</v>
      </c>
      <c r="E40" s="75">
        <v>4.9691612024033907</v>
      </c>
      <c r="F40" s="75">
        <v>4.6479421628748661</v>
      </c>
      <c r="G40" s="45">
        <v>4.5882113497393968</v>
      </c>
      <c r="H40" s="45">
        <v>86.445972373392806</v>
      </c>
      <c r="I40" s="44">
        <v>195380</v>
      </c>
      <c r="J40" s="59"/>
      <c r="K40" s="34"/>
    </row>
    <row r="41" spans="1:11" ht="11.85" customHeight="1">
      <c r="A41" s="24">
        <v>2014</v>
      </c>
      <c r="B41" s="25">
        <v>206120</v>
      </c>
      <c r="C41" s="40">
        <v>51.374442072579086</v>
      </c>
      <c r="D41" s="40">
        <v>20.595769454686589</v>
      </c>
      <c r="E41" s="40">
        <v>5.1814477003687172</v>
      </c>
      <c r="F41" s="40">
        <v>4.6725208616340002</v>
      </c>
      <c r="G41" s="40">
        <v>2.9997089074325638</v>
      </c>
      <c r="H41" s="40">
        <v>84.823888996700944</v>
      </c>
      <c r="I41" s="39">
        <v>174839</v>
      </c>
      <c r="J41" s="59"/>
      <c r="K41" s="34"/>
    </row>
    <row r="42" spans="1:11" ht="11.85" customHeight="1">
      <c r="A42" s="41">
        <v>2015</v>
      </c>
      <c r="B42" s="77">
        <v>210799</v>
      </c>
      <c r="C42" s="45">
        <v>50.688570628892926</v>
      </c>
      <c r="D42" s="45">
        <v>20.39905312643798</v>
      </c>
      <c r="E42" s="45">
        <v>5.2699490984302582</v>
      </c>
      <c r="F42" s="45">
        <v>4.5939496866683429</v>
      </c>
      <c r="G42" s="43" t="s">
        <v>30</v>
      </c>
      <c r="H42" s="45">
        <v>80.951522540429508</v>
      </c>
      <c r="I42" s="44">
        <v>170645</v>
      </c>
      <c r="J42" s="59"/>
      <c r="K42" s="34"/>
    </row>
    <row r="43" spans="1:11" ht="11.85" customHeight="1">
      <c r="A43" s="24">
        <v>2016</v>
      </c>
      <c r="B43" s="25">
        <v>213801</v>
      </c>
      <c r="C43" s="40">
        <v>49.788822316078971</v>
      </c>
      <c r="D43" s="40">
        <v>20.819827783780244</v>
      </c>
      <c r="E43" s="40">
        <v>5.2029691161407108</v>
      </c>
      <c r="F43" s="38" t="s">
        <v>30</v>
      </c>
      <c r="G43" s="38" t="s">
        <v>30</v>
      </c>
      <c r="H43" s="40">
        <v>75.811619215999926</v>
      </c>
      <c r="I43" s="39">
        <v>162086</v>
      </c>
      <c r="J43" s="59"/>
      <c r="K43" s="34"/>
    </row>
    <row r="44" spans="1:11" ht="11.85" customHeight="1">
      <c r="A44" s="41">
        <v>2017</v>
      </c>
      <c r="B44" s="77">
        <v>207057</v>
      </c>
      <c r="C44" s="45">
        <v>49.02418174705516</v>
      </c>
      <c r="D44" s="75">
        <v>20.456202881332196</v>
      </c>
      <c r="E44" s="76" t="s">
        <v>30</v>
      </c>
      <c r="F44" s="76" t="s">
        <v>30</v>
      </c>
      <c r="G44" s="76" t="s">
        <v>30</v>
      </c>
      <c r="H44" s="75">
        <v>69.480384628387355</v>
      </c>
      <c r="I44" s="44">
        <v>143864</v>
      </c>
      <c r="J44" s="59"/>
      <c r="K44" s="34"/>
    </row>
    <row r="45" spans="1:11" ht="11.85" customHeight="1">
      <c r="A45" s="85">
        <v>2018</v>
      </c>
      <c r="B45" s="25">
        <v>202089</v>
      </c>
      <c r="C45" s="88">
        <v>48.546432512407897</v>
      </c>
      <c r="D45" s="89" t="s">
        <v>30</v>
      </c>
      <c r="E45" s="89" t="s">
        <v>30</v>
      </c>
      <c r="F45" s="89" t="s">
        <v>30</v>
      </c>
      <c r="G45" s="89" t="s">
        <v>30</v>
      </c>
      <c r="H45" s="88">
        <v>48.546432512407897</v>
      </c>
      <c r="I45" s="101">
        <v>98107</v>
      </c>
      <c r="J45" s="59"/>
      <c r="K45" s="34"/>
    </row>
    <row r="46" spans="1:11" ht="11.85" customHeight="1">
      <c r="A46" s="237" t="s">
        <v>24</v>
      </c>
      <c r="B46" s="237"/>
      <c r="C46" s="237"/>
      <c r="D46" s="237"/>
      <c r="E46" s="237"/>
      <c r="F46" s="237"/>
      <c r="G46" s="237"/>
      <c r="H46" s="237"/>
      <c r="I46" s="237"/>
      <c r="J46" s="59"/>
    </row>
    <row r="47" spans="1:11" ht="11.85" customHeight="1">
      <c r="A47" s="24">
        <v>1990</v>
      </c>
      <c r="B47" s="25">
        <v>127198</v>
      </c>
      <c r="C47" s="30">
        <v>37.672762150348277</v>
      </c>
      <c r="D47" s="30">
        <v>12.6283432129436</v>
      </c>
      <c r="E47" s="30">
        <v>4.6785326813314674</v>
      </c>
      <c r="F47" s="30">
        <v>5.3727259862576453</v>
      </c>
      <c r="G47" s="30">
        <v>9.9419802198147771</v>
      </c>
      <c r="H47" s="90">
        <v>70.294344250695758</v>
      </c>
      <c r="I47" s="27">
        <v>89413</v>
      </c>
      <c r="J47" s="59"/>
      <c r="K47" s="28"/>
    </row>
    <row r="48" spans="1:11" ht="11.85" customHeight="1">
      <c r="A48" s="41">
        <v>1995</v>
      </c>
      <c r="B48" s="77">
        <v>157136</v>
      </c>
      <c r="C48" s="75">
        <v>35.376998269015374</v>
      </c>
      <c r="D48" s="75">
        <v>13.108390184298951</v>
      </c>
      <c r="E48" s="75">
        <v>4.149271968231341</v>
      </c>
      <c r="F48" s="75">
        <v>4.2918236432135224</v>
      </c>
      <c r="G48" s="75">
        <v>8.8649322879543835</v>
      </c>
      <c r="H48" s="91">
        <v>65.791416352713568</v>
      </c>
      <c r="I48" s="79">
        <v>103382</v>
      </c>
      <c r="J48" s="59"/>
    </row>
    <row r="49" spans="1:11" ht="11.85" customHeight="1">
      <c r="A49" s="24">
        <v>2000</v>
      </c>
      <c r="B49" s="25">
        <v>186377</v>
      </c>
      <c r="C49" s="30">
        <v>34.271932695557929</v>
      </c>
      <c r="D49" s="30">
        <v>13.644923998132816</v>
      </c>
      <c r="E49" s="30">
        <v>4.5037746073818123</v>
      </c>
      <c r="F49" s="30">
        <v>5.0489062491616457</v>
      </c>
      <c r="G49" s="30">
        <v>8.0213760281579809</v>
      </c>
      <c r="H49" s="40">
        <v>65.490913578392181</v>
      </c>
      <c r="I49" s="27">
        <v>122060</v>
      </c>
      <c r="J49" s="59"/>
      <c r="K49" s="34"/>
    </row>
    <row r="50" spans="1:11" ht="11.85" customHeight="1">
      <c r="A50" s="41">
        <v>2005</v>
      </c>
      <c r="B50" s="77">
        <v>209724</v>
      </c>
      <c r="C50" s="75">
        <v>36.220461177547634</v>
      </c>
      <c r="D50" s="75">
        <v>14.083271347103812</v>
      </c>
      <c r="E50" s="75">
        <v>3.6857965707310565</v>
      </c>
      <c r="F50" s="75">
        <v>3.8665102706414141</v>
      </c>
      <c r="G50" s="75">
        <v>8.6814098529495904</v>
      </c>
      <c r="H50" s="75">
        <v>66.537449218973507</v>
      </c>
      <c r="I50" s="79">
        <v>139545</v>
      </c>
      <c r="J50" s="59"/>
      <c r="K50" s="34"/>
    </row>
    <row r="51" spans="1:11" ht="11.85" hidden="1" customHeight="1">
      <c r="A51" s="24">
        <v>2006</v>
      </c>
      <c r="B51" s="25">
        <v>218587</v>
      </c>
      <c r="C51" s="30">
        <v>34.262787814462889</v>
      </c>
      <c r="D51" s="30">
        <v>15.198982556144694</v>
      </c>
      <c r="E51" s="30">
        <v>4.0638281325055923</v>
      </c>
      <c r="F51" s="30">
        <v>4.2317246679811706</v>
      </c>
      <c r="G51" s="30">
        <v>8.4753439134074764</v>
      </c>
      <c r="H51" s="29">
        <v>66.232667084501827</v>
      </c>
      <c r="I51" s="27">
        <v>144776</v>
      </c>
      <c r="J51" s="59"/>
    </row>
    <row r="52" spans="1:11" ht="11.85" hidden="1" customHeight="1">
      <c r="A52" s="41">
        <v>2007</v>
      </c>
      <c r="B52" s="77">
        <v>231580</v>
      </c>
      <c r="C52" s="75">
        <v>36.001381811900856</v>
      </c>
      <c r="D52" s="75">
        <v>16.164608342689352</v>
      </c>
      <c r="E52" s="75">
        <v>4.2071854218844464</v>
      </c>
      <c r="F52" s="75">
        <v>4.105708610415407</v>
      </c>
      <c r="G52" s="75">
        <v>8.4234389843682536</v>
      </c>
      <c r="H52" s="78">
        <v>68.902323171258317</v>
      </c>
      <c r="I52" s="79">
        <v>159564</v>
      </c>
      <c r="J52" s="59"/>
    </row>
    <row r="53" spans="1:11" ht="11.85" hidden="1" customHeight="1">
      <c r="A53" s="24">
        <v>2008</v>
      </c>
      <c r="B53" s="25">
        <v>236262</v>
      </c>
      <c r="C53" s="26">
        <v>36.91748990527465</v>
      </c>
      <c r="D53" s="26">
        <v>17.147912063725865</v>
      </c>
      <c r="E53" s="26">
        <v>3.9790571484199746</v>
      </c>
      <c r="F53" s="26">
        <v>4.1271977719650215</v>
      </c>
      <c r="G53" s="30">
        <v>7.8078573786728294</v>
      </c>
      <c r="H53" s="29">
        <v>69.979514268058338</v>
      </c>
      <c r="I53" s="27">
        <v>165335</v>
      </c>
      <c r="J53" s="59"/>
    </row>
    <row r="54" spans="1:11" ht="11.85" hidden="1" customHeight="1">
      <c r="A54" s="41">
        <v>2009</v>
      </c>
      <c r="B54" s="77">
        <v>238747</v>
      </c>
      <c r="C54" s="76">
        <v>39.088658705659128</v>
      </c>
      <c r="D54" s="76">
        <v>17.311631140914859</v>
      </c>
      <c r="E54" s="76">
        <v>4.0021445295647693</v>
      </c>
      <c r="F54" s="76">
        <v>3.8551269754174924</v>
      </c>
      <c r="G54" s="76">
        <v>7.1259534151214474</v>
      </c>
      <c r="H54" s="78">
        <v>71.383514766677692</v>
      </c>
      <c r="I54" s="79">
        <v>170426</v>
      </c>
      <c r="J54" s="59"/>
      <c r="K54" s="34"/>
    </row>
    <row r="55" spans="1:11" ht="11.85" customHeight="1">
      <c r="A55" s="24">
        <v>2010</v>
      </c>
      <c r="B55" s="25">
        <v>242282</v>
      </c>
      <c r="C55" s="30">
        <v>39.568354231845539</v>
      </c>
      <c r="D55" s="30">
        <v>17.627392872768098</v>
      </c>
      <c r="E55" s="30">
        <v>4.1303109599557537</v>
      </c>
      <c r="F55" s="30">
        <v>3.8331365928958818</v>
      </c>
      <c r="G55" s="30">
        <v>6.8754591756713248</v>
      </c>
      <c r="H55" s="90">
        <v>72.034653833136602</v>
      </c>
      <c r="I55" s="27">
        <v>174527</v>
      </c>
      <c r="J55" s="59"/>
      <c r="K55" s="34"/>
    </row>
    <row r="56" spans="1:11" ht="11.85" customHeight="1">
      <c r="A56" s="41">
        <v>2011</v>
      </c>
      <c r="B56" s="77">
        <v>267259</v>
      </c>
      <c r="C56" s="75">
        <v>40.936320198758509</v>
      </c>
      <c r="D56" s="75">
        <v>18.247093643244941</v>
      </c>
      <c r="E56" s="75">
        <v>4.2333466786899603</v>
      </c>
      <c r="F56" s="75">
        <v>3.7577780355385602</v>
      </c>
      <c r="G56" s="75">
        <v>6.0970818569253042</v>
      </c>
      <c r="H56" s="91">
        <v>73.271620413157279</v>
      </c>
      <c r="I56" s="79">
        <v>195825</v>
      </c>
      <c r="J56" s="59"/>
      <c r="K56" s="34"/>
    </row>
    <row r="57" spans="1:11" ht="11.85" customHeight="1">
      <c r="A57" s="31">
        <v>2012</v>
      </c>
      <c r="B57" s="25">
        <v>262321</v>
      </c>
      <c r="C57" s="30">
        <v>38.888994781203188</v>
      </c>
      <c r="D57" s="30">
        <v>20.255336019609562</v>
      </c>
      <c r="E57" s="30">
        <v>4.9488984869682557</v>
      </c>
      <c r="F57" s="30">
        <v>3.7781954170653513</v>
      </c>
      <c r="G57" s="30">
        <v>5.4345629972438347</v>
      </c>
      <c r="H57" s="30">
        <v>73.305987702090192</v>
      </c>
      <c r="I57" s="27">
        <v>192297</v>
      </c>
      <c r="J57" s="59"/>
      <c r="K57" s="34"/>
    </row>
    <row r="58" spans="1:11" ht="11.85" customHeight="1">
      <c r="A58" s="41">
        <v>2013</v>
      </c>
      <c r="B58" s="77">
        <v>251006</v>
      </c>
      <c r="C58" s="45">
        <v>39.969562480578155</v>
      </c>
      <c r="D58" s="75">
        <v>23.3452586790754</v>
      </c>
      <c r="E58" s="75">
        <v>5.4046516816331085</v>
      </c>
      <c r="F58" s="75">
        <v>4.1397416794817659</v>
      </c>
      <c r="G58" s="45">
        <v>4.9907173533700391</v>
      </c>
      <c r="H58" s="45">
        <v>77.849931874138463</v>
      </c>
      <c r="I58" s="44">
        <v>195408</v>
      </c>
      <c r="J58" s="59"/>
      <c r="K58" s="34"/>
    </row>
    <row r="59" spans="1:11" ht="11.85" customHeight="1">
      <c r="A59" s="24">
        <v>2014</v>
      </c>
      <c r="B59" s="25">
        <v>229135</v>
      </c>
      <c r="C59" s="40">
        <v>38.421018177057192</v>
      </c>
      <c r="D59" s="40">
        <v>24.334126170161696</v>
      </c>
      <c r="E59" s="40">
        <v>5.6970781417068537</v>
      </c>
      <c r="F59" s="40">
        <v>4.1128592314574375</v>
      </c>
      <c r="G59" s="40">
        <v>3.114757675606084</v>
      </c>
      <c r="H59" s="40">
        <v>75.679839395989262</v>
      </c>
      <c r="I59" s="39">
        <v>173409</v>
      </c>
      <c r="J59" s="59"/>
      <c r="K59" s="34"/>
    </row>
    <row r="60" spans="1:11" ht="11.85" customHeight="1">
      <c r="A60" s="41">
        <v>2015</v>
      </c>
      <c r="B60" s="77">
        <v>234627</v>
      </c>
      <c r="C60" s="45">
        <v>38.286301235578172</v>
      </c>
      <c r="D60" s="45">
        <v>24.669795036376886</v>
      </c>
      <c r="E60" s="45">
        <v>5.9750156631589713</v>
      </c>
      <c r="F60" s="45">
        <v>4.1090752556184924</v>
      </c>
      <c r="G60" s="43" t="s">
        <v>30</v>
      </c>
      <c r="H60" s="45">
        <v>73.040187190732524</v>
      </c>
      <c r="I60" s="44">
        <v>171372</v>
      </c>
      <c r="J60" s="59"/>
      <c r="K60" s="34"/>
    </row>
    <row r="61" spans="1:11" ht="11.85" customHeight="1">
      <c r="A61" s="24">
        <v>2016</v>
      </c>
      <c r="B61" s="25">
        <v>240317</v>
      </c>
      <c r="C61" s="40">
        <v>38.10799901796377</v>
      </c>
      <c r="D61" s="40">
        <v>25.202128854804279</v>
      </c>
      <c r="E61" s="40">
        <v>6.1065176412821405</v>
      </c>
      <c r="F61" s="38" t="s">
        <v>30</v>
      </c>
      <c r="G61" s="38" t="s">
        <v>30</v>
      </c>
      <c r="H61" s="40">
        <v>69.416645514050188</v>
      </c>
      <c r="I61" s="39">
        <v>166820</v>
      </c>
      <c r="J61" s="59"/>
      <c r="K61" s="34"/>
    </row>
    <row r="62" spans="1:11" ht="11.85" customHeight="1">
      <c r="A62" s="41">
        <v>2017</v>
      </c>
      <c r="B62" s="77">
        <v>234277</v>
      </c>
      <c r="C62" s="45">
        <v>38.112149293357859</v>
      </c>
      <c r="D62" s="75">
        <v>25.446373310226782</v>
      </c>
      <c r="E62" s="76" t="s">
        <v>30</v>
      </c>
      <c r="F62" s="76" t="s">
        <v>30</v>
      </c>
      <c r="G62" s="76" t="s">
        <v>30</v>
      </c>
      <c r="H62" s="45">
        <v>63.558522603584642</v>
      </c>
      <c r="I62" s="44">
        <v>148903</v>
      </c>
      <c r="J62" s="59"/>
      <c r="K62" s="34"/>
    </row>
    <row r="63" spans="1:11" ht="11.85" customHeight="1">
      <c r="A63" s="24">
        <v>2018</v>
      </c>
      <c r="B63" s="25">
        <v>231144</v>
      </c>
      <c r="C63" s="40">
        <v>38.755061779669816</v>
      </c>
      <c r="D63" s="38" t="s">
        <v>30</v>
      </c>
      <c r="E63" s="38" t="s">
        <v>30</v>
      </c>
      <c r="F63" s="38" t="s">
        <v>30</v>
      </c>
      <c r="G63" s="38" t="s">
        <v>30</v>
      </c>
      <c r="H63" s="40">
        <v>38.755061779669816</v>
      </c>
      <c r="I63" s="39">
        <v>89580</v>
      </c>
      <c r="J63" s="59"/>
      <c r="K63" s="34"/>
    </row>
    <row r="64" spans="1:11" ht="11.85" customHeight="1">
      <c r="A64" s="237" t="s">
        <v>33</v>
      </c>
      <c r="B64" s="237"/>
      <c r="C64" s="237"/>
      <c r="D64" s="237"/>
      <c r="E64" s="237"/>
      <c r="F64" s="237"/>
      <c r="G64" s="237"/>
      <c r="H64" s="237"/>
      <c r="I64" s="237"/>
      <c r="J64" s="59"/>
    </row>
    <row r="65" spans="1:11" ht="11.85" customHeight="1">
      <c r="A65" s="24">
        <v>1990</v>
      </c>
      <c r="B65" s="27">
        <v>199818</v>
      </c>
      <c r="C65" s="30">
        <v>33.605080623367265</v>
      </c>
      <c r="D65" s="30">
        <v>25.600796725019769</v>
      </c>
      <c r="E65" s="30">
        <v>7.5163398692810457</v>
      </c>
      <c r="F65" s="30">
        <v>7.023391286070324</v>
      </c>
      <c r="G65" s="30">
        <v>11.388363410703741</v>
      </c>
      <c r="H65" s="90">
        <v>85.133971914442142</v>
      </c>
      <c r="I65" s="27">
        <v>170113</v>
      </c>
      <c r="J65" s="59"/>
    </row>
    <row r="66" spans="1:11" ht="11.85" customHeight="1">
      <c r="A66" s="41">
        <v>1995</v>
      </c>
      <c r="B66" s="79">
        <v>234903</v>
      </c>
      <c r="C66" s="75">
        <v>29.456413924045243</v>
      </c>
      <c r="D66" s="75">
        <v>24.676994333831413</v>
      </c>
      <c r="E66" s="75">
        <v>7.4652090437329459</v>
      </c>
      <c r="F66" s="75">
        <v>5.0586837971417991</v>
      </c>
      <c r="G66" s="75">
        <v>10.89045265492565</v>
      </c>
      <c r="H66" s="91">
        <v>77.547753753677057</v>
      </c>
      <c r="I66" s="79">
        <v>182162</v>
      </c>
      <c r="J66" s="59"/>
    </row>
    <row r="67" spans="1:11" ht="11.85" customHeight="1">
      <c r="A67" s="24">
        <v>2000</v>
      </c>
      <c r="B67" s="25">
        <v>257679</v>
      </c>
      <c r="C67" s="30">
        <v>28.44779745342073</v>
      </c>
      <c r="D67" s="30">
        <v>30.053283348662486</v>
      </c>
      <c r="E67" s="30">
        <v>6.7331835345526798</v>
      </c>
      <c r="F67" s="30">
        <v>5.237524206473946</v>
      </c>
      <c r="G67" s="30">
        <v>9.4163668750654885</v>
      </c>
      <c r="H67" s="40">
        <v>79.888155418175316</v>
      </c>
      <c r="I67" s="27">
        <v>205855</v>
      </c>
      <c r="J67" s="59" t="s">
        <v>62</v>
      </c>
      <c r="K67" s="36"/>
    </row>
    <row r="68" spans="1:11" ht="10.5" customHeight="1">
      <c r="A68" s="41">
        <v>2005</v>
      </c>
      <c r="B68" s="77">
        <v>270662</v>
      </c>
      <c r="C68" s="75">
        <v>37.675403270499736</v>
      </c>
      <c r="D68" s="75">
        <v>25.996999948274969</v>
      </c>
      <c r="E68" s="75">
        <v>5.3709054096991826</v>
      </c>
      <c r="F68" s="75">
        <v>4.219654033443927</v>
      </c>
      <c r="G68" s="75">
        <v>9.4309507799395558</v>
      </c>
      <c r="H68" s="75">
        <v>82.693913441857376</v>
      </c>
      <c r="I68" s="79">
        <v>223821</v>
      </c>
      <c r="J68" s="59"/>
      <c r="K68" s="36"/>
    </row>
    <row r="69" spans="1:11" ht="11.85" hidden="1" customHeight="1">
      <c r="A69" s="24">
        <v>2008</v>
      </c>
      <c r="B69" s="25">
        <v>316223</v>
      </c>
      <c r="C69" s="26">
        <v>39.395071790526934</v>
      </c>
      <c r="D69" s="26">
        <v>29.195243817187848</v>
      </c>
      <c r="E69" s="26">
        <v>5.4094975468482724</v>
      </c>
      <c r="F69" s="26">
        <v>4.5129615968197614</v>
      </c>
      <c r="G69" s="26">
        <v>8.1722328351862181</v>
      </c>
      <c r="H69" s="29">
        <v>86.685007586569029</v>
      </c>
      <c r="I69" s="27">
        <v>269085</v>
      </c>
      <c r="J69" s="59"/>
    </row>
    <row r="70" spans="1:11" ht="11.85" hidden="1" customHeight="1">
      <c r="A70" s="41">
        <v>2009</v>
      </c>
      <c r="B70" s="77">
        <v>360371</v>
      </c>
      <c r="C70" s="76">
        <v>41.467599565325145</v>
      </c>
      <c r="D70" s="76">
        <v>29.176278446100955</v>
      </c>
      <c r="E70" s="76">
        <v>5.4836393215513572</v>
      </c>
      <c r="F70" s="76">
        <v>4.1767550632629842</v>
      </c>
      <c r="G70" s="76">
        <v>7.4724038663184178</v>
      </c>
      <c r="H70" s="78">
        <v>87.776676262558865</v>
      </c>
      <c r="I70" s="79">
        <v>276249</v>
      </c>
      <c r="J70" s="59"/>
      <c r="K70" s="36"/>
    </row>
    <row r="71" spans="1:11" ht="11.85" customHeight="1">
      <c r="A71" s="24">
        <v>2010</v>
      </c>
      <c r="B71" s="25">
        <v>316223</v>
      </c>
      <c r="C71" s="30">
        <v>43.008889296477484</v>
      </c>
      <c r="D71" s="30">
        <v>29.226843082255243</v>
      </c>
      <c r="E71" s="30">
        <v>5.3146039345651648</v>
      </c>
      <c r="F71" s="30">
        <v>4.2093712348564152</v>
      </c>
      <c r="G71" s="30">
        <v>7.3944652982230892</v>
      </c>
      <c r="H71" s="90">
        <v>89.154172846377406</v>
      </c>
      <c r="I71" s="27">
        <v>281926</v>
      </c>
      <c r="J71" s="59"/>
      <c r="K71" s="36"/>
    </row>
    <row r="72" spans="1:11" ht="11.85" customHeight="1">
      <c r="A72" s="41">
        <v>2011</v>
      </c>
      <c r="B72" s="77">
        <v>360371</v>
      </c>
      <c r="C72" s="75">
        <v>53.338365184767923</v>
      </c>
      <c r="D72" s="75">
        <v>20.851566857488532</v>
      </c>
      <c r="E72" s="75">
        <v>4.7659217861592635</v>
      </c>
      <c r="F72" s="75">
        <v>4.288358386218647</v>
      </c>
      <c r="G72" s="75">
        <v>6.1655904609416403</v>
      </c>
      <c r="H72" s="91">
        <v>89.409802675576003</v>
      </c>
      <c r="I72" s="79">
        <v>322207</v>
      </c>
      <c r="J72" s="59"/>
      <c r="K72" s="36"/>
    </row>
    <row r="73" spans="1:11" ht="11.85" customHeight="1">
      <c r="A73" s="24">
        <v>2012</v>
      </c>
      <c r="B73" s="54">
        <v>357084</v>
      </c>
      <c r="C73" s="30">
        <v>50.713837640443145</v>
      </c>
      <c r="D73" s="30">
        <v>22.833843017329254</v>
      </c>
      <c r="E73" s="30">
        <v>5.3620436647959586</v>
      </c>
      <c r="F73" s="30">
        <v>4.3264329961577666</v>
      </c>
      <c r="G73" s="30">
        <v>5.5731984631067197</v>
      </c>
      <c r="H73" s="30">
        <v>88.809355781832849</v>
      </c>
      <c r="I73" s="27">
        <v>317124</v>
      </c>
      <c r="J73" s="59"/>
      <c r="K73" s="36"/>
    </row>
    <row r="74" spans="1:11" ht="11.85" customHeight="1">
      <c r="A74" s="41">
        <v>2013</v>
      </c>
      <c r="B74" s="42">
        <v>371812</v>
      </c>
      <c r="C74" s="45">
        <v>48.44276139554399</v>
      </c>
      <c r="D74" s="45">
        <v>23.999763321248373</v>
      </c>
      <c r="E74" s="45">
        <v>5.403268318397469</v>
      </c>
      <c r="F74" s="45">
        <v>4.5001237184383509</v>
      </c>
      <c r="G74" s="45">
        <v>4.799199595494497</v>
      </c>
      <c r="H74" s="45">
        <v>87.145116349122674</v>
      </c>
      <c r="I74" s="44">
        <v>324016</v>
      </c>
      <c r="J74" s="59"/>
      <c r="K74" s="34"/>
    </row>
    <row r="75" spans="1:11" ht="11.85" customHeight="1">
      <c r="A75" s="24">
        <v>2014</v>
      </c>
      <c r="B75" s="37">
        <v>333072</v>
      </c>
      <c r="C75" s="40">
        <v>46.996745448431568</v>
      </c>
      <c r="D75" s="40">
        <v>25.201457943027332</v>
      </c>
      <c r="E75" s="40">
        <v>5.638420521689004</v>
      </c>
      <c r="F75" s="40">
        <v>4.404753326608061</v>
      </c>
      <c r="G75" s="40">
        <v>3.0419849161742807</v>
      </c>
      <c r="H75" s="40">
        <v>85.283362155930249</v>
      </c>
      <c r="I75" s="39">
        <v>284055</v>
      </c>
      <c r="J75" s="59"/>
      <c r="K75" s="34"/>
    </row>
    <row r="76" spans="1:11" ht="11.85" customHeight="1">
      <c r="A76" s="41">
        <v>2015</v>
      </c>
      <c r="B76" s="42">
        <v>342284</v>
      </c>
      <c r="C76" s="45">
        <v>46.76701218870879</v>
      </c>
      <c r="D76" s="45">
        <v>25.23460050718117</v>
      </c>
      <c r="E76" s="45">
        <v>5.8673499199495156</v>
      </c>
      <c r="F76" s="45">
        <v>4.3647964847904079</v>
      </c>
      <c r="G76" s="43" t="s">
        <v>30</v>
      </c>
      <c r="H76" s="45">
        <v>82.233759100629882</v>
      </c>
      <c r="I76" s="44">
        <v>281473</v>
      </c>
      <c r="J76" s="59"/>
      <c r="K76" s="34"/>
    </row>
    <row r="77" spans="1:11" ht="11.85" customHeight="1">
      <c r="A77" s="24">
        <v>2016</v>
      </c>
      <c r="B77" s="37">
        <v>354423</v>
      </c>
      <c r="C77" s="40">
        <v>46.059651884894606</v>
      </c>
      <c r="D77" s="40">
        <v>25.577064693882733</v>
      </c>
      <c r="E77" s="40">
        <v>5.8717972592072183</v>
      </c>
      <c r="F77" s="38" t="s">
        <v>30</v>
      </c>
      <c r="G77" s="38" t="s">
        <v>30</v>
      </c>
      <c r="H77" s="40">
        <v>77.508513837984566</v>
      </c>
      <c r="I77" s="39">
        <v>274708</v>
      </c>
      <c r="J77" s="59"/>
      <c r="K77" s="34"/>
    </row>
    <row r="78" spans="1:11" ht="11.85" customHeight="1">
      <c r="A78" s="41">
        <v>2017</v>
      </c>
      <c r="B78" s="42">
        <v>345812</v>
      </c>
      <c r="C78" s="45">
        <v>45.848611384220327</v>
      </c>
      <c r="D78" s="75">
        <v>25.587891686812487</v>
      </c>
      <c r="E78" s="76" t="s">
        <v>30</v>
      </c>
      <c r="F78" s="76" t="s">
        <v>30</v>
      </c>
      <c r="G78" s="76" t="s">
        <v>30</v>
      </c>
      <c r="H78" s="45">
        <v>71.436503071032817</v>
      </c>
      <c r="I78" s="44">
        <v>247036</v>
      </c>
      <c r="J78" s="59"/>
      <c r="K78" s="34"/>
    </row>
    <row r="79" spans="1:11" ht="11.85" customHeight="1">
      <c r="A79" s="24">
        <v>2018</v>
      </c>
      <c r="B79" s="25">
        <v>339294</v>
      </c>
      <c r="C79" s="40">
        <v>46.090116536101434</v>
      </c>
      <c r="D79" s="38" t="s">
        <v>30</v>
      </c>
      <c r="E79" s="38" t="s">
        <v>30</v>
      </c>
      <c r="F79" s="38" t="s">
        <v>30</v>
      </c>
      <c r="G79" s="38" t="s">
        <v>30</v>
      </c>
      <c r="H79" s="40">
        <v>46.090116536101434</v>
      </c>
      <c r="I79" s="39">
        <v>156381</v>
      </c>
      <c r="J79" s="59"/>
      <c r="K79" s="34"/>
    </row>
    <row r="80" spans="1:11" ht="11.85" customHeight="1">
      <c r="A80" s="237" t="s">
        <v>32</v>
      </c>
      <c r="B80" s="237"/>
      <c r="C80" s="237"/>
      <c r="D80" s="237"/>
      <c r="E80" s="237"/>
      <c r="F80" s="237"/>
      <c r="G80" s="237"/>
      <c r="H80" s="237"/>
      <c r="I80" s="237"/>
      <c r="J80" s="59"/>
    </row>
    <row r="81" spans="1:11" ht="11.85" customHeight="1">
      <c r="A81" s="24">
        <v>1990</v>
      </c>
      <c r="B81" s="25">
        <v>74932</v>
      </c>
      <c r="C81" s="30">
        <v>26.267816153312335</v>
      </c>
      <c r="D81" s="30">
        <v>14.990925105428923</v>
      </c>
      <c r="E81" s="30">
        <v>2.9653552554315912</v>
      </c>
      <c r="F81" s="30">
        <v>3.3150056050819408</v>
      </c>
      <c r="G81" s="30">
        <v>7.9125073399882559</v>
      </c>
      <c r="H81" s="90">
        <v>55.451609459243045</v>
      </c>
      <c r="I81" s="27">
        <v>41551</v>
      </c>
      <c r="J81" s="59"/>
    </row>
    <row r="82" spans="1:11" ht="11.85" customHeight="1">
      <c r="A82" s="41">
        <v>1995</v>
      </c>
      <c r="B82" s="77">
        <v>72869</v>
      </c>
      <c r="C82" s="75">
        <v>21.379461773868176</v>
      </c>
      <c r="D82" s="75">
        <v>12.916329303270253</v>
      </c>
      <c r="E82" s="75">
        <v>4.8841070962960931</v>
      </c>
      <c r="F82" s="75">
        <v>3.0973390605058393</v>
      </c>
      <c r="G82" s="75">
        <v>8.7911183081969018</v>
      </c>
      <c r="H82" s="91">
        <v>51.068355542137255</v>
      </c>
      <c r="I82" s="79">
        <v>37213</v>
      </c>
      <c r="J82" s="59"/>
    </row>
    <row r="83" spans="1:11" ht="11.85" customHeight="1">
      <c r="A83" s="24">
        <v>2000</v>
      </c>
      <c r="B83" s="25">
        <v>89860</v>
      </c>
      <c r="C83" s="30">
        <v>18.475406187402626</v>
      </c>
      <c r="D83" s="30">
        <v>12.388159359002895</v>
      </c>
      <c r="E83" s="30">
        <v>4.2543957266859564</v>
      </c>
      <c r="F83" s="30">
        <v>3.2294680614288898</v>
      </c>
      <c r="G83" s="30">
        <v>8.5321611395504124</v>
      </c>
      <c r="H83" s="40">
        <v>46.879590474070774</v>
      </c>
      <c r="I83" s="27">
        <v>42126</v>
      </c>
      <c r="J83" s="59"/>
      <c r="K83" s="36"/>
    </row>
    <row r="84" spans="1:11" ht="11.85" customHeight="1">
      <c r="A84" s="41">
        <v>2005</v>
      </c>
      <c r="B84" s="77">
        <v>128710</v>
      </c>
      <c r="C84" s="75">
        <v>22.402299743609667</v>
      </c>
      <c r="D84" s="75">
        <v>9.752932950042732</v>
      </c>
      <c r="E84" s="75">
        <v>3.1893403775930382</v>
      </c>
      <c r="F84" s="75">
        <v>3.0611452101623806</v>
      </c>
      <c r="G84" s="75">
        <v>8.1182503301996736</v>
      </c>
      <c r="H84" s="75">
        <v>46.523968611607494</v>
      </c>
      <c r="I84" s="79">
        <v>59881</v>
      </c>
      <c r="J84" s="61"/>
      <c r="K84" s="36"/>
    </row>
    <row r="85" spans="1:11" ht="11.85" hidden="1" customHeight="1">
      <c r="A85" s="24">
        <v>2008</v>
      </c>
      <c r="B85" s="25">
        <v>131674</v>
      </c>
      <c r="C85" s="26">
        <v>21.322356729498608</v>
      </c>
      <c r="D85" s="26">
        <v>11.41835138296095</v>
      </c>
      <c r="E85" s="26">
        <v>3.6241019487522217</v>
      </c>
      <c r="F85" s="26">
        <v>3.4372769111593788</v>
      </c>
      <c r="G85" s="26">
        <v>7.4000941719701689</v>
      </c>
      <c r="H85" s="29">
        <v>47.202181144341324</v>
      </c>
      <c r="I85" s="27">
        <v>62153</v>
      </c>
      <c r="J85" s="59"/>
    </row>
    <row r="86" spans="1:11" ht="11.85" hidden="1" customHeight="1">
      <c r="A86" s="41">
        <v>2009</v>
      </c>
      <c r="B86" s="77">
        <v>134717</v>
      </c>
      <c r="C86" s="76">
        <v>23.607265601223304</v>
      </c>
      <c r="D86" s="76">
        <v>11.686721052279966</v>
      </c>
      <c r="E86" s="76">
        <v>3.7040611058737944</v>
      </c>
      <c r="F86" s="76">
        <v>3.3744813201006556</v>
      </c>
      <c r="G86" s="76">
        <v>6.6465256797583088</v>
      </c>
      <c r="H86" s="78">
        <v>49.019054759236028</v>
      </c>
      <c r="I86" s="79">
        <v>66037</v>
      </c>
      <c r="J86" s="59"/>
      <c r="K86" s="36"/>
    </row>
    <row r="87" spans="1:11" ht="11.85" customHeight="1">
      <c r="A87" s="24">
        <v>2010</v>
      </c>
      <c r="B87" s="25">
        <v>142633</v>
      </c>
      <c r="C87" s="30">
        <v>25.117609529351554</v>
      </c>
      <c r="D87" s="30">
        <v>11.383761121199161</v>
      </c>
      <c r="E87" s="30">
        <v>3.3554647241521947</v>
      </c>
      <c r="F87" s="30">
        <v>2.9544355093141137</v>
      </c>
      <c r="G87" s="30">
        <v>5.7917873142961307</v>
      </c>
      <c r="H87" s="90">
        <v>48.603058198313157</v>
      </c>
      <c r="I87" s="27">
        <v>69324</v>
      </c>
      <c r="J87" s="59"/>
      <c r="K87" s="36"/>
    </row>
    <row r="88" spans="1:11" ht="11.85" customHeight="1">
      <c r="A88" s="41">
        <v>2011</v>
      </c>
      <c r="B88" s="77">
        <v>146581</v>
      </c>
      <c r="C88" s="75">
        <v>26.731977541427604</v>
      </c>
      <c r="D88" s="75">
        <v>9.32521950320983</v>
      </c>
      <c r="E88" s="75">
        <v>3.1450187950689381</v>
      </c>
      <c r="F88" s="75">
        <v>3.068610529331905</v>
      </c>
      <c r="G88" s="75">
        <v>5.047721055252727</v>
      </c>
      <c r="H88" s="91">
        <v>47.318547424291005</v>
      </c>
      <c r="I88" s="79">
        <v>69360</v>
      </c>
      <c r="J88" s="59"/>
      <c r="K88" s="36"/>
    </row>
    <row r="89" spans="1:11" ht="11.85" customHeight="1">
      <c r="A89" s="24">
        <v>2012</v>
      </c>
      <c r="B89" s="25">
        <v>144399</v>
      </c>
      <c r="C89" s="30">
        <v>27.716258422842266</v>
      </c>
      <c r="D89" s="30">
        <v>9.7431422655281548</v>
      </c>
      <c r="E89" s="30">
        <v>3.3532088172355765</v>
      </c>
      <c r="F89" s="30">
        <v>2.9016821446131895</v>
      </c>
      <c r="G89" s="30">
        <v>4.5401976467981084</v>
      </c>
      <c r="H89" s="30">
        <v>48.254489297017294</v>
      </c>
      <c r="I89" s="27">
        <v>69679</v>
      </c>
      <c r="J89" s="59"/>
      <c r="K89" s="36"/>
    </row>
    <row r="90" spans="1:11" ht="11.85" customHeight="1">
      <c r="A90" s="41">
        <v>2013</v>
      </c>
      <c r="B90" s="77">
        <v>105208</v>
      </c>
      <c r="C90" s="45">
        <v>36.602729830431144</v>
      </c>
      <c r="D90" s="75">
        <v>13.629191696448938</v>
      </c>
      <c r="E90" s="75">
        <v>4.4739943730514788</v>
      </c>
      <c r="F90" s="75">
        <v>3.9578739259371907</v>
      </c>
      <c r="G90" s="45">
        <v>4.8028667021519276</v>
      </c>
      <c r="H90" s="45">
        <v>63.466656528020678</v>
      </c>
      <c r="I90" s="44">
        <v>66772</v>
      </c>
      <c r="J90" s="59"/>
      <c r="K90" s="34"/>
    </row>
    <row r="91" spans="1:11" ht="11.85" customHeight="1">
      <c r="A91" s="24">
        <v>2014</v>
      </c>
      <c r="B91" s="25">
        <v>102183</v>
      </c>
      <c r="C91" s="40">
        <v>36.597085620895839</v>
      </c>
      <c r="D91" s="40">
        <v>13.966119608936909</v>
      </c>
      <c r="E91" s="40">
        <v>4.8481645674916569</v>
      </c>
      <c r="F91" s="40">
        <v>4.2903418376833722</v>
      </c>
      <c r="G91" s="40">
        <v>3.1198927414540578</v>
      </c>
      <c r="H91" s="40">
        <v>62.821604376461835</v>
      </c>
      <c r="I91" s="39">
        <v>64193</v>
      </c>
      <c r="J91" s="59"/>
      <c r="K91" s="34"/>
    </row>
    <row r="92" spans="1:11" ht="11.85" customHeight="1">
      <c r="A92" s="41">
        <v>2015</v>
      </c>
      <c r="B92" s="77">
        <v>103142</v>
      </c>
      <c r="C92" s="45">
        <v>35.489907118341705</v>
      </c>
      <c r="D92" s="45">
        <v>14.067014407321945</v>
      </c>
      <c r="E92" s="45">
        <v>4.8913148862732934</v>
      </c>
      <c r="F92" s="45">
        <v>4.2514203719144481</v>
      </c>
      <c r="G92" s="43" t="s">
        <v>30</v>
      </c>
      <c r="H92" s="45">
        <v>58.699656783851381</v>
      </c>
      <c r="I92" s="44">
        <v>60544</v>
      </c>
      <c r="J92" s="21"/>
      <c r="K92" s="34"/>
    </row>
    <row r="93" spans="1:11" ht="11.85" customHeight="1">
      <c r="A93" s="24">
        <v>2016</v>
      </c>
      <c r="B93" s="25">
        <v>99695</v>
      </c>
      <c r="C93" s="40">
        <v>34.889412708761725</v>
      </c>
      <c r="D93" s="40">
        <v>14.471136967751644</v>
      </c>
      <c r="E93" s="40">
        <v>5.0032599428256184</v>
      </c>
      <c r="F93" s="38" t="s">
        <v>30</v>
      </c>
      <c r="G93" s="38" t="s">
        <v>30</v>
      </c>
      <c r="H93" s="40">
        <v>54.363809619338987</v>
      </c>
      <c r="I93" s="39">
        <v>54198</v>
      </c>
      <c r="J93" s="21"/>
      <c r="K93" s="34"/>
    </row>
    <row r="94" spans="1:11" ht="11.85" customHeight="1">
      <c r="A94" s="41">
        <v>2017</v>
      </c>
      <c r="B94" s="77">
        <v>95522</v>
      </c>
      <c r="C94" s="45">
        <v>33.757668390527833</v>
      </c>
      <c r="D94" s="45">
        <v>14.117166725989824</v>
      </c>
      <c r="E94" s="43" t="s">
        <v>30</v>
      </c>
      <c r="F94" s="43" t="s">
        <v>30</v>
      </c>
      <c r="G94" s="43" t="s">
        <v>30</v>
      </c>
      <c r="H94" s="45">
        <v>47.874835116517659</v>
      </c>
      <c r="I94" s="44">
        <v>45731</v>
      </c>
      <c r="J94" s="21"/>
      <c r="K94" s="34"/>
    </row>
    <row r="95" spans="1:11" ht="11.85" customHeight="1">
      <c r="A95" s="24">
        <v>2018</v>
      </c>
      <c r="B95" s="25">
        <v>93939</v>
      </c>
      <c r="C95" s="38">
        <v>33.325881689181273</v>
      </c>
      <c r="D95" s="38" t="s">
        <v>30</v>
      </c>
      <c r="E95" s="38" t="s">
        <v>30</v>
      </c>
      <c r="F95" s="38" t="s">
        <v>30</v>
      </c>
      <c r="G95" s="38" t="s">
        <v>30</v>
      </c>
      <c r="H95" s="40">
        <v>33.325881689181273</v>
      </c>
      <c r="I95" s="39">
        <v>31306</v>
      </c>
      <c r="J95" s="21"/>
      <c r="K95" s="34"/>
    </row>
    <row r="96" spans="1:11" ht="11.85" customHeight="1">
      <c r="A96" s="237" t="s">
        <v>85</v>
      </c>
      <c r="B96" s="237"/>
      <c r="C96" s="237"/>
      <c r="D96" s="237"/>
      <c r="E96" s="237"/>
      <c r="F96" s="237"/>
      <c r="G96" s="237"/>
      <c r="H96" s="237"/>
      <c r="I96" s="237"/>
      <c r="J96" s="59"/>
    </row>
    <row r="97" spans="1:11" ht="11.85" customHeight="1">
      <c r="A97" s="24">
        <v>1990</v>
      </c>
      <c r="B97" s="25">
        <v>100952</v>
      </c>
      <c r="C97" s="30">
        <v>23.797448292257705</v>
      </c>
      <c r="D97" s="30">
        <v>36.35589190902607</v>
      </c>
      <c r="E97" s="30">
        <v>9.453997939614867</v>
      </c>
      <c r="F97" s="30">
        <v>7.8631428797844514</v>
      </c>
      <c r="G97" s="30">
        <v>12.271178381805214</v>
      </c>
      <c r="H97" s="30">
        <v>89.74165940248831</v>
      </c>
      <c r="I97" s="27">
        <v>90596</v>
      </c>
      <c r="J97" s="59"/>
    </row>
    <row r="98" spans="1:11" ht="11.85" customHeight="1">
      <c r="A98" s="41">
        <v>1995</v>
      </c>
      <c r="B98" s="77">
        <v>109360</v>
      </c>
      <c r="C98" s="75">
        <v>17.27871250914411</v>
      </c>
      <c r="D98" s="75">
        <v>35.863204096561816</v>
      </c>
      <c r="E98" s="75">
        <v>11.00768105340161</v>
      </c>
      <c r="F98" s="75">
        <v>5.4928675932699349</v>
      </c>
      <c r="G98" s="75">
        <v>12.855705925384054</v>
      </c>
      <c r="H98" s="91">
        <v>82.49817117776152</v>
      </c>
      <c r="I98" s="79">
        <v>90220</v>
      </c>
      <c r="J98" s="59"/>
    </row>
    <row r="99" spans="1:11" ht="11.85" customHeight="1">
      <c r="A99" s="24">
        <v>2000</v>
      </c>
      <c r="B99" s="25">
        <v>115542</v>
      </c>
      <c r="C99" s="30">
        <v>13.685932388222465</v>
      </c>
      <c r="D99" s="30">
        <v>47.23477177130394</v>
      </c>
      <c r="E99" s="30">
        <v>8.8219002613768147</v>
      </c>
      <c r="F99" s="30">
        <v>4.6121756590676988</v>
      </c>
      <c r="G99" s="30">
        <v>10.842810406605389</v>
      </c>
      <c r="H99" s="30">
        <v>85.197590486576317</v>
      </c>
      <c r="I99" s="27">
        <v>98439</v>
      </c>
      <c r="J99" s="59" t="s">
        <v>62</v>
      </c>
      <c r="K99" s="36"/>
    </row>
    <row r="100" spans="1:11" ht="11.85" customHeight="1">
      <c r="A100" s="41">
        <v>2005</v>
      </c>
      <c r="B100" s="77">
        <v>119610</v>
      </c>
      <c r="C100" s="75">
        <v>29.418108853774765</v>
      </c>
      <c r="D100" s="75">
        <v>37.164116712649445</v>
      </c>
      <c r="E100" s="75">
        <v>6.8489256751107774</v>
      </c>
      <c r="F100" s="75">
        <v>4.1585151743165287</v>
      </c>
      <c r="G100" s="75">
        <v>9.8018560321043395</v>
      </c>
      <c r="H100" s="75">
        <v>87.391522447955865</v>
      </c>
      <c r="I100" s="79">
        <v>104529</v>
      </c>
      <c r="J100" s="59"/>
      <c r="K100" s="36"/>
    </row>
    <row r="101" spans="1:11" ht="11.85" customHeight="1">
      <c r="A101" s="24">
        <v>2010</v>
      </c>
      <c r="B101" s="25">
        <v>142238</v>
      </c>
      <c r="C101" s="30">
        <v>36.739830425062223</v>
      </c>
      <c r="D101" s="30">
        <v>38.767417989566781</v>
      </c>
      <c r="E101" s="30">
        <v>6.1643161461775335</v>
      </c>
      <c r="F101" s="30">
        <v>4.1753961669877251</v>
      </c>
      <c r="G101" s="30">
        <v>7.442455602581588</v>
      </c>
      <c r="H101" s="30">
        <v>93.289416330375857</v>
      </c>
      <c r="I101" s="27">
        <v>132693</v>
      </c>
      <c r="J101" s="59"/>
      <c r="K101" s="36"/>
    </row>
    <row r="102" spans="1:11" ht="11.85" customHeight="1">
      <c r="A102" s="41">
        <v>2011</v>
      </c>
      <c r="B102" s="77">
        <v>162454</v>
      </c>
      <c r="C102" s="75">
        <v>58.353749369052167</v>
      </c>
      <c r="D102" s="75">
        <v>19.781599714380686</v>
      </c>
      <c r="E102" s="75">
        <v>4.8136703312937819</v>
      </c>
      <c r="F102" s="75">
        <v>4.5058908983466086</v>
      </c>
      <c r="G102" s="75">
        <v>5.7622465436369685</v>
      </c>
      <c r="H102" s="75">
        <v>93.217156856710204</v>
      </c>
      <c r="I102" s="79">
        <v>151435</v>
      </c>
      <c r="J102" s="59"/>
      <c r="K102" s="36"/>
    </row>
    <row r="103" spans="1:11" ht="11.85" customHeight="1">
      <c r="A103" s="24">
        <v>2012</v>
      </c>
      <c r="B103" s="25">
        <v>162864</v>
      </c>
      <c r="C103" s="30">
        <v>56.296664701837116</v>
      </c>
      <c r="D103" s="30">
        <v>21.16121426466254</v>
      </c>
      <c r="E103" s="30">
        <v>5.1349592297868156</v>
      </c>
      <c r="F103" s="30">
        <v>4.5203359858532268</v>
      </c>
      <c r="G103" s="30">
        <v>5.3781068867275765</v>
      </c>
      <c r="H103" s="30">
        <v>92.491281068867266</v>
      </c>
      <c r="I103" s="27">
        <v>150635</v>
      </c>
      <c r="J103" s="59"/>
      <c r="K103" s="36"/>
    </row>
    <row r="104" spans="1:11" ht="11.85" customHeight="1">
      <c r="A104" s="41">
        <v>2013</v>
      </c>
      <c r="B104" s="77">
        <v>169706</v>
      </c>
      <c r="C104" s="45">
        <v>54.309806371018112</v>
      </c>
      <c r="D104" s="45">
        <v>21.738182503859615</v>
      </c>
      <c r="E104" s="45">
        <v>5.1129600603396463</v>
      </c>
      <c r="F104" s="45">
        <v>4.8371890210128106</v>
      </c>
      <c r="G104" s="45">
        <v>4.5891129364901655</v>
      </c>
      <c r="H104" s="45">
        <v>90.587250892720348</v>
      </c>
      <c r="I104" s="44">
        <v>153732</v>
      </c>
      <c r="J104" s="59"/>
      <c r="K104" s="34"/>
    </row>
    <row r="105" spans="1:11" ht="11.85" customHeight="1">
      <c r="A105" s="24">
        <v>2014</v>
      </c>
      <c r="B105" s="25">
        <v>151648</v>
      </c>
      <c r="C105" s="40">
        <v>53.268094534711963</v>
      </c>
      <c r="D105" s="40">
        <v>22.688067102764293</v>
      </c>
      <c r="E105" s="40">
        <v>5.2898818316100442</v>
      </c>
      <c r="F105" s="40">
        <v>4.7610255328128304</v>
      </c>
      <c r="G105" s="40">
        <v>2.9950939016670182</v>
      </c>
      <c r="H105" s="40">
        <v>89.002162903566145</v>
      </c>
      <c r="I105" s="39">
        <v>134970</v>
      </c>
      <c r="J105" s="59"/>
      <c r="K105" s="34"/>
    </row>
    <row r="106" spans="1:11" ht="11.85" customHeight="1">
      <c r="A106" s="41">
        <v>2015</v>
      </c>
      <c r="B106" s="77">
        <v>156363</v>
      </c>
      <c r="C106" s="45">
        <v>52.868005858163379</v>
      </c>
      <c r="D106" s="45">
        <v>22.400440001790706</v>
      </c>
      <c r="E106" s="45">
        <v>5.4303127977846426</v>
      </c>
      <c r="F106" s="45">
        <v>4.7204261877809968</v>
      </c>
      <c r="G106" s="43" t="s">
        <v>30</v>
      </c>
      <c r="H106" s="45">
        <v>85.419184845519723</v>
      </c>
      <c r="I106" s="44">
        <v>133564</v>
      </c>
      <c r="J106" s="59"/>
      <c r="K106" s="34"/>
    </row>
    <row r="107" spans="1:11" ht="11.85" customHeight="1">
      <c r="A107" s="24">
        <v>2016</v>
      </c>
      <c r="B107" s="25">
        <v>161318</v>
      </c>
      <c r="C107" s="40">
        <v>51.971261731486877</v>
      </c>
      <c r="D107" s="40">
        <v>22.739557891865754</v>
      </c>
      <c r="E107" s="40">
        <v>5.2969910363381647</v>
      </c>
      <c r="F107" s="38" t="s">
        <v>30</v>
      </c>
      <c r="G107" s="38" t="s">
        <v>30</v>
      </c>
      <c r="H107" s="40">
        <v>80.00781065969079</v>
      </c>
      <c r="I107" s="39">
        <v>129067</v>
      </c>
      <c r="J107" s="59"/>
      <c r="K107" s="34"/>
    </row>
    <row r="108" spans="1:11" ht="11.85" customHeight="1">
      <c r="A108" s="41">
        <v>2017</v>
      </c>
      <c r="B108" s="77">
        <v>157617</v>
      </c>
      <c r="C108" s="45">
        <v>51.36121103688054</v>
      </c>
      <c r="D108" s="75">
        <v>22.373855612021547</v>
      </c>
      <c r="E108" s="76" t="s">
        <v>30</v>
      </c>
      <c r="F108" s="76" t="s">
        <v>30</v>
      </c>
      <c r="G108" s="76" t="s">
        <v>30</v>
      </c>
      <c r="H108" s="45">
        <v>73.735066648902077</v>
      </c>
      <c r="I108" s="44">
        <v>116219</v>
      </c>
      <c r="J108" s="59"/>
      <c r="K108" s="34"/>
    </row>
    <row r="109" spans="1:11" ht="11.85" customHeight="1">
      <c r="A109" s="24">
        <v>2018</v>
      </c>
      <c r="B109" s="25">
        <v>153666</v>
      </c>
      <c r="C109" s="40">
        <v>51.19870368201164</v>
      </c>
      <c r="D109" s="38" t="s">
        <v>30</v>
      </c>
      <c r="E109" s="38" t="s">
        <v>30</v>
      </c>
      <c r="F109" s="38" t="s">
        <v>30</v>
      </c>
      <c r="G109" s="38" t="s">
        <v>30</v>
      </c>
      <c r="H109" s="40">
        <v>51.19870368201164</v>
      </c>
      <c r="I109" s="39">
        <v>78675</v>
      </c>
      <c r="J109" s="59"/>
      <c r="K109" s="34"/>
    </row>
    <row r="110" spans="1:11" ht="11.85" customHeight="1">
      <c r="A110" s="237" t="s">
        <v>86</v>
      </c>
      <c r="B110" s="237"/>
      <c r="C110" s="237"/>
      <c r="D110" s="237"/>
      <c r="E110" s="237"/>
      <c r="F110" s="237"/>
      <c r="G110" s="237"/>
      <c r="H110" s="237"/>
      <c r="I110" s="237"/>
      <c r="J110" s="59"/>
    </row>
    <row r="111" spans="1:11" ht="11.85" customHeight="1">
      <c r="A111" s="24">
        <v>1990</v>
      </c>
      <c r="B111" s="25">
        <v>98866</v>
      </c>
      <c r="C111" s="30">
        <v>43.619646794651345</v>
      </c>
      <c r="D111" s="30">
        <v>14.618776930390629</v>
      </c>
      <c r="E111" s="30">
        <v>5.5377986365383451</v>
      </c>
      <c r="F111" s="30">
        <v>6.1659215503813245</v>
      </c>
      <c r="G111" s="30">
        <v>10.486921691987135</v>
      </c>
      <c r="H111" s="90">
        <v>80.429065603948786</v>
      </c>
      <c r="I111" s="27">
        <v>79517</v>
      </c>
      <c r="J111" s="59"/>
    </row>
    <row r="112" spans="1:11" ht="11.85" customHeight="1">
      <c r="A112" s="41">
        <v>1995</v>
      </c>
      <c r="B112" s="77">
        <v>125543</v>
      </c>
      <c r="C112" s="75">
        <v>40.064360418342723</v>
      </c>
      <c r="D112" s="75">
        <v>14.932732211274224</v>
      </c>
      <c r="E112" s="75">
        <v>4.3793759906964151</v>
      </c>
      <c r="F112" s="75">
        <v>4.6804680468046804</v>
      </c>
      <c r="G112" s="75">
        <v>9.1785284723162572</v>
      </c>
      <c r="H112" s="91">
        <v>73.235465139434297</v>
      </c>
      <c r="I112" s="79">
        <v>91942</v>
      </c>
      <c r="J112" s="59"/>
    </row>
    <row r="113" spans="1:11" ht="11.85" customHeight="1">
      <c r="A113" s="24">
        <v>2000</v>
      </c>
      <c r="B113" s="25">
        <v>142137</v>
      </c>
      <c r="C113" s="30">
        <v>40.447596333115229</v>
      </c>
      <c r="D113" s="30">
        <v>16.086592512857315</v>
      </c>
      <c r="E113" s="30">
        <v>5.0352828609018063</v>
      </c>
      <c r="F113" s="30">
        <v>5.7458649049860346</v>
      </c>
      <c r="G113" s="30">
        <v>8.2568226429430762</v>
      </c>
      <c r="H113" s="40">
        <v>75.572159254803466</v>
      </c>
      <c r="I113" s="27">
        <v>107416</v>
      </c>
      <c r="J113" s="59" t="s">
        <v>62</v>
      </c>
      <c r="K113" s="36"/>
    </row>
    <row r="114" spans="1:11" ht="11.85" customHeight="1">
      <c r="A114" s="41">
        <v>2005</v>
      </c>
      <c r="B114" s="77">
        <v>151052</v>
      </c>
      <c r="C114" s="75">
        <v>44.213913089532078</v>
      </c>
      <c r="D114" s="75">
        <v>17.15435743982205</v>
      </c>
      <c r="E114" s="75">
        <v>4.2005402113179571</v>
      </c>
      <c r="F114" s="75">
        <v>4.2680666260625477</v>
      </c>
      <c r="G114" s="75">
        <v>9.1372507480867515</v>
      </c>
      <c r="H114" s="75">
        <v>78.974128114821383</v>
      </c>
      <c r="I114" s="79">
        <v>119292</v>
      </c>
      <c r="J114" s="59"/>
      <c r="K114" s="36"/>
    </row>
    <row r="115" spans="1:11" ht="11.85" customHeight="1">
      <c r="A115" s="24">
        <v>2010</v>
      </c>
      <c r="B115" s="25">
        <v>173985</v>
      </c>
      <c r="C115" s="30">
        <v>48.134034543207747</v>
      </c>
      <c r="D115" s="30">
        <v>21.42713452309107</v>
      </c>
      <c r="E115" s="30">
        <v>4.6199385004454401</v>
      </c>
      <c r="F115" s="30">
        <v>4.2371468804782024</v>
      </c>
      <c r="G115" s="30">
        <v>7.3552317728539816</v>
      </c>
      <c r="H115" s="90">
        <v>85.77348622007645</v>
      </c>
      <c r="I115" s="27">
        <v>149233</v>
      </c>
      <c r="J115" s="59"/>
      <c r="K115" s="36"/>
    </row>
    <row r="116" spans="1:11" ht="11.85" customHeight="1">
      <c r="A116" s="41">
        <v>2011</v>
      </c>
      <c r="B116" s="77">
        <v>197917</v>
      </c>
      <c r="C116" s="75">
        <v>49.221643416179511</v>
      </c>
      <c r="D116" s="75">
        <v>21.729816033994048</v>
      </c>
      <c r="E116" s="75">
        <v>4.7267288812987269</v>
      </c>
      <c r="F116" s="75">
        <v>4.1098036045412973</v>
      </c>
      <c r="G116" s="75">
        <v>6.4966627424627497</v>
      </c>
      <c r="H116" s="91">
        <v>86.284654678476329</v>
      </c>
      <c r="I116" s="79">
        <v>170772</v>
      </c>
      <c r="J116" s="59"/>
      <c r="K116" s="36"/>
    </row>
    <row r="117" spans="1:11" ht="11.85" customHeight="1">
      <c r="A117" s="24">
        <v>2012</v>
      </c>
      <c r="B117" s="25">
        <v>194220</v>
      </c>
      <c r="C117" s="30">
        <v>46.032334466069408</v>
      </c>
      <c r="D117" s="30">
        <v>24.236432911131704</v>
      </c>
      <c r="E117" s="30">
        <v>5.5524662753578413</v>
      </c>
      <c r="F117" s="30">
        <v>4.163834826485429</v>
      </c>
      <c r="G117" s="30">
        <v>5.7367933271547731</v>
      </c>
      <c r="H117" s="30">
        <v>85.721861806199158</v>
      </c>
      <c r="I117" s="27">
        <v>166489</v>
      </c>
      <c r="J117" s="59"/>
      <c r="K117" s="36"/>
    </row>
    <row r="118" spans="1:11" ht="11.85" customHeight="1">
      <c r="A118" s="41">
        <v>2013</v>
      </c>
      <c r="B118" s="77">
        <v>202106</v>
      </c>
      <c r="C118" s="45">
        <v>43.516273638585695</v>
      </c>
      <c r="D118" s="45">
        <v>25.898785785676825</v>
      </c>
      <c r="E118" s="45">
        <v>5.6470367035120184</v>
      </c>
      <c r="F118" s="45">
        <v>4.2170940001781245</v>
      </c>
      <c r="G118" s="45">
        <v>4.975606859766657</v>
      </c>
      <c r="H118" s="45">
        <v>84.254796987719317</v>
      </c>
      <c r="I118" s="44">
        <v>170284</v>
      </c>
      <c r="J118" s="59"/>
      <c r="K118" s="34"/>
    </row>
    <row r="119" spans="1:11" ht="11.85" customHeight="1">
      <c r="A119" s="24">
        <v>2014</v>
      </c>
      <c r="B119" s="25">
        <v>181424</v>
      </c>
      <c r="C119" s="40">
        <v>41.754674133521476</v>
      </c>
      <c r="D119" s="40">
        <v>27.302341476320663</v>
      </c>
      <c r="E119" s="40">
        <v>5.9297557103801042</v>
      </c>
      <c r="F119" s="40">
        <v>4.1069538760031747</v>
      </c>
      <c r="G119" s="40">
        <v>3.0811799982361761</v>
      </c>
      <c r="H119" s="40">
        <v>82.174905194461587</v>
      </c>
      <c r="I119" s="39">
        <v>149085</v>
      </c>
      <c r="J119" s="59"/>
      <c r="K119" s="34"/>
    </row>
    <row r="120" spans="1:11" ht="11.85" customHeight="1">
      <c r="A120" s="41">
        <v>2015</v>
      </c>
      <c r="B120" s="77">
        <v>185921</v>
      </c>
      <c r="C120" s="45">
        <v>41.635963661985464</v>
      </c>
      <c r="D120" s="45">
        <v>27.618181915975065</v>
      </c>
      <c r="E120" s="45">
        <v>6.2349062236111035</v>
      </c>
      <c r="F120" s="45">
        <v>4.06570532645586</v>
      </c>
      <c r="G120" s="43" t="s">
        <v>30</v>
      </c>
      <c r="H120" s="45">
        <v>79.554757128027504</v>
      </c>
      <c r="I120" s="44">
        <v>147909</v>
      </c>
      <c r="J120" s="59"/>
      <c r="K120" s="34"/>
    </row>
    <row r="121" spans="1:11" ht="11.85" customHeight="1">
      <c r="A121" s="24">
        <v>2016</v>
      </c>
      <c r="B121" s="25">
        <v>193105</v>
      </c>
      <c r="C121" s="40">
        <v>41.12115170503094</v>
      </c>
      <c r="D121" s="40">
        <v>27.947489707671991</v>
      </c>
      <c r="E121" s="40">
        <v>6.3519846715517474</v>
      </c>
      <c r="F121" s="38" t="s">
        <v>30</v>
      </c>
      <c r="G121" s="38" t="s">
        <v>30</v>
      </c>
      <c r="H121" s="40">
        <v>75.420626084254678</v>
      </c>
      <c r="I121" s="39">
        <v>145641</v>
      </c>
      <c r="J121" s="59"/>
      <c r="K121" s="34"/>
    </row>
    <row r="122" spans="1:11" ht="11.85" customHeight="1">
      <c r="A122" s="41">
        <v>2017</v>
      </c>
      <c r="B122" s="77">
        <v>188195</v>
      </c>
      <c r="C122" s="45">
        <v>41.231701161029783</v>
      </c>
      <c r="D122" s="75">
        <v>28.279709875395202</v>
      </c>
      <c r="E122" s="76" t="s">
        <v>30</v>
      </c>
      <c r="F122" s="76" t="s">
        <v>30</v>
      </c>
      <c r="G122" s="76" t="s">
        <v>30</v>
      </c>
      <c r="H122" s="45">
        <v>69.511411036424988</v>
      </c>
      <c r="I122" s="44">
        <v>130817</v>
      </c>
      <c r="J122" s="59"/>
      <c r="K122" s="34"/>
    </row>
    <row r="123" spans="1:11" ht="11.85" customHeight="1">
      <c r="A123" s="24">
        <v>2018</v>
      </c>
      <c r="B123" s="25">
        <v>185628</v>
      </c>
      <c r="C123" s="40">
        <v>41.861141638114944</v>
      </c>
      <c r="D123" s="38" t="s">
        <v>30</v>
      </c>
      <c r="E123" s="38" t="s">
        <v>30</v>
      </c>
      <c r="F123" s="38" t="s">
        <v>30</v>
      </c>
      <c r="G123" s="38" t="s">
        <v>30</v>
      </c>
      <c r="H123" s="40">
        <v>41.861141638114944</v>
      </c>
      <c r="I123" s="39">
        <v>77706</v>
      </c>
      <c r="J123" s="59"/>
      <c r="K123" s="34"/>
    </row>
    <row r="124" spans="1:11" ht="11.85" customHeight="1">
      <c r="A124" s="237" t="s">
        <v>87</v>
      </c>
      <c r="B124" s="237"/>
      <c r="C124" s="237"/>
      <c r="D124" s="237"/>
      <c r="E124" s="237"/>
      <c r="F124" s="237"/>
      <c r="G124" s="237"/>
      <c r="H124" s="237"/>
      <c r="I124" s="237"/>
      <c r="J124" s="59"/>
    </row>
    <row r="125" spans="1:11" ht="11.85" customHeight="1">
      <c r="A125" s="24">
        <v>1990</v>
      </c>
      <c r="B125" s="25">
        <v>46600</v>
      </c>
      <c r="C125" s="30">
        <v>31.950643776824034</v>
      </c>
      <c r="D125" s="30">
        <v>20.650214592274679</v>
      </c>
      <c r="E125" s="30">
        <v>3.7467811158798283</v>
      </c>
      <c r="F125" s="30">
        <v>3.7467811158798283</v>
      </c>
      <c r="G125" s="30">
        <v>7.8347639484978542</v>
      </c>
      <c r="H125" s="90">
        <v>67.929184549356222</v>
      </c>
      <c r="I125" s="27">
        <v>31655</v>
      </c>
      <c r="J125" s="59"/>
    </row>
    <row r="126" spans="1:11" ht="11.85" customHeight="1">
      <c r="A126" s="41">
        <v>1995</v>
      </c>
      <c r="B126" s="77">
        <v>41276</v>
      </c>
      <c r="C126" s="75">
        <v>24.92247310785929</v>
      </c>
      <c r="D126" s="75">
        <v>18.318150983622445</v>
      </c>
      <c r="E126" s="75">
        <v>6.146428917530768</v>
      </c>
      <c r="F126" s="75">
        <v>3.36515166198275</v>
      </c>
      <c r="G126" s="75">
        <v>9.6884388022095163</v>
      </c>
      <c r="H126" s="91">
        <v>62.440643473204773</v>
      </c>
      <c r="I126" s="79">
        <v>25773</v>
      </c>
      <c r="J126" s="59"/>
    </row>
    <row r="127" spans="1:11" ht="11.85" customHeight="1">
      <c r="A127" s="24">
        <v>2000</v>
      </c>
      <c r="B127" s="25">
        <v>45620</v>
      </c>
      <c r="C127" s="30">
        <v>22.398071021481805</v>
      </c>
      <c r="D127" s="30">
        <v>18.776852257781677</v>
      </c>
      <c r="E127" s="30">
        <v>5.6685664182376154</v>
      </c>
      <c r="F127" s="30">
        <v>3.6365629110039452</v>
      </c>
      <c r="G127" s="30">
        <v>9.7610697062691809</v>
      </c>
      <c r="H127" s="40">
        <v>60.241122314774223</v>
      </c>
      <c r="I127" s="27">
        <v>27482</v>
      </c>
      <c r="J127" s="59" t="s">
        <v>62</v>
      </c>
      <c r="K127" s="36"/>
    </row>
    <row r="128" spans="1:11" ht="11.85" customHeight="1">
      <c r="A128" s="41">
        <v>2005</v>
      </c>
      <c r="B128" s="77">
        <v>70038</v>
      </c>
      <c r="C128" s="75">
        <v>28.066192638282079</v>
      </c>
      <c r="D128" s="75">
        <v>12.748793512093433</v>
      </c>
      <c r="E128" s="75">
        <v>3.8836060424341077</v>
      </c>
      <c r="F128" s="75">
        <v>3.2525200605385649</v>
      </c>
      <c r="G128" s="75">
        <v>8.6296010737028475</v>
      </c>
      <c r="H128" s="75">
        <v>56.580713327051022</v>
      </c>
      <c r="I128" s="79">
        <v>39628</v>
      </c>
      <c r="J128" s="59"/>
      <c r="K128" s="36"/>
    </row>
    <row r="129" spans="1:11" ht="11.85" customHeight="1">
      <c r="A129" s="24">
        <v>2010</v>
      </c>
      <c r="B129" s="25">
        <v>74336</v>
      </c>
      <c r="C129" s="30">
        <v>31.888990529487732</v>
      </c>
      <c r="D129" s="30">
        <v>14.540733964700816</v>
      </c>
      <c r="E129" s="30">
        <v>3.7895501506672402</v>
      </c>
      <c r="F129" s="30">
        <v>3.0927141627206201</v>
      </c>
      <c r="G129" s="30">
        <v>5.9190701678863542</v>
      </c>
      <c r="H129" s="90">
        <v>59.231058975462773</v>
      </c>
      <c r="I129" s="27">
        <v>44030</v>
      </c>
      <c r="J129" s="59"/>
      <c r="K129" s="36"/>
    </row>
    <row r="130" spans="1:11" ht="11.85" customHeight="1">
      <c r="A130" s="41">
        <v>2011</v>
      </c>
      <c r="B130" s="77">
        <v>77239</v>
      </c>
      <c r="C130" s="75">
        <v>35.210191742513494</v>
      </c>
      <c r="D130" s="75">
        <v>10.239645774802884</v>
      </c>
      <c r="E130" s="75">
        <v>3.4322039384248888</v>
      </c>
      <c r="F130" s="75">
        <v>3.3519336086691958</v>
      </c>
      <c r="G130" s="75">
        <v>5.1295330079364048</v>
      </c>
      <c r="H130" s="91">
        <v>57.363508072346868</v>
      </c>
      <c r="I130" s="79">
        <v>44307</v>
      </c>
      <c r="J130" s="59"/>
      <c r="K130" s="36"/>
    </row>
    <row r="131" spans="1:11" ht="11.85" customHeight="1">
      <c r="A131" s="24">
        <v>2012</v>
      </c>
      <c r="B131" s="25">
        <v>76298</v>
      </c>
      <c r="C131" s="30">
        <v>35.927547248944926</v>
      </c>
      <c r="D131" s="30">
        <v>10.494377310021234</v>
      </c>
      <c r="E131" s="30">
        <v>3.4653595113895515</v>
      </c>
      <c r="F131" s="30">
        <v>3.1009987155626622</v>
      </c>
      <c r="G131" s="30">
        <v>4.5112584864609815</v>
      </c>
      <c r="H131" s="30">
        <v>57.499541272379354</v>
      </c>
      <c r="I131" s="27">
        <v>43871</v>
      </c>
      <c r="J131" s="59"/>
      <c r="K131" s="36"/>
    </row>
    <row r="132" spans="1:11" ht="11.85" customHeight="1">
      <c r="A132" s="41">
        <v>2013</v>
      </c>
      <c r="B132" s="77">
        <v>56308</v>
      </c>
      <c r="C132" s="45">
        <v>46.40903601619663</v>
      </c>
      <c r="D132" s="45">
        <v>14.35675214889536</v>
      </c>
      <c r="E132" s="45">
        <v>4.5357675641116719</v>
      </c>
      <c r="F132" s="45">
        <v>4.0775733465937343</v>
      </c>
      <c r="G132" s="45">
        <v>4.5854940683384244</v>
      </c>
      <c r="H132" s="45">
        <v>73.964623144135828</v>
      </c>
      <c r="I132" s="44">
        <v>41648</v>
      </c>
      <c r="J132" s="59"/>
      <c r="K132" s="34"/>
    </row>
    <row r="133" spans="1:11" ht="11.85" customHeight="1">
      <c r="A133" s="24">
        <v>2014</v>
      </c>
      <c r="B133" s="25">
        <v>54472</v>
      </c>
      <c r="C133" s="40">
        <v>46.102584814216478</v>
      </c>
      <c r="D133" s="40">
        <v>14.770891467175797</v>
      </c>
      <c r="E133" s="40">
        <v>4.8795711558231751</v>
      </c>
      <c r="F133" s="40">
        <v>4.4261271846086059</v>
      </c>
      <c r="G133" s="40">
        <v>3.0125569099720959</v>
      </c>
      <c r="H133" s="40">
        <v>73.191731531796151</v>
      </c>
      <c r="I133" s="39">
        <v>39869</v>
      </c>
      <c r="J133" s="59"/>
      <c r="K133" s="34"/>
    </row>
    <row r="134" spans="1:11" ht="11.85" customHeight="1">
      <c r="A134" s="41">
        <v>2015</v>
      </c>
      <c r="B134" s="77">
        <v>54436</v>
      </c>
      <c r="C134" s="45">
        <v>44.428319494452204</v>
      </c>
      <c r="D134" s="45">
        <v>14.650231464472041</v>
      </c>
      <c r="E134" s="45">
        <v>4.8093173635094422</v>
      </c>
      <c r="F134" s="45">
        <v>4.2306561834080387</v>
      </c>
      <c r="G134" s="43" t="s">
        <v>30</v>
      </c>
      <c r="H134" s="45">
        <v>68.118524505841719</v>
      </c>
      <c r="I134" s="44">
        <v>37081</v>
      </c>
      <c r="J134" s="59"/>
      <c r="K134" s="34"/>
    </row>
    <row r="135" spans="1:11" ht="11.85" customHeight="1">
      <c r="A135" s="24">
        <v>2016</v>
      </c>
      <c r="B135" s="25">
        <v>52483</v>
      </c>
      <c r="C135" s="40">
        <v>43.080616580607057</v>
      </c>
      <c r="D135" s="40">
        <v>14.919116666349103</v>
      </c>
      <c r="E135" s="40">
        <v>4.9139721433607075</v>
      </c>
      <c r="F135" s="38" t="s">
        <v>30</v>
      </c>
      <c r="G135" s="38" t="s">
        <v>30</v>
      </c>
      <c r="H135" s="40">
        <v>62.913705390316863</v>
      </c>
      <c r="I135" s="39">
        <v>33019</v>
      </c>
      <c r="J135" s="59"/>
      <c r="K135" s="34"/>
    </row>
    <row r="136" spans="1:11" ht="11.85" customHeight="1">
      <c r="A136" s="41">
        <v>2017</v>
      </c>
      <c r="B136" s="77">
        <v>49440</v>
      </c>
      <c r="C136" s="45">
        <v>41.573624595469255</v>
      </c>
      <c r="D136" s="75">
        <v>14.342637540453074</v>
      </c>
      <c r="E136" s="76" t="s">
        <v>30</v>
      </c>
      <c r="F136" s="76" t="s">
        <v>30</v>
      </c>
      <c r="G136" s="76" t="s">
        <v>30</v>
      </c>
      <c r="H136" s="45">
        <v>55.916262135922338</v>
      </c>
      <c r="I136" s="44">
        <v>27645</v>
      </c>
      <c r="J136" s="59"/>
      <c r="K136" s="34"/>
    </row>
    <row r="137" spans="1:11" ht="11.85" customHeight="1">
      <c r="A137" s="24">
        <v>2018</v>
      </c>
      <c r="B137" s="25">
        <v>48423</v>
      </c>
      <c r="C137" s="40">
        <v>40.129690436362885</v>
      </c>
      <c r="D137" s="38" t="s">
        <v>30</v>
      </c>
      <c r="E137" s="38" t="s">
        <v>30</v>
      </c>
      <c r="F137" s="38" t="s">
        <v>30</v>
      </c>
      <c r="G137" s="38" t="s">
        <v>30</v>
      </c>
      <c r="H137" s="40">
        <v>40.129690436362885</v>
      </c>
      <c r="I137" s="39">
        <v>19432</v>
      </c>
      <c r="J137" s="59"/>
      <c r="K137" s="34"/>
    </row>
    <row r="138" spans="1:11" ht="11.85" customHeight="1">
      <c r="A138" s="237" t="s">
        <v>88</v>
      </c>
      <c r="B138" s="237"/>
      <c r="C138" s="237"/>
      <c r="D138" s="237"/>
      <c r="E138" s="237"/>
      <c r="F138" s="237"/>
      <c r="G138" s="237"/>
      <c r="H138" s="237"/>
      <c r="I138" s="237"/>
      <c r="J138" s="59"/>
    </row>
    <row r="139" spans="1:11" ht="11.85" customHeight="1">
      <c r="A139" s="24">
        <v>1990</v>
      </c>
      <c r="B139" s="25">
        <v>28332</v>
      </c>
      <c r="C139" s="30">
        <v>16.920796272765777</v>
      </c>
      <c r="D139" s="30">
        <v>5.6826203586051109</v>
      </c>
      <c r="E139" s="30">
        <v>1.6800790625441198</v>
      </c>
      <c r="F139" s="30">
        <v>2.6048284625158833</v>
      </c>
      <c r="G139" s="30">
        <v>8.0403783707468595</v>
      </c>
      <c r="H139" s="90">
        <v>34.928702527177755</v>
      </c>
      <c r="I139" s="27">
        <v>9896</v>
      </c>
      <c r="J139" s="59"/>
    </row>
    <row r="140" spans="1:11" ht="11.85" customHeight="1">
      <c r="A140" s="41">
        <v>1995</v>
      </c>
      <c r="B140" s="77">
        <v>31593</v>
      </c>
      <c r="C140" s="75">
        <v>16.750546007026873</v>
      </c>
      <c r="D140" s="75">
        <v>5.8588927927072456</v>
      </c>
      <c r="E140" s="75">
        <v>3.234893805589846</v>
      </c>
      <c r="F140" s="75">
        <v>2.7474440540626088</v>
      </c>
      <c r="G140" s="75">
        <v>7.6187763112081797</v>
      </c>
      <c r="H140" s="91">
        <v>36.210552970594748</v>
      </c>
      <c r="I140" s="79">
        <v>11440</v>
      </c>
      <c r="J140" s="59"/>
    </row>
    <row r="141" spans="1:11" ht="11.85" customHeight="1">
      <c r="A141" s="24">
        <v>2000</v>
      </c>
      <c r="B141" s="25">
        <v>44240</v>
      </c>
      <c r="C141" s="30">
        <v>14.430379746835442</v>
      </c>
      <c r="D141" s="30">
        <v>5.8001808318264017</v>
      </c>
      <c r="E141" s="30">
        <v>2.7961121157323685</v>
      </c>
      <c r="F141" s="30">
        <v>2.8096745027124772</v>
      </c>
      <c r="G141" s="30">
        <v>7.2649186256781197</v>
      </c>
      <c r="H141" s="40">
        <v>33.101265822784811</v>
      </c>
      <c r="I141" s="27">
        <v>14644</v>
      </c>
      <c r="J141" s="59" t="s">
        <v>62</v>
      </c>
      <c r="K141" s="36"/>
    </row>
    <row r="142" spans="1:11" ht="11.85" customHeight="1">
      <c r="A142" s="41">
        <v>2005</v>
      </c>
      <c r="B142" s="77">
        <v>58672</v>
      </c>
      <c r="C142" s="75">
        <v>15.641191709844559</v>
      </c>
      <c r="D142" s="75">
        <v>6.1767112080719935</v>
      </c>
      <c r="E142" s="75">
        <v>2.3605808562857922</v>
      </c>
      <c r="F142" s="75">
        <v>2.8326970275429506</v>
      </c>
      <c r="G142" s="75">
        <v>7.5078401963457875</v>
      </c>
      <c r="H142" s="75">
        <v>34.519020998091079</v>
      </c>
      <c r="I142" s="79">
        <v>20253</v>
      </c>
      <c r="J142" s="59"/>
      <c r="K142" s="36"/>
    </row>
    <row r="143" spans="1:11" ht="11.85" customHeight="1">
      <c r="A143" s="24">
        <v>2010</v>
      </c>
      <c r="B143" s="25">
        <v>68297</v>
      </c>
      <c r="C143" s="30">
        <v>17.747485248253948</v>
      </c>
      <c r="D143" s="30">
        <v>7.9476404527285247</v>
      </c>
      <c r="E143" s="30">
        <v>2.8829963248751778</v>
      </c>
      <c r="F143" s="30">
        <v>2.8039298944316733</v>
      </c>
      <c r="G143" s="30">
        <v>5.6532497767105436</v>
      </c>
      <c r="H143" s="90">
        <v>37.035301696999866</v>
      </c>
      <c r="I143" s="27">
        <v>25294</v>
      </c>
      <c r="J143" s="59"/>
      <c r="K143" s="36"/>
    </row>
    <row r="144" spans="1:11" ht="11.85" customHeight="1">
      <c r="A144" s="41">
        <v>2011</v>
      </c>
      <c r="B144" s="77">
        <v>69342</v>
      </c>
      <c r="C144" s="75">
        <v>17.288223587436185</v>
      </c>
      <c r="D144" s="75">
        <v>8.3066539759453146</v>
      </c>
      <c r="E144" s="75">
        <v>2.8251276282772344</v>
      </c>
      <c r="F144" s="75">
        <v>2.7530212569582648</v>
      </c>
      <c r="G144" s="75">
        <v>4.9565919644659804</v>
      </c>
      <c r="H144" s="91">
        <v>36.12961841308298</v>
      </c>
      <c r="I144" s="79">
        <v>25053</v>
      </c>
      <c r="J144" s="59"/>
      <c r="K144" s="36"/>
    </row>
    <row r="145" spans="1:11" ht="11.85" customHeight="1">
      <c r="A145" s="24">
        <v>2012</v>
      </c>
      <c r="B145" s="25">
        <v>68101</v>
      </c>
      <c r="C145" s="30">
        <v>18.516615027679475</v>
      </c>
      <c r="D145" s="30">
        <v>8.9014845596980958</v>
      </c>
      <c r="E145" s="30">
        <v>3.2275590666803717</v>
      </c>
      <c r="F145" s="30">
        <v>2.6783747668903541</v>
      </c>
      <c r="G145" s="30">
        <v>4.5726200790003082</v>
      </c>
      <c r="H145" s="30">
        <v>37.896653499948606</v>
      </c>
      <c r="I145" s="27">
        <v>25808</v>
      </c>
      <c r="J145" s="59"/>
      <c r="K145" s="36"/>
    </row>
    <row r="146" spans="1:11" ht="11.85" customHeight="1">
      <c r="A146" s="41">
        <v>2013</v>
      </c>
      <c r="B146" s="77">
        <v>48900</v>
      </c>
      <c r="C146" s="45">
        <v>25.310838445807772</v>
      </c>
      <c r="D146" s="45">
        <v>12.791411042944786</v>
      </c>
      <c r="E146" s="45">
        <v>4.4028629856850712</v>
      </c>
      <c r="F146" s="45">
        <v>3.8200408997955009</v>
      </c>
      <c r="G146" s="45">
        <v>5.0531697341513286</v>
      </c>
      <c r="H146" s="45">
        <v>51.378323108384464</v>
      </c>
      <c r="I146" s="44">
        <v>25124</v>
      </c>
      <c r="J146" s="59"/>
      <c r="K146" s="34"/>
    </row>
    <row r="147" spans="1:11" ht="11.85" customHeight="1">
      <c r="A147" s="24">
        <v>2014</v>
      </c>
      <c r="B147" s="25">
        <v>47711</v>
      </c>
      <c r="C147" s="40">
        <v>25.744587202112722</v>
      </c>
      <c r="D147" s="40">
        <v>13.047305652784475</v>
      </c>
      <c r="E147" s="40">
        <v>4.8123074343442811</v>
      </c>
      <c r="F147" s="40">
        <v>4.1353147073002035</v>
      </c>
      <c r="G147" s="40">
        <v>3.2424388505795307</v>
      </c>
      <c r="H147" s="40">
        <v>50.981953847121211</v>
      </c>
      <c r="I147" s="39">
        <v>24324</v>
      </c>
      <c r="J147" s="59"/>
      <c r="K147" s="34"/>
    </row>
    <row r="148" spans="1:11" ht="11.85" customHeight="1">
      <c r="A148" s="41">
        <v>2015</v>
      </c>
      <c r="B148" s="77">
        <v>48706</v>
      </c>
      <c r="C148" s="45">
        <v>25.499938405945876</v>
      </c>
      <c r="D148" s="45">
        <v>13.415184987475875</v>
      </c>
      <c r="E148" s="45">
        <v>4.9829589783599557</v>
      </c>
      <c r="F148" s="45">
        <v>4.2746273559725703</v>
      </c>
      <c r="G148" s="43" t="s">
        <v>30</v>
      </c>
      <c r="H148" s="45">
        <v>48.172709727754281</v>
      </c>
      <c r="I148" s="44">
        <v>23463</v>
      </c>
      <c r="J148" s="59"/>
      <c r="K148" s="34"/>
    </row>
    <row r="149" spans="1:11" ht="11.85" customHeight="1">
      <c r="A149" s="24">
        <v>2016</v>
      </c>
      <c r="B149" s="25">
        <v>47212</v>
      </c>
      <c r="C149" s="40">
        <v>25.783699059561126</v>
      </c>
      <c r="D149" s="40">
        <v>13.973142421418283</v>
      </c>
      <c r="E149" s="40">
        <v>5.1025163094128612</v>
      </c>
      <c r="F149" s="38" t="s">
        <v>30</v>
      </c>
      <c r="G149" s="38" t="s">
        <v>30</v>
      </c>
      <c r="H149" s="40">
        <v>44.859357790392274</v>
      </c>
      <c r="I149" s="39">
        <v>21179</v>
      </c>
      <c r="J149" s="59"/>
      <c r="K149" s="34"/>
    </row>
    <row r="150" spans="1:11" ht="11.85" customHeight="1">
      <c r="A150" s="41">
        <v>2017</v>
      </c>
      <c r="B150" s="77">
        <v>46082</v>
      </c>
      <c r="C150" s="45">
        <v>25.372162666550928</v>
      </c>
      <c r="D150" s="75">
        <v>13.875265830476108</v>
      </c>
      <c r="E150" s="76" t="s">
        <v>30</v>
      </c>
      <c r="F150" s="76" t="s">
        <v>30</v>
      </c>
      <c r="G150" s="76" t="s">
        <v>30</v>
      </c>
      <c r="H150" s="45">
        <v>39.247428497027038</v>
      </c>
      <c r="I150" s="44">
        <v>18086</v>
      </c>
      <c r="J150" s="59"/>
      <c r="K150" s="34"/>
    </row>
    <row r="151" spans="1:11" ht="11.85" customHeight="1">
      <c r="A151" s="24">
        <v>2018</v>
      </c>
      <c r="B151" s="25">
        <v>45516</v>
      </c>
      <c r="C151" s="40">
        <v>26.087529659899815</v>
      </c>
      <c r="D151" s="38" t="s">
        <v>30</v>
      </c>
      <c r="E151" s="38" t="s">
        <v>30</v>
      </c>
      <c r="F151" s="38" t="s">
        <v>30</v>
      </c>
      <c r="G151" s="38" t="s">
        <v>30</v>
      </c>
      <c r="H151" s="40">
        <v>26.087529659899815</v>
      </c>
      <c r="I151" s="39">
        <v>11874</v>
      </c>
      <c r="J151" s="59"/>
      <c r="K151" s="34"/>
    </row>
    <row r="152" spans="1:11" ht="67.5" customHeight="1">
      <c r="A152" s="238" t="s">
        <v>63</v>
      </c>
      <c r="B152" s="238"/>
      <c r="C152" s="238"/>
      <c r="D152" s="238"/>
      <c r="E152" s="238"/>
      <c r="F152" s="238"/>
      <c r="G152" s="238"/>
      <c r="H152" s="238"/>
      <c r="I152" s="239"/>
      <c r="J152" s="21"/>
    </row>
  </sheetData>
  <mergeCells count="17">
    <mergeCell ref="A1:I1"/>
    <mergeCell ref="A2:I2"/>
    <mergeCell ref="A3:A5"/>
    <mergeCell ref="B3:B4"/>
    <mergeCell ref="C3:G3"/>
    <mergeCell ref="H3:I4"/>
    <mergeCell ref="C5:H5"/>
    <mergeCell ref="A110:I110"/>
    <mergeCell ref="A124:I124"/>
    <mergeCell ref="A138:I138"/>
    <mergeCell ref="A152:I152"/>
    <mergeCell ref="A6:I6"/>
    <mergeCell ref="A28:I28"/>
    <mergeCell ref="A46:I46"/>
    <mergeCell ref="A64:I64"/>
    <mergeCell ref="A80:I80"/>
    <mergeCell ref="A96:I96"/>
  </mergeCells>
  <hyperlinks>
    <hyperlink ref="A1" location="Inhalt!A1" display="Zurück zum Inhalt"/>
  </hyperlinks>
  <pageMargins left="0.70866141732283472" right="0.70866141732283472" top="0.78740157480314965" bottom="0.78740157480314965" header="0.31496062992125984" footer="0.31496062992125984"/>
  <pageSetup paperSize="9" scale="44" orientation="portrait" r:id="rId1"/>
  <headerFooter scaleWithDoc="0">
    <oddHeader>&amp;CBildungsbericht 2020 - Tabellen F2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sqref="A1:H1"/>
    </sheetView>
  </sheetViews>
  <sheetFormatPr baseColWidth="10" defaultColWidth="11.42578125" defaultRowHeight="12.75"/>
  <cols>
    <col min="1" max="16384" width="11.42578125" style="95"/>
  </cols>
  <sheetData>
    <row r="1" spans="1:8" s="103" customFormat="1" ht="24" customHeight="1">
      <c r="A1" s="185" t="s">
        <v>31</v>
      </c>
      <c r="B1" s="185"/>
      <c r="C1" s="185"/>
      <c r="D1" s="185"/>
      <c r="E1" s="185"/>
      <c r="F1" s="185"/>
      <c r="G1" s="185"/>
      <c r="H1" s="185"/>
    </row>
    <row r="2" spans="1:8" ht="30" customHeight="1">
      <c r="A2" s="182" t="s">
        <v>132</v>
      </c>
      <c r="B2" s="182"/>
      <c r="C2" s="182"/>
      <c r="D2" s="182"/>
      <c r="E2" s="182"/>
      <c r="F2" s="182"/>
      <c r="G2" s="182"/>
      <c r="H2" s="182"/>
    </row>
    <row r="25" spans="1:8" ht="12.75" customHeight="1">
      <c r="A25" s="183" t="s">
        <v>133</v>
      </c>
      <c r="B25" s="183"/>
      <c r="C25" s="183"/>
      <c r="D25" s="183"/>
      <c r="E25" s="183"/>
      <c r="F25" s="183"/>
      <c r="G25" s="183"/>
      <c r="H25" s="183"/>
    </row>
    <row r="26" spans="1:8" ht="12.75" customHeight="1">
      <c r="A26" s="183" t="s">
        <v>134</v>
      </c>
      <c r="B26" s="183"/>
      <c r="C26" s="183"/>
      <c r="D26" s="183"/>
      <c r="E26" s="183"/>
      <c r="F26" s="183"/>
      <c r="G26" s="183"/>
      <c r="H26" s="183"/>
    </row>
    <row r="27" spans="1:8" ht="12.75" customHeight="1">
      <c r="A27" s="184" t="s">
        <v>135</v>
      </c>
      <c r="B27" s="184"/>
      <c r="C27" s="184"/>
      <c r="D27" s="184"/>
      <c r="E27" s="184"/>
      <c r="F27" s="184"/>
      <c r="G27" s="184"/>
      <c r="H27" s="184"/>
    </row>
  </sheetData>
  <mergeCells count="5">
    <mergeCell ref="A2:H2"/>
    <mergeCell ref="A26:H26"/>
    <mergeCell ref="A27:H27"/>
    <mergeCell ref="A25:H25"/>
    <mergeCell ref="A1:H1"/>
  </mergeCells>
  <hyperlinks>
    <hyperlink ref="A1" location="Inhalt!A1" display="Zurück zum Inhalt"/>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sqref="A1:H1"/>
    </sheetView>
  </sheetViews>
  <sheetFormatPr baseColWidth="10" defaultColWidth="11.42578125" defaultRowHeight="12.75"/>
  <cols>
    <col min="1" max="16384" width="11.42578125" style="95"/>
  </cols>
  <sheetData>
    <row r="1" spans="1:8" ht="24" customHeight="1">
      <c r="A1" s="185" t="s">
        <v>31</v>
      </c>
      <c r="B1" s="185"/>
      <c r="C1" s="185"/>
      <c r="D1" s="185"/>
      <c r="E1" s="185"/>
      <c r="F1" s="185"/>
      <c r="G1" s="185"/>
      <c r="H1" s="185"/>
    </row>
    <row r="2" spans="1:8" ht="30" customHeight="1">
      <c r="A2" s="182" t="s">
        <v>136</v>
      </c>
      <c r="B2" s="182"/>
      <c r="C2" s="182"/>
      <c r="D2" s="182"/>
      <c r="E2" s="182"/>
      <c r="F2" s="182"/>
      <c r="G2" s="182"/>
      <c r="H2" s="182"/>
    </row>
    <row r="21" spans="1:8" ht="9" customHeight="1"/>
    <row r="22" spans="1:8">
      <c r="A22" s="186" t="s">
        <v>138</v>
      </c>
      <c r="B22" s="186"/>
      <c r="C22" s="186"/>
      <c r="D22" s="186"/>
      <c r="E22" s="186"/>
      <c r="F22" s="186"/>
      <c r="G22" s="186"/>
      <c r="H22" s="186"/>
    </row>
    <row r="23" spans="1:8" ht="23.25" customHeight="1">
      <c r="A23" s="186" t="s">
        <v>141</v>
      </c>
      <c r="B23" s="186"/>
      <c r="C23" s="186"/>
      <c r="D23" s="186"/>
      <c r="E23" s="186"/>
      <c r="F23" s="186"/>
      <c r="G23" s="186"/>
      <c r="H23" s="186"/>
    </row>
    <row r="24" spans="1:8">
      <c r="A24" s="186" t="s">
        <v>139</v>
      </c>
      <c r="B24" s="186"/>
      <c r="C24" s="186"/>
      <c r="D24" s="186"/>
      <c r="E24" s="186"/>
      <c r="F24" s="186"/>
      <c r="G24" s="186"/>
      <c r="H24" s="186"/>
    </row>
    <row r="25" spans="1:8">
      <c r="A25" s="184" t="s">
        <v>140</v>
      </c>
      <c r="B25" s="184"/>
      <c r="C25" s="184"/>
      <c r="D25" s="184"/>
      <c r="E25" s="184"/>
      <c r="F25" s="184"/>
      <c r="G25" s="184"/>
      <c r="H25" s="184"/>
    </row>
  </sheetData>
  <mergeCells count="6">
    <mergeCell ref="A1:H1"/>
    <mergeCell ref="A2:H2"/>
    <mergeCell ref="A25:H25"/>
    <mergeCell ref="A22:H22"/>
    <mergeCell ref="A23:H23"/>
    <mergeCell ref="A24:H24"/>
  </mergeCells>
  <hyperlinks>
    <hyperlink ref="A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election sqref="A1:H1"/>
    </sheetView>
  </sheetViews>
  <sheetFormatPr baseColWidth="10" defaultColWidth="11.42578125" defaultRowHeight="12.75"/>
  <cols>
    <col min="1" max="16384" width="11.42578125" style="95"/>
  </cols>
  <sheetData>
    <row r="1" spans="1:8" ht="24" customHeight="1">
      <c r="A1" s="187" t="s">
        <v>31</v>
      </c>
      <c r="B1" s="187"/>
      <c r="C1" s="187"/>
      <c r="D1" s="187"/>
      <c r="E1" s="187"/>
      <c r="F1" s="187"/>
      <c r="G1" s="187"/>
      <c r="H1" s="187"/>
    </row>
    <row r="2" spans="1:8" ht="30" customHeight="1">
      <c r="A2" s="182" t="s">
        <v>142</v>
      </c>
      <c r="B2" s="182"/>
      <c r="C2" s="182"/>
      <c r="D2" s="182"/>
      <c r="E2" s="182"/>
      <c r="F2" s="182"/>
      <c r="G2" s="182"/>
      <c r="H2" s="182"/>
    </row>
    <row r="34" spans="1:8" ht="3.75" customHeight="1">
      <c r="A34" s="104"/>
    </row>
    <row r="35" spans="1:8" ht="24" customHeight="1">
      <c r="A35" s="186" t="s">
        <v>144</v>
      </c>
      <c r="B35" s="186"/>
      <c r="C35" s="186"/>
      <c r="D35" s="186"/>
      <c r="E35" s="186"/>
      <c r="F35" s="186"/>
      <c r="G35" s="186"/>
      <c r="H35" s="186"/>
    </row>
    <row r="36" spans="1:8" ht="36" customHeight="1">
      <c r="A36" s="186" t="s">
        <v>145</v>
      </c>
      <c r="B36" s="186"/>
      <c r="C36" s="186"/>
      <c r="D36" s="186"/>
      <c r="E36" s="186"/>
      <c r="F36" s="186"/>
      <c r="G36" s="186"/>
      <c r="H36" s="186"/>
    </row>
    <row r="37" spans="1:8" ht="127.5" customHeight="1">
      <c r="A37" s="186" t="s">
        <v>146</v>
      </c>
      <c r="B37" s="186"/>
      <c r="C37" s="186"/>
      <c r="D37" s="186"/>
      <c r="E37" s="186"/>
      <c r="F37" s="186"/>
      <c r="G37" s="186"/>
      <c r="H37" s="186"/>
    </row>
    <row r="38" spans="1:8" ht="12.75" customHeight="1">
      <c r="A38" s="183" t="s">
        <v>152</v>
      </c>
      <c r="B38" s="183"/>
      <c r="C38" s="183"/>
      <c r="D38" s="183"/>
      <c r="E38" s="183"/>
      <c r="F38" s="183"/>
      <c r="G38" s="183"/>
      <c r="H38" s="183"/>
    </row>
    <row r="39" spans="1:8" ht="12.75" customHeight="1">
      <c r="A39" s="186" t="s">
        <v>153</v>
      </c>
      <c r="B39" s="186"/>
      <c r="C39" s="186"/>
      <c r="D39" s="186"/>
      <c r="E39" s="186"/>
      <c r="F39" s="186"/>
      <c r="G39" s="186"/>
      <c r="H39" s="186"/>
    </row>
  </sheetData>
  <mergeCells count="7">
    <mergeCell ref="A1:H1"/>
    <mergeCell ref="A2:H2"/>
    <mergeCell ref="A35:H35"/>
    <mergeCell ref="A39:H39"/>
    <mergeCell ref="A36:H36"/>
    <mergeCell ref="A37:H37"/>
    <mergeCell ref="A38:H38"/>
  </mergeCells>
  <hyperlinks>
    <hyperlink ref="A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sqref="A1:H1"/>
    </sheetView>
  </sheetViews>
  <sheetFormatPr baseColWidth="10" defaultColWidth="11.42578125" defaultRowHeight="12.75"/>
  <cols>
    <col min="1" max="16384" width="11.42578125" style="95"/>
  </cols>
  <sheetData>
    <row r="1" spans="1:8" s="103" customFormat="1" ht="24" customHeight="1">
      <c r="A1" s="187" t="s">
        <v>31</v>
      </c>
      <c r="B1" s="187"/>
      <c r="C1" s="187"/>
      <c r="D1" s="187"/>
      <c r="E1" s="187"/>
      <c r="F1" s="187"/>
      <c r="G1" s="187"/>
      <c r="H1" s="187"/>
    </row>
    <row r="2" spans="1:8" ht="30" customHeight="1">
      <c r="A2" s="182" t="s">
        <v>147</v>
      </c>
      <c r="B2" s="182"/>
      <c r="C2" s="182"/>
      <c r="D2" s="182"/>
      <c r="E2" s="182"/>
      <c r="F2" s="182"/>
      <c r="G2" s="182"/>
      <c r="H2" s="182"/>
    </row>
    <row r="25" spans="1:8" ht="25.5" customHeight="1">
      <c r="A25" s="186"/>
      <c r="B25" s="186"/>
      <c r="C25" s="186"/>
      <c r="D25" s="186"/>
      <c r="E25" s="186"/>
      <c r="F25" s="186"/>
      <c r="G25" s="186"/>
      <c r="H25" s="186"/>
    </row>
    <row r="26" spans="1:8" ht="35.25" customHeight="1">
      <c r="A26" s="186"/>
      <c r="B26" s="186"/>
      <c r="C26" s="186"/>
      <c r="D26" s="186"/>
      <c r="E26" s="186"/>
      <c r="F26" s="186"/>
      <c r="G26" s="186"/>
      <c r="H26" s="186"/>
    </row>
    <row r="27" spans="1:8" ht="12.75" customHeight="1">
      <c r="A27" s="186"/>
      <c r="B27" s="186"/>
      <c r="C27" s="186"/>
      <c r="D27" s="186"/>
      <c r="E27" s="186"/>
      <c r="F27" s="186"/>
      <c r="G27" s="186"/>
      <c r="H27" s="186"/>
    </row>
    <row r="28" spans="1:8">
      <c r="A28" s="186"/>
      <c r="B28" s="186"/>
      <c r="C28" s="186"/>
      <c r="D28" s="186"/>
      <c r="E28" s="186"/>
      <c r="F28" s="186"/>
      <c r="G28" s="186"/>
      <c r="H28" s="186"/>
    </row>
    <row r="31" spans="1:8" ht="25.5" customHeight="1">
      <c r="A31" s="183" t="s">
        <v>144</v>
      </c>
      <c r="B31" s="183"/>
      <c r="C31" s="183"/>
      <c r="D31" s="183"/>
      <c r="E31" s="183"/>
      <c r="F31" s="183"/>
      <c r="G31" s="183"/>
      <c r="H31" s="183"/>
    </row>
    <row r="32" spans="1:8" ht="35.25" customHeight="1">
      <c r="A32" s="183" t="s">
        <v>150</v>
      </c>
      <c r="B32" s="183"/>
      <c r="C32" s="183"/>
      <c r="D32" s="183"/>
      <c r="E32" s="183"/>
      <c r="F32" s="183"/>
      <c r="G32" s="183"/>
      <c r="H32" s="183"/>
    </row>
    <row r="33" spans="1:8" ht="12.75" customHeight="1">
      <c r="A33" s="186" t="s">
        <v>149</v>
      </c>
      <c r="B33" s="186"/>
      <c r="C33" s="186"/>
      <c r="D33" s="186"/>
      <c r="E33" s="186"/>
      <c r="F33" s="186"/>
      <c r="G33" s="186"/>
      <c r="H33" s="186"/>
    </row>
    <row r="34" spans="1:8" ht="12.75" customHeight="1">
      <c r="A34" s="183" t="s">
        <v>154</v>
      </c>
      <c r="B34" s="183"/>
      <c r="C34" s="183"/>
      <c r="D34" s="183"/>
      <c r="E34" s="183"/>
      <c r="F34" s="183"/>
      <c r="G34" s="183"/>
      <c r="H34" s="183"/>
    </row>
    <row r="35" spans="1:8">
      <c r="A35" s="183" t="s">
        <v>153</v>
      </c>
      <c r="B35" s="183"/>
      <c r="C35" s="183"/>
      <c r="D35" s="183"/>
      <c r="E35" s="183"/>
      <c r="F35" s="183"/>
      <c r="G35" s="183"/>
      <c r="H35" s="183"/>
    </row>
  </sheetData>
  <mergeCells count="11">
    <mergeCell ref="A31:H31"/>
    <mergeCell ref="A32:H32"/>
    <mergeCell ref="A33:H33"/>
    <mergeCell ref="A35:H35"/>
    <mergeCell ref="A1:H1"/>
    <mergeCell ref="A2:H2"/>
    <mergeCell ref="A27:H27"/>
    <mergeCell ref="A28:H28"/>
    <mergeCell ref="A25:H25"/>
    <mergeCell ref="A26:H26"/>
    <mergeCell ref="A34:H34"/>
  </mergeCells>
  <hyperlinks>
    <hyperlink ref="A1" location="Inhalt!A1" display="Zurück zum Inhalt"/>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showGridLines="0" zoomScaleNormal="100" workbookViewId="0">
      <selection sqref="A1:L1"/>
    </sheetView>
  </sheetViews>
  <sheetFormatPr baseColWidth="10" defaultColWidth="11.42578125" defaultRowHeight="12.75"/>
  <cols>
    <col min="1" max="1" width="5.42578125" style="69" customWidth="1"/>
    <col min="2" max="2" width="10" style="69" customWidth="1"/>
    <col min="3" max="3" width="10.42578125" style="69" customWidth="1"/>
    <col min="4" max="5" width="10" style="69" customWidth="1"/>
    <col min="6" max="6" width="10.28515625" style="69" customWidth="1"/>
    <col min="7" max="8" width="10" style="69" customWidth="1"/>
    <col min="9" max="9" width="10.140625" style="69" customWidth="1"/>
    <col min="10" max="11" width="10" style="69" customWidth="1"/>
    <col min="12" max="12" width="10.140625" style="69" customWidth="1"/>
    <col min="13" max="13" width="10" style="69" customWidth="1"/>
    <col min="14" max="16384" width="11.42578125" style="69"/>
  </cols>
  <sheetData>
    <row r="1" spans="1:13" ht="24" customHeight="1">
      <c r="A1" s="185" t="s">
        <v>31</v>
      </c>
      <c r="B1" s="185"/>
      <c r="C1" s="185"/>
      <c r="D1" s="185"/>
      <c r="E1" s="185"/>
      <c r="F1" s="185"/>
      <c r="G1" s="185"/>
      <c r="H1" s="185"/>
      <c r="I1" s="185"/>
      <c r="J1" s="185"/>
      <c r="K1" s="185"/>
      <c r="L1" s="185"/>
      <c r="M1" s="160"/>
    </row>
    <row r="2" spans="1:13" ht="15" customHeight="1">
      <c r="A2" s="188" t="s">
        <v>116</v>
      </c>
      <c r="B2" s="188"/>
      <c r="C2" s="188"/>
      <c r="D2" s="188"/>
      <c r="E2" s="188"/>
      <c r="F2" s="188"/>
      <c r="G2" s="188"/>
      <c r="H2" s="188"/>
      <c r="I2" s="188"/>
      <c r="J2" s="188"/>
      <c r="K2" s="188"/>
      <c r="L2" s="188"/>
      <c r="M2" s="161"/>
    </row>
    <row r="3" spans="1:13" ht="12.75" customHeight="1">
      <c r="A3" s="83"/>
      <c r="B3" s="83"/>
      <c r="C3" s="83"/>
      <c r="D3" s="83"/>
      <c r="E3" s="83"/>
      <c r="F3" s="83"/>
      <c r="G3" s="83"/>
      <c r="H3" s="83"/>
      <c r="I3" s="83"/>
      <c r="J3" s="83"/>
      <c r="K3" s="83"/>
      <c r="L3" s="83"/>
      <c r="M3" s="83"/>
    </row>
    <row r="4" spans="1:13" ht="12.75" customHeight="1">
      <c r="A4" s="83"/>
      <c r="B4" s="83"/>
      <c r="C4" s="83"/>
      <c r="D4" s="83"/>
      <c r="E4" s="83"/>
      <c r="F4" s="83"/>
      <c r="G4" s="83"/>
      <c r="H4" s="83"/>
      <c r="I4" s="83"/>
      <c r="J4" s="83"/>
      <c r="K4" s="83"/>
      <c r="L4" s="83"/>
      <c r="M4" s="83"/>
    </row>
    <row r="5" spans="1:13" ht="12.75" customHeight="1">
      <c r="A5" s="83"/>
      <c r="B5" s="83"/>
      <c r="C5" s="83"/>
      <c r="D5" s="83"/>
      <c r="E5" s="83"/>
      <c r="F5" s="83"/>
      <c r="G5" s="83"/>
      <c r="H5" s="83"/>
      <c r="I5" s="83"/>
      <c r="J5" s="83"/>
      <c r="K5" s="83"/>
      <c r="L5" s="83"/>
      <c r="M5" s="83"/>
    </row>
    <row r="6" spans="1:13" ht="12.75" customHeight="1">
      <c r="A6" s="83"/>
      <c r="B6" s="83"/>
      <c r="C6" s="83"/>
      <c r="D6" s="83"/>
      <c r="E6" s="83"/>
      <c r="F6" s="83"/>
      <c r="G6" s="83"/>
      <c r="H6" s="83"/>
      <c r="I6" s="83"/>
      <c r="J6" s="83"/>
      <c r="K6" s="83"/>
      <c r="L6" s="83"/>
      <c r="M6" s="83"/>
    </row>
    <row r="7" spans="1:13" ht="12.75" customHeight="1">
      <c r="A7" s="83"/>
      <c r="B7" s="83"/>
      <c r="C7" s="83"/>
      <c r="D7" s="83"/>
      <c r="E7" s="83"/>
      <c r="F7" s="83"/>
      <c r="G7" s="83"/>
      <c r="H7" s="83"/>
      <c r="I7" s="83"/>
      <c r="J7" s="83"/>
      <c r="K7" s="83"/>
      <c r="L7" s="83"/>
      <c r="M7" s="83"/>
    </row>
    <row r="8" spans="1:13" ht="12.75" customHeight="1">
      <c r="A8" s="83"/>
      <c r="B8" s="83"/>
      <c r="C8" s="83"/>
      <c r="D8" s="83"/>
      <c r="E8" s="83"/>
      <c r="F8" s="83"/>
      <c r="G8" s="83"/>
      <c r="H8" s="83"/>
      <c r="I8" s="83"/>
      <c r="J8" s="83"/>
      <c r="K8" s="83"/>
      <c r="L8" s="83"/>
      <c r="M8" s="83"/>
    </row>
    <row r="9" spans="1:13" ht="12.75" customHeight="1">
      <c r="A9" s="83"/>
      <c r="B9" s="83"/>
      <c r="C9" s="83"/>
      <c r="D9" s="83"/>
      <c r="E9" s="83"/>
      <c r="F9" s="83"/>
      <c r="G9" s="83"/>
      <c r="H9" s="83"/>
      <c r="I9" s="83"/>
      <c r="J9" s="83"/>
      <c r="K9" s="83"/>
      <c r="L9" s="83"/>
      <c r="M9" s="83"/>
    </row>
    <row r="10" spans="1:13" ht="12.75" customHeight="1">
      <c r="A10" s="83"/>
      <c r="B10" s="83"/>
      <c r="C10" s="83"/>
      <c r="D10" s="83"/>
      <c r="E10" s="83"/>
      <c r="F10" s="83"/>
      <c r="G10" s="83"/>
      <c r="H10" s="83"/>
      <c r="I10" s="83"/>
      <c r="J10" s="83"/>
      <c r="K10" s="83"/>
      <c r="L10" s="83"/>
      <c r="M10" s="83"/>
    </row>
    <row r="11" spans="1:13" ht="12.75" customHeight="1">
      <c r="A11" s="83"/>
      <c r="B11" s="83"/>
      <c r="C11" s="83"/>
      <c r="D11" s="83"/>
      <c r="E11" s="83"/>
      <c r="F11" s="83"/>
      <c r="G11" s="83"/>
      <c r="H11" s="83"/>
      <c r="I11" s="83"/>
      <c r="J11" s="83"/>
      <c r="K11" s="83"/>
      <c r="L11" s="83"/>
      <c r="M11" s="83"/>
    </row>
    <row r="12" spans="1:13" ht="12.75" customHeight="1">
      <c r="A12" s="83"/>
      <c r="B12" s="83"/>
      <c r="C12" s="83"/>
      <c r="D12" s="83"/>
      <c r="E12" s="83"/>
      <c r="F12" s="83"/>
      <c r="G12" s="83"/>
      <c r="H12" s="83"/>
      <c r="I12" s="83"/>
      <c r="J12" s="83"/>
      <c r="K12" s="83"/>
      <c r="L12" s="83"/>
      <c r="M12" s="83"/>
    </row>
    <row r="13" spans="1:13" ht="12.75" customHeight="1">
      <c r="A13" s="83"/>
      <c r="B13" s="83"/>
      <c r="C13" s="83"/>
      <c r="D13" s="83"/>
      <c r="E13" s="83"/>
      <c r="F13" s="83"/>
      <c r="G13" s="83"/>
      <c r="H13" s="83"/>
      <c r="I13" s="83"/>
      <c r="J13" s="83"/>
      <c r="K13" s="83"/>
      <c r="L13" s="83"/>
      <c r="M13" s="83"/>
    </row>
    <row r="14" spans="1:13" ht="12.75" customHeight="1">
      <c r="A14" s="83"/>
      <c r="B14" s="83"/>
      <c r="C14" s="83"/>
      <c r="D14" s="83"/>
      <c r="E14" s="83"/>
      <c r="F14" s="83"/>
      <c r="G14" s="83"/>
      <c r="H14" s="83"/>
      <c r="I14" s="83"/>
      <c r="J14" s="83"/>
      <c r="K14" s="83"/>
      <c r="L14" s="83"/>
      <c r="M14" s="83"/>
    </row>
    <row r="15" spans="1:13" ht="12.75" customHeight="1">
      <c r="A15" s="83"/>
      <c r="B15" s="83"/>
      <c r="C15" s="83"/>
      <c r="D15" s="83"/>
      <c r="E15" s="83"/>
      <c r="F15" s="83"/>
      <c r="G15" s="83"/>
      <c r="H15" s="83"/>
      <c r="I15" s="83"/>
      <c r="J15" s="83"/>
      <c r="K15" s="83"/>
      <c r="L15" s="83"/>
      <c r="M15" s="83"/>
    </row>
    <row r="16" spans="1:13" ht="12.75" customHeight="1">
      <c r="A16" s="83"/>
      <c r="B16" s="83"/>
      <c r="C16" s="83"/>
      <c r="D16" s="83"/>
      <c r="E16" s="83"/>
      <c r="F16" s="83"/>
      <c r="G16" s="83"/>
      <c r="H16" s="83"/>
      <c r="I16" s="83"/>
      <c r="J16" s="83"/>
      <c r="K16" s="83"/>
      <c r="L16" s="83"/>
      <c r="M16" s="83"/>
    </row>
    <row r="17" spans="1:13" ht="12.75" customHeight="1">
      <c r="A17" s="83"/>
      <c r="B17" s="83"/>
      <c r="C17" s="83"/>
      <c r="D17" s="83"/>
      <c r="E17" s="83"/>
      <c r="F17" s="83"/>
      <c r="G17" s="83"/>
      <c r="H17" s="83"/>
      <c r="I17" s="83"/>
      <c r="J17" s="83"/>
      <c r="K17" s="83"/>
      <c r="L17" s="83"/>
      <c r="M17" s="83"/>
    </row>
    <row r="18" spans="1:13" ht="12.75" customHeight="1">
      <c r="A18" s="83"/>
      <c r="B18" s="83"/>
      <c r="C18" s="83"/>
      <c r="D18" s="83"/>
      <c r="E18" s="83"/>
      <c r="F18" s="83"/>
      <c r="G18" s="83"/>
      <c r="H18" s="83"/>
      <c r="I18" s="83"/>
      <c r="J18" s="83"/>
      <c r="K18" s="83"/>
      <c r="L18" s="83"/>
      <c r="M18" s="83"/>
    </row>
    <row r="19" spans="1:13" ht="12.75" customHeight="1">
      <c r="A19" s="83"/>
      <c r="B19" s="83"/>
      <c r="C19" s="83"/>
      <c r="D19" s="83"/>
      <c r="E19" s="83"/>
      <c r="F19" s="83"/>
      <c r="G19" s="83"/>
      <c r="H19" s="83"/>
      <c r="I19" s="83"/>
      <c r="J19" s="83"/>
      <c r="K19" s="83"/>
      <c r="L19" s="83"/>
      <c r="M19" s="83"/>
    </row>
    <row r="20" spans="1:13" ht="12.75" customHeight="1">
      <c r="A20" s="83"/>
      <c r="B20" s="83"/>
      <c r="C20" s="83"/>
      <c r="D20" s="83"/>
      <c r="E20" s="83"/>
      <c r="F20" s="83"/>
      <c r="G20" s="83"/>
      <c r="H20" s="83"/>
      <c r="I20" s="83"/>
      <c r="J20" s="83"/>
      <c r="K20" s="83"/>
      <c r="L20" s="83"/>
      <c r="M20" s="83"/>
    </row>
    <row r="21" spans="1:13" ht="12.75" customHeight="1">
      <c r="A21" s="83"/>
      <c r="B21" s="83"/>
      <c r="C21" s="83"/>
      <c r="D21" s="83"/>
      <c r="E21" s="83"/>
      <c r="F21" s="83"/>
      <c r="G21" s="83"/>
      <c r="H21" s="83"/>
      <c r="I21" s="83"/>
      <c r="J21" s="83"/>
      <c r="K21" s="83"/>
      <c r="L21" s="83"/>
      <c r="M21" s="83"/>
    </row>
    <row r="22" spans="1:13" ht="12.75" customHeight="1">
      <c r="A22" s="83"/>
      <c r="B22" s="83"/>
      <c r="C22" s="83"/>
      <c r="D22" s="83"/>
      <c r="E22" s="83"/>
      <c r="F22" s="83"/>
      <c r="G22" s="83"/>
      <c r="H22" s="83"/>
      <c r="I22" s="83"/>
      <c r="J22" s="83"/>
      <c r="K22" s="83"/>
      <c r="L22" s="83"/>
      <c r="M22" s="83"/>
    </row>
    <row r="23" spans="1:13" ht="12.75" customHeight="1">
      <c r="A23" s="83"/>
      <c r="B23" s="83"/>
      <c r="C23" s="83"/>
      <c r="D23" s="83"/>
      <c r="E23" s="83"/>
      <c r="F23" s="83"/>
      <c r="G23" s="83"/>
      <c r="H23" s="83"/>
      <c r="I23" s="83"/>
      <c r="J23" s="83"/>
      <c r="K23" s="83"/>
      <c r="L23" s="83"/>
      <c r="M23" s="83"/>
    </row>
    <row r="24" spans="1:13" ht="12.75" customHeight="1">
      <c r="A24" s="83"/>
      <c r="B24" s="83"/>
      <c r="C24" s="83"/>
      <c r="D24" s="83"/>
      <c r="E24" s="83"/>
      <c r="F24" s="83"/>
      <c r="G24" s="83"/>
      <c r="H24" s="83"/>
      <c r="I24" s="83"/>
      <c r="J24" s="83"/>
      <c r="K24" s="83"/>
      <c r="L24" s="83"/>
      <c r="M24" s="83"/>
    </row>
    <row r="25" spans="1:13" ht="12.75" customHeight="1">
      <c r="A25" s="83"/>
      <c r="B25" s="83"/>
      <c r="C25" s="83"/>
      <c r="D25" s="83"/>
      <c r="E25" s="83"/>
      <c r="F25" s="83"/>
      <c r="G25" s="83"/>
      <c r="H25" s="83"/>
      <c r="I25" s="83"/>
      <c r="J25" s="83"/>
      <c r="K25" s="83"/>
      <c r="L25" s="83"/>
      <c r="M25" s="83"/>
    </row>
    <row r="26" spans="1:13" ht="12.75" customHeight="1">
      <c r="A26" s="83"/>
      <c r="B26" s="83"/>
      <c r="C26" s="83"/>
      <c r="D26" s="83"/>
      <c r="E26" s="83"/>
      <c r="F26" s="83"/>
      <c r="G26" s="83"/>
      <c r="H26" s="83"/>
      <c r="I26" s="83"/>
      <c r="J26" s="83"/>
      <c r="K26" s="83"/>
      <c r="L26" s="83"/>
      <c r="M26" s="83"/>
    </row>
  </sheetData>
  <mergeCells count="2">
    <mergeCell ref="A1:L1"/>
    <mergeCell ref="A2:L2"/>
  </mergeCells>
  <hyperlinks>
    <hyperlink ref="A1" location="Inhalt!A1" display="Zurück zum Inhalt"/>
  </hyperlinks>
  <pageMargins left="0.70866141732283472" right="0.70866141732283472" top="0.78740157480314965" bottom="0.78740157480314965" header="0.31496062992125984" footer="0.31496062992125984"/>
  <pageSetup paperSize="9" scale="64" orientation="portrait" r:id="rId1"/>
  <headerFooter scaleWithDoc="0">
    <oddHeader>&amp;CBildungsbericht 2020 - Tabellen F2</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zoomScaleNormal="100" workbookViewId="0">
      <selection sqref="A1:H1"/>
    </sheetView>
  </sheetViews>
  <sheetFormatPr baseColWidth="10" defaultColWidth="11.42578125" defaultRowHeight="12.75"/>
  <cols>
    <col min="1" max="1" width="5.42578125" style="69" customWidth="1"/>
    <col min="2" max="2" width="10" style="69" customWidth="1"/>
    <col min="3" max="3" width="10.42578125" style="69" customWidth="1"/>
    <col min="4" max="5" width="10" style="69" customWidth="1"/>
    <col min="6" max="6" width="10.28515625" style="69" customWidth="1"/>
    <col min="7" max="8" width="10" style="69" customWidth="1"/>
    <col min="9" max="16384" width="11.42578125" style="69"/>
  </cols>
  <sheetData>
    <row r="1" spans="1:8" ht="24" customHeight="1">
      <c r="A1" s="185" t="s">
        <v>31</v>
      </c>
      <c r="B1" s="185"/>
      <c r="C1" s="185"/>
      <c r="D1" s="185"/>
      <c r="E1" s="185"/>
      <c r="F1" s="185"/>
      <c r="G1" s="185"/>
      <c r="H1" s="185"/>
    </row>
    <row r="2" spans="1:8" ht="30" customHeight="1">
      <c r="A2" s="188" t="s">
        <v>115</v>
      </c>
      <c r="B2" s="188"/>
      <c r="C2" s="188"/>
      <c r="D2" s="188"/>
      <c r="E2" s="188"/>
      <c r="F2" s="188"/>
      <c r="G2" s="188"/>
      <c r="H2" s="188"/>
    </row>
    <row r="3" spans="1:8" ht="12.75" customHeight="1">
      <c r="A3" s="83"/>
      <c r="B3" s="83"/>
      <c r="C3" s="83"/>
      <c r="D3" s="83"/>
      <c r="E3" s="83"/>
      <c r="F3" s="83"/>
      <c r="G3" s="83"/>
      <c r="H3" s="83"/>
    </row>
    <row r="4" spans="1:8" ht="12.75" customHeight="1">
      <c r="A4" s="83"/>
      <c r="B4" s="83"/>
      <c r="C4" s="83"/>
      <c r="D4" s="83"/>
      <c r="E4" s="83"/>
      <c r="F4" s="83"/>
      <c r="G4" s="83"/>
      <c r="H4" s="83"/>
    </row>
    <row r="5" spans="1:8" ht="12.75" customHeight="1">
      <c r="A5" s="83"/>
      <c r="B5" s="83"/>
      <c r="C5" s="83"/>
      <c r="D5" s="83"/>
      <c r="E5" s="83"/>
      <c r="F5" s="83"/>
      <c r="G5" s="83"/>
      <c r="H5" s="83"/>
    </row>
    <row r="6" spans="1:8" ht="12.75" customHeight="1">
      <c r="A6" s="83"/>
      <c r="B6" s="83"/>
      <c r="C6" s="83"/>
      <c r="D6" s="83"/>
      <c r="E6" s="83"/>
      <c r="F6" s="83"/>
      <c r="G6" s="83"/>
      <c r="H6" s="83"/>
    </row>
    <row r="7" spans="1:8" ht="12.75" customHeight="1">
      <c r="A7" s="83"/>
      <c r="B7" s="83"/>
      <c r="C7" s="83"/>
      <c r="D7" s="83"/>
      <c r="E7" s="83"/>
      <c r="F7" s="83"/>
      <c r="G7" s="83"/>
      <c r="H7" s="83"/>
    </row>
    <row r="8" spans="1:8" ht="12.75" customHeight="1">
      <c r="A8" s="83"/>
      <c r="B8" s="83"/>
      <c r="C8" s="83"/>
      <c r="D8" s="83"/>
      <c r="E8" s="83"/>
      <c r="F8" s="83"/>
      <c r="G8" s="83"/>
      <c r="H8" s="83"/>
    </row>
    <row r="9" spans="1:8" ht="12.75" customHeight="1">
      <c r="A9" s="83"/>
      <c r="B9" s="83"/>
      <c r="C9" s="83"/>
      <c r="D9" s="83"/>
      <c r="E9" s="83"/>
      <c r="F9" s="83"/>
      <c r="G9" s="83"/>
      <c r="H9" s="83"/>
    </row>
    <row r="10" spans="1:8" ht="12.75" customHeight="1">
      <c r="A10" s="83"/>
      <c r="B10" s="83"/>
      <c r="C10" s="83"/>
      <c r="D10" s="83"/>
      <c r="E10" s="83"/>
      <c r="F10" s="83"/>
      <c r="G10" s="83"/>
      <c r="H10" s="83"/>
    </row>
    <row r="11" spans="1:8" ht="12.75" customHeight="1">
      <c r="A11" s="83"/>
      <c r="B11" s="83"/>
      <c r="C11" s="83"/>
      <c r="D11" s="83"/>
      <c r="E11" s="83"/>
      <c r="F11" s="83"/>
      <c r="G11" s="83"/>
      <c r="H11" s="83"/>
    </row>
    <row r="12" spans="1:8" ht="12.75" customHeight="1">
      <c r="A12" s="83"/>
      <c r="B12" s="83"/>
      <c r="C12" s="83"/>
      <c r="D12" s="83"/>
      <c r="E12" s="83"/>
      <c r="F12" s="83"/>
      <c r="G12" s="83"/>
      <c r="H12" s="83"/>
    </row>
    <row r="13" spans="1:8" ht="12.75" customHeight="1">
      <c r="A13" s="83"/>
      <c r="B13" s="83"/>
      <c r="C13" s="83"/>
      <c r="D13" s="83"/>
      <c r="E13" s="83"/>
      <c r="F13" s="83"/>
      <c r="G13" s="83"/>
      <c r="H13" s="83"/>
    </row>
    <row r="14" spans="1:8" ht="12.75" customHeight="1">
      <c r="A14" s="83"/>
      <c r="B14" s="83"/>
      <c r="C14" s="83"/>
      <c r="D14" s="83"/>
      <c r="E14" s="83"/>
      <c r="F14" s="83"/>
      <c r="G14" s="83"/>
      <c r="H14" s="83"/>
    </row>
    <row r="15" spans="1:8" ht="12.75" customHeight="1">
      <c r="A15" s="83"/>
      <c r="B15" s="83"/>
      <c r="C15" s="83"/>
      <c r="D15" s="83"/>
      <c r="E15" s="83"/>
      <c r="F15" s="83"/>
      <c r="G15" s="83"/>
      <c r="H15" s="83"/>
    </row>
    <row r="16" spans="1:8" ht="12.75" customHeight="1">
      <c r="A16" s="83"/>
      <c r="B16" s="83"/>
      <c r="C16" s="83"/>
      <c r="D16" s="83"/>
      <c r="E16" s="83"/>
      <c r="F16" s="83"/>
      <c r="G16" s="83"/>
      <c r="H16" s="83"/>
    </row>
    <row r="17" spans="1:8" ht="12.75" customHeight="1">
      <c r="A17" s="83"/>
      <c r="B17" s="83"/>
      <c r="C17" s="83"/>
      <c r="D17" s="83"/>
      <c r="E17" s="83"/>
      <c r="F17" s="83"/>
      <c r="G17" s="83"/>
      <c r="H17" s="83"/>
    </row>
    <row r="18" spans="1:8" ht="12.75" customHeight="1">
      <c r="A18" s="83"/>
      <c r="B18" s="83"/>
      <c r="C18" s="83"/>
      <c r="D18" s="83"/>
      <c r="E18" s="83"/>
      <c r="F18" s="83"/>
      <c r="G18" s="83"/>
      <c r="H18" s="83"/>
    </row>
    <row r="19" spans="1:8" ht="12.75" customHeight="1">
      <c r="A19" s="83"/>
      <c r="B19" s="83"/>
      <c r="C19" s="83"/>
      <c r="D19" s="83"/>
      <c r="E19" s="83"/>
      <c r="F19" s="83"/>
      <c r="G19" s="83"/>
      <c r="H19" s="83"/>
    </row>
    <row r="20" spans="1:8" ht="12.75" customHeight="1">
      <c r="A20" s="83"/>
      <c r="B20" s="83"/>
      <c r="C20" s="83"/>
      <c r="D20" s="83"/>
      <c r="E20" s="83"/>
      <c r="F20" s="83"/>
      <c r="G20" s="83"/>
      <c r="H20" s="83"/>
    </row>
    <row r="21" spans="1:8" ht="12.75" customHeight="1">
      <c r="A21" s="83"/>
      <c r="B21" s="83"/>
      <c r="C21" s="83"/>
      <c r="D21" s="83"/>
      <c r="E21" s="83"/>
      <c r="F21" s="83"/>
      <c r="G21" s="83"/>
      <c r="H21" s="83"/>
    </row>
    <row r="22" spans="1:8" ht="12.75" customHeight="1">
      <c r="A22" s="83"/>
      <c r="B22" s="83"/>
      <c r="C22" s="83"/>
      <c r="D22" s="83"/>
      <c r="E22" s="83"/>
      <c r="F22" s="83"/>
      <c r="G22" s="83"/>
      <c r="H22" s="83"/>
    </row>
    <row r="23" spans="1:8" ht="12.75" customHeight="1">
      <c r="A23" s="83"/>
      <c r="B23" s="83"/>
      <c r="C23" s="83"/>
      <c r="D23" s="83"/>
      <c r="E23" s="83"/>
      <c r="F23" s="83"/>
      <c r="G23" s="83"/>
      <c r="H23" s="83"/>
    </row>
    <row r="24" spans="1:8" ht="12.75" customHeight="1">
      <c r="A24" s="83"/>
      <c r="B24" s="83"/>
      <c r="C24" s="83"/>
      <c r="D24" s="83"/>
      <c r="E24" s="83"/>
      <c r="F24" s="83"/>
      <c r="G24" s="83"/>
      <c r="H24" s="83"/>
    </row>
    <row r="25" spans="1:8" ht="12.75" customHeight="1">
      <c r="A25" s="83"/>
      <c r="B25" s="83"/>
      <c r="C25" s="83"/>
      <c r="D25" s="83"/>
      <c r="E25" s="83"/>
      <c r="F25" s="83"/>
      <c r="G25" s="83"/>
      <c r="H25" s="83"/>
    </row>
    <row r="26" spans="1:8" ht="12.75" customHeight="1">
      <c r="A26" s="83"/>
      <c r="B26" s="83"/>
      <c r="C26" s="83"/>
      <c r="D26" s="83"/>
      <c r="E26" s="83"/>
      <c r="F26" s="83"/>
      <c r="G26" s="83"/>
      <c r="H26" s="83"/>
    </row>
    <row r="27" spans="1:8" ht="12.75" customHeight="1">
      <c r="A27" s="83"/>
      <c r="B27" s="83"/>
      <c r="C27" s="83"/>
      <c r="D27" s="83"/>
      <c r="E27" s="83"/>
      <c r="F27" s="83"/>
      <c r="G27" s="83"/>
      <c r="H27" s="83"/>
    </row>
    <row r="28" spans="1:8" ht="12.75" customHeight="1">
      <c r="A28" s="83"/>
      <c r="B28" s="83"/>
      <c r="C28" s="83"/>
      <c r="D28" s="83"/>
      <c r="E28" s="83"/>
      <c r="F28" s="83"/>
      <c r="G28" s="83"/>
      <c r="H28" s="83"/>
    </row>
    <row r="29" spans="1:8" ht="12.75" customHeight="1">
      <c r="A29" s="83"/>
      <c r="B29" s="83"/>
      <c r="C29" s="83"/>
      <c r="D29" s="83"/>
      <c r="E29" s="83"/>
      <c r="F29" s="83"/>
      <c r="G29" s="83"/>
      <c r="H29" s="83"/>
    </row>
    <row r="30" spans="1:8" ht="12.75" customHeight="1">
      <c r="A30" s="83"/>
      <c r="B30" s="83"/>
      <c r="C30" s="83"/>
      <c r="D30" s="83"/>
      <c r="E30" s="83"/>
      <c r="F30" s="83"/>
      <c r="G30" s="83"/>
      <c r="H30" s="83"/>
    </row>
    <row r="31" spans="1:8" ht="31.5" customHeight="1">
      <c r="A31" s="189" t="s">
        <v>155</v>
      </c>
      <c r="B31" s="189"/>
      <c r="C31" s="189"/>
      <c r="D31" s="189"/>
      <c r="E31" s="189"/>
      <c r="F31" s="189"/>
      <c r="G31" s="189"/>
      <c r="H31" s="189"/>
    </row>
  </sheetData>
  <mergeCells count="3">
    <mergeCell ref="A31:H31"/>
    <mergeCell ref="A1:H1"/>
    <mergeCell ref="A2:H2"/>
  </mergeCells>
  <hyperlinks>
    <hyperlink ref="A1:B1" location="Inhalt!A1" display="Inhalt!A1"/>
  </hyperlinks>
  <pageMargins left="0.70866141732283472" right="0.70866141732283472" top="0.78740157480314965" bottom="0.78740157480314965" header="0.31496062992125984" footer="0.31496062992125984"/>
  <pageSetup paperSize="9" scale="70" orientation="portrait" r:id="rId1"/>
  <headerFooter scaleWithDoc="0">
    <oddHeader>&amp;CBildungsbericht 2020 - Tabellen F2</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O70"/>
  <sheetViews>
    <sheetView showGridLines="0" zoomScaleNormal="100" workbookViewId="0">
      <selection sqref="A1:M1"/>
    </sheetView>
  </sheetViews>
  <sheetFormatPr baseColWidth="10" defaultRowHeight="12.75"/>
  <cols>
    <col min="1" max="1" width="6.85546875" customWidth="1"/>
    <col min="2" max="2" width="10.85546875" customWidth="1"/>
    <col min="3" max="3" width="10.42578125" customWidth="1"/>
    <col min="4" max="5" width="10" customWidth="1"/>
    <col min="6" max="6" width="10.28515625" customWidth="1"/>
    <col min="7" max="7" width="10" customWidth="1"/>
    <col min="8" max="8" width="10.7109375" customWidth="1"/>
    <col min="9" max="9" width="10.140625" customWidth="1"/>
    <col min="10" max="11" width="10" customWidth="1"/>
    <col min="12" max="12" width="10.140625" customWidth="1"/>
    <col min="13" max="13" width="10" customWidth="1"/>
  </cols>
  <sheetData>
    <row r="1" spans="1:15" ht="24" customHeight="1">
      <c r="A1" s="185" t="s">
        <v>31</v>
      </c>
      <c r="B1" s="185"/>
      <c r="C1" s="185"/>
      <c r="D1" s="185"/>
      <c r="E1" s="185"/>
      <c r="F1" s="185"/>
      <c r="G1" s="185"/>
      <c r="H1" s="185"/>
      <c r="I1" s="185"/>
      <c r="J1" s="185"/>
      <c r="K1" s="185"/>
      <c r="L1" s="185"/>
      <c r="M1" s="185"/>
    </row>
    <row r="2" spans="1:15" ht="15" customHeight="1">
      <c r="A2" s="190" t="s">
        <v>113</v>
      </c>
      <c r="B2" s="190"/>
      <c r="C2" s="190"/>
      <c r="D2" s="190"/>
      <c r="E2" s="190"/>
      <c r="F2" s="190"/>
      <c r="G2" s="190"/>
      <c r="H2" s="190"/>
      <c r="I2" s="190"/>
      <c r="J2" s="190"/>
      <c r="K2" s="190"/>
      <c r="L2" s="190"/>
      <c r="M2" s="190"/>
    </row>
    <row r="3" spans="1:15" ht="12.75" customHeight="1">
      <c r="A3" s="202" t="s">
        <v>6</v>
      </c>
      <c r="B3" s="191" t="s">
        <v>117</v>
      </c>
      <c r="C3" s="194" t="s">
        <v>16</v>
      </c>
      <c r="D3" s="195"/>
      <c r="E3" s="191" t="s">
        <v>48</v>
      </c>
      <c r="F3" s="194" t="s">
        <v>16</v>
      </c>
      <c r="G3" s="195"/>
      <c r="H3" s="198" t="s">
        <v>78</v>
      </c>
      <c r="I3" s="199"/>
      <c r="J3" s="199"/>
      <c r="K3" s="199"/>
      <c r="L3" s="199"/>
      <c r="M3" s="199"/>
    </row>
    <row r="4" spans="1:15" ht="11.25" customHeight="1">
      <c r="A4" s="203"/>
      <c r="B4" s="192"/>
      <c r="C4" s="196"/>
      <c r="D4" s="197"/>
      <c r="E4" s="192"/>
      <c r="F4" s="196"/>
      <c r="G4" s="197"/>
      <c r="H4" s="191" t="s">
        <v>49</v>
      </c>
      <c r="I4" s="200" t="s">
        <v>16</v>
      </c>
      <c r="J4" s="201"/>
      <c r="K4" s="191" t="s">
        <v>48</v>
      </c>
      <c r="L4" s="200" t="s">
        <v>16</v>
      </c>
      <c r="M4" s="198"/>
    </row>
    <row r="5" spans="1:15" ht="60">
      <c r="A5" s="203"/>
      <c r="B5" s="193"/>
      <c r="C5" s="110" t="s">
        <v>14</v>
      </c>
      <c r="D5" s="106" t="s">
        <v>77</v>
      </c>
      <c r="E5" s="193"/>
      <c r="F5" s="106" t="s">
        <v>14</v>
      </c>
      <c r="G5" s="105" t="s">
        <v>15</v>
      </c>
      <c r="H5" s="193"/>
      <c r="I5" s="106" t="s">
        <v>14</v>
      </c>
      <c r="J5" s="106" t="s">
        <v>15</v>
      </c>
      <c r="K5" s="193"/>
      <c r="L5" s="106" t="s">
        <v>14</v>
      </c>
      <c r="M5" s="105" t="s">
        <v>15</v>
      </c>
    </row>
    <row r="6" spans="1:15">
      <c r="A6" s="204"/>
      <c r="B6" s="55" t="s">
        <v>7</v>
      </c>
      <c r="C6" s="207" t="s">
        <v>8</v>
      </c>
      <c r="D6" s="208"/>
      <c r="E6" s="208"/>
      <c r="F6" s="208"/>
      <c r="G6" s="208"/>
      <c r="H6" s="55" t="s">
        <v>7</v>
      </c>
      <c r="I6" s="207" t="s">
        <v>8</v>
      </c>
      <c r="J6" s="208"/>
      <c r="K6" s="208"/>
      <c r="L6" s="208"/>
      <c r="M6" s="208"/>
    </row>
    <row r="7" spans="1:15" ht="12.75" customHeight="1">
      <c r="A7" s="35"/>
      <c r="B7" s="206" t="s">
        <v>9</v>
      </c>
      <c r="C7" s="206"/>
      <c r="D7" s="206"/>
      <c r="E7" s="206"/>
      <c r="F7" s="206"/>
      <c r="G7" s="206"/>
      <c r="H7" s="206"/>
      <c r="I7" s="206"/>
      <c r="J7" s="206"/>
      <c r="K7" s="206"/>
      <c r="L7" s="206"/>
      <c r="M7" s="206"/>
    </row>
    <row r="8" spans="1:15">
      <c r="A8" s="2">
        <v>1995</v>
      </c>
      <c r="B8" s="4">
        <v>307772</v>
      </c>
      <c r="C8" s="5">
        <v>76.3</v>
      </c>
      <c r="D8" s="5">
        <v>23.7</v>
      </c>
      <c r="E8" s="5">
        <v>36.4</v>
      </c>
      <c r="F8" s="5">
        <v>27.7</v>
      </c>
      <c r="G8" s="6">
        <v>8.6</v>
      </c>
      <c r="H8" s="4" t="s">
        <v>5</v>
      </c>
      <c r="I8" s="4" t="s">
        <v>5</v>
      </c>
      <c r="J8" s="4" t="s">
        <v>5</v>
      </c>
      <c r="K8" s="4" t="s">
        <v>5</v>
      </c>
      <c r="L8" s="4" t="s">
        <v>5</v>
      </c>
      <c r="M8" s="13" t="s">
        <v>5</v>
      </c>
    </row>
    <row r="9" spans="1:15">
      <c r="A9" s="14">
        <v>2000</v>
      </c>
      <c r="B9" s="12">
        <v>347539</v>
      </c>
      <c r="C9" s="15">
        <v>73.2</v>
      </c>
      <c r="D9" s="15">
        <v>26.8</v>
      </c>
      <c r="E9" s="15">
        <v>37.200000000000003</v>
      </c>
      <c r="F9" s="15">
        <v>27.6</v>
      </c>
      <c r="G9" s="16">
        <v>9.6</v>
      </c>
      <c r="H9" s="12" t="s">
        <v>5</v>
      </c>
      <c r="I9" s="12" t="s">
        <v>5</v>
      </c>
      <c r="J9" s="12" t="s">
        <v>5</v>
      </c>
      <c r="K9" s="12" t="s">
        <v>5</v>
      </c>
      <c r="L9" s="12" t="s">
        <v>5</v>
      </c>
      <c r="M9" s="17" t="s">
        <v>5</v>
      </c>
      <c r="O9" s="1"/>
    </row>
    <row r="10" spans="1:15">
      <c r="A10" s="2">
        <v>2001</v>
      </c>
      <c r="B10" s="4">
        <v>343453</v>
      </c>
      <c r="C10" s="5">
        <v>70.8</v>
      </c>
      <c r="D10" s="5">
        <v>29.2</v>
      </c>
      <c r="E10" s="5">
        <v>36.1</v>
      </c>
      <c r="F10" s="5">
        <v>25.6</v>
      </c>
      <c r="G10" s="6">
        <v>10.6</v>
      </c>
      <c r="H10" s="4" t="s">
        <v>5</v>
      </c>
      <c r="I10" s="4" t="s">
        <v>5</v>
      </c>
      <c r="J10" s="4" t="s">
        <v>5</v>
      </c>
      <c r="K10" s="4" t="s">
        <v>5</v>
      </c>
      <c r="L10" s="4" t="s">
        <v>5</v>
      </c>
      <c r="M10" s="13" t="s">
        <v>5</v>
      </c>
      <c r="O10" s="1"/>
    </row>
    <row r="11" spans="1:15">
      <c r="A11" s="14">
        <v>2002</v>
      </c>
      <c r="B11" s="12">
        <v>361498</v>
      </c>
      <c r="C11" s="15">
        <v>70.099999999999994</v>
      </c>
      <c r="D11" s="15">
        <v>29.9</v>
      </c>
      <c r="E11" s="15">
        <v>38.200000000000003</v>
      </c>
      <c r="F11" s="15">
        <v>26.7</v>
      </c>
      <c r="G11" s="16">
        <v>11.4</v>
      </c>
      <c r="H11" s="12" t="s">
        <v>5</v>
      </c>
      <c r="I11" s="12" t="s">
        <v>5</v>
      </c>
      <c r="J11" s="12" t="s">
        <v>5</v>
      </c>
      <c r="K11" s="12" t="s">
        <v>5</v>
      </c>
      <c r="L11" s="12" t="s">
        <v>5</v>
      </c>
      <c r="M11" s="17" t="s">
        <v>5</v>
      </c>
      <c r="O11" s="1"/>
    </row>
    <row r="12" spans="1:15">
      <c r="A12" s="2">
        <v>2003</v>
      </c>
      <c r="B12" s="4">
        <v>369046</v>
      </c>
      <c r="C12" s="5">
        <v>69.2</v>
      </c>
      <c r="D12" s="5">
        <v>30.8</v>
      </c>
      <c r="E12" s="5">
        <v>39.200000000000003</v>
      </c>
      <c r="F12" s="5">
        <v>27.1</v>
      </c>
      <c r="G12" s="6">
        <v>12.1</v>
      </c>
      <c r="H12" s="4" t="s">
        <v>5</v>
      </c>
      <c r="I12" s="4" t="s">
        <v>5</v>
      </c>
      <c r="J12" s="4" t="s">
        <v>5</v>
      </c>
      <c r="K12" s="4" t="s">
        <v>5</v>
      </c>
      <c r="L12" s="4" t="s">
        <v>5</v>
      </c>
      <c r="M12" s="13" t="s">
        <v>5</v>
      </c>
      <c r="O12" s="1"/>
    </row>
    <row r="13" spans="1:15">
      <c r="A13" s="14">
        <v>2004</v>
      </c>
      <c r="B13" s="12">
        <v>386906</v>
      </c>
      <c r="C13" s="15">
        <v>68.099999999999994</v>
      </c>
      <c r="D13" s="15">
        <v>31.9</v>
      </c>
      <c r="E13" s="15">
        <v>41.5</v>
      </c>
      <c r="F13" s="15">
        <v>28.3</v>
      </c>
      <c r="G13" s="16">
        <v>13.2</v>
      </c>
      <c r="H13" s="12" t="s">
        <v>5</v>
      </c>
      <c r="I13" s="12" t="s">
        <v>5</v>
      </c>
      <c r="J13" s="12" t="s">
        <v>5</v>
      </c>
      <c r="K13" s="12" t="s">
        <v>5</v>
      </c>
      <c r="L13" s="12" t="s">
        <v>5</v>
      </c>
      <c r="M13" s="17" t="s">
        <v>5</v>
      </c>
      <c r="O13" s="1"/>
    </row>
    <row r="14" spans="1:15">
      <c r="A14" s="2">
        <v>2005</v>
      </c>
      <c r="B14" s="4">
        <v>399372</v>
      </c>
      <c r="C14" s="5">
        <v>67.8</v>
      </c>
      <c r="D14" s="5">
        <v>32.200000000000003</v>
      </c>
      <c r="E14" s="5">
        <v>42.5</v>
      </c>
      <c r="F14" s="5">
        <v>28.8</v>
      </c>
      <c r="G14" s="6">
        <v>13.7</v>
      </c>
      <c r="H14" s="4" t="s">
        <v>5</v>
      </c>
      <c r="I14" s="4" t="s">
        <v>5</v>
      </c>
      <c r="J14" s="4" t="s">
        <v>5</v>
      </c>
      <c r="K14" s="4" t="s">
        <v>5</v>
      </c>
      <c r="L14" s="4" t="s">
        <v>5</v>
      </c>
      <c r="M14" s="13" t="s">
        <v>5</v>
      </c>
      <c r="O14" s="1"/>
    </row>
    <row r="15" spans="1:15">
      <c r="A15" s="14">
        <v>2006</v>
      </c>
      <c r="B15" s="12">
        <v>414764</v>
      </c>
      <c r="C15" s="15">
        <v>68.782729455786907</v>
      </c>
      <c r="D15" s="15">
        <v>31.217270544213093</v>
      </c>
      <c r="E15" s="15">
        <v>42.981997355449693</v>
      </c>
      <c r="F15" s="15">
        <v>29.630212176188802</v>
      </c>
      <c r="G15" s="16">
        <v>13.351785179260879</v>
      </c>
      <c r="H15" s="12" t="s">
        <v>5</v>
      </c>
      <c r="I15" s="12" t="s">
        <v>5</v>
      </c>
      <c r="J15" s="12" t="s">
        <v>5</v>
      </c>
      <c r="K15" s="12" t="s">
        <v>5</v>
      </c>
      <c r="L15" s="12" t="s">
        <v>5</v>
      </c>
      <c r="M15" s="17" t="s">
        <v>5</v>
      </c>
      <c r="O15" s="1"/>
    </row>
    <row r="16" spans="1:15">
      <c r="A16" s="2">
        <v>2007</v>
      </c>
      <c r="B16" s="7">
        <v>433997</v>
      </c>
      <c r="C16" s="8">
        <v>69.642186466726727</v>
      </c>
      <c r="D16" s="8">
        <v>30.357813533273273</v>
      </c>
      <c r="E16" s="8">
        <v>44.425077115694378</v>
      </c>
      <c r="F16" s="8">
        <v>30.920453577824183</v>
      </c>
      <c r="G16" s="9">
        <v>13.504623537870186</v>
      </c>
      <c r="H16" s="7">
        <v>426336</v>
      </c>
      <c r="I16" s="8">
        <v>69.2</v>
      </c>
      <c r="J16" s="8">
        <v>30.8</v>
      </c>
      <c r="K16" s="8">
        <v>43.6</v>
      </c>
      <c r="L16" s="8">
        <v>30.2</v>
      </c>
      <c r="M16" s="9">
        <v>13.4</v>
      </c>
      <c r="O16" s="1"/>
    </row>
    <row r="17" spans="1:15">
      <c r="A17" s="14">
        <v>2008</v>
      </c>
      <c r="B17" s="12">
        <v>441804</v>
      </c>
      <c r="C17" s="15">
        <v>70.189043105087322</v>
      </c>
      <c r="D17" s="15">
        <v>29.810956894912678</v>
      </c>
      <c r="E17" s="15">
        <v>45.20451806439948</v>
      </c>
      <c r="F17" s="15">
        <v>31.709194875724958</v>
      </c>
      <c r="G17" s="16">
        <v>13.495323188674524</v>
      </c>
      <c r="H17" s="12">
        <v>436716</v>
      </c>
      <c r="I17" s="15">
        <v>69.900000000000006</v>
      </c>
      <c r="J17" s="15">
        <v>30.1</v>
      </c>
      <c r="K17" s="15">
        <v>44.7</v>
      </c>
      <c r="L17" s="15">
        <v>31.2</v>
      </c>
      <c r="M17" s="16">
        <v>13.5</v>
      </c>
      <c r="O17" s="1"/>
    </row>
    <row r="18" spans="1:15">
      <c r="A18" s="2">
        <v>2009</v>
      </c>
      <c r="B18" s="7">
        <v>449044</v>
      </c>
      <c r="C18" s="8">
        <v>70.023204852976548</v>
      </c>
      <c r="D18" s="8">
        <v>29.976795147023452</v>
      </c>
      <c r="E18" s="8">
        <v>46.462198872221698</v>
      </c>
      <c r="F18" s="8">
        <v>32.5053675066154</v>
      </c>
      <c r="G18" s="9">
        <v>13.956831365606288</v>
      </c>
      <c r="H18" s="7">
        <v>446538</v>
      </c>
      <c r="I18" s="8">
        <v>69.900000000000006</v>
      </c>
      <c r="J18" s="8">
        <v>30.1</v>
      </c>
      <c r="K18" s="8">
        <v>46.2</v>
      </c>
      <c r="L18" s="8">
        <v>32.200000000000003</v>
      </c>
      <c r="M18" s="9">
        <v>14</v>
      </c>
      <c r="O18" s="1"/>
    </row>
    <row r="19" spans="1:15">
      <c r="A19" s="14">
        <v>2010</v>
      </c>
      <c r="B19" s="12">
        <v>458362</v>
      </c>
      <c r="C19" s="15">
        <v>68.915398745969341</v>
      </c>
      <c r="D19" s="15">
        <v>31.084601254030659</v>
      </c>
      <c r="E19" s="15">
        <v>49.026553348659618</v>
      </c>
      <c r="F19" s="15">
        <v>33.864147182212626</v>
      </c>
      <c r="G19" s="16">
        <v>15.162406166446971</v>
      </c>
      <c r="H19" s="12">
        <v>453844</v>
      </c>
      <c r="I19" s="15">
        <v>68.599999999999994</v>
      </c>
      <c r="J19" s="15">
        <v>31.4</v>
      </c>
      <c r="K19" s="15">
        <v>48.5</v>
      </c>
      <c r="L19" s="15">
        <v>33.4</v>
      </c>
      <c r="M19" s="16">
        <v>15.1</v>
      </c>
      <c r="O19" s="84"/>
    </row>
    <row r="20" spans="1:15">
      <c r="A20" s="2">
        <v>2011</v>
      </c>
      <c r="B20" s="7">
        <v>506467</v>
      </c>
      <c r="C20" s="8">
        <f>360016/B20*100</f>
        <v>71.083802103592149</v>
      </c>
      <c r="D20" s="8">
        <f>146451/B20*100</f>
        <v>28.916197896407859</v>
      </c>
      <c r="E20" s="8">
        <v>57</v>
      </c>
      <c r="F20" s="8">
        <v>41</v>
      </c>
      <c r="G20" s="8">
        <v>16</v>
      </c>
      <c r="H20" s="7">
        <v>458965</v>
      </c>
      <c r="I20" s="8">
        <f>313742/H20*100</f>
        <v>68.358589434924227</v>
      </c>
      <c r="J20" s="8">
        <f>145223/H20*100</f>
        <v>31.641410565075766</v>
      </c>
      <c r="K20" s="8">
        <v>51.5</v>
      </c>
      <c r="L20" s="8">
        <v>35.700000000000003</v>
      </c>
      <c r="M20" s="9">
        <v>15.9</v>
      </c>
      <c r="O20" s="84"/>
    </row>
    <row r="21" spans="1:15">
      <c r="A21" s="14">
        <v>2012</v>
      </c>
      <c r="B21" s="12">
        <v>500597</v>
      </c>
      <c r="C21" s="15">
        <v>71.2</v>
      </c>
      <c r="D21" s="15">
        <v>28.8</v>
      </c>
      <c r="E21" s="15">
        <v>59.6</v>
      </c>
      <c r="F21" s="15">
        <v>43.1</v>
      </c>
      <c r="G21" s="16">
        <v>16.5</v>
      </c>
      <c r="H21" s="46">
        <v>459376</v>
      </c>
      <c r="I21" s="15">
        <v>68.599999999999994</v>
      </c>
      <c r="J21" s="15">
        <v>31.4</v>
      </c>
      <c r="K21" s="15">
        <v>53.5</v>
      </c>
      <c r="L21" s="16">
        <v>37.299999999999997</v>
      </c>
      <c r="M21" s="16">
        <v>16.2</v>
      </c>
      <c r="O21" s="84"/>
    </row>
    <row r="22" spans="1:15">
      <c r="A22" s="2">
        <v>2013</v>
      </c>
      <c r="B22" s="7">
        <v>476475</v>
      </c>
      <c r="C22" s="8">
        <v>77.950994280917158</v>
      </c>
      <c r="D22" s="8">
        <v>22.049005719082849</v>
      </c>
      <c r="E22" s="8">
        <v>57.8</v>
      </c>
      <c r="F22" s="8">
        <v>45.8</v>
      </c>
      <c r="G22" s="8">
        <v>12.1</v>
      </c>
      <c r="H22" s="7">
        <v>431819</v>
      </c>
      <c r="I22" s="8">
        <v>75.670825044752547</v>
      </c>
      <c r="J22" s="8">
        <v>24.329174955247453</v>
      </c>
      <c r="K22" s="8">
        <v>51.7</v>
      </c>
      <c r="L22" s="8">
        <v>39.799999999999997</v>
      </c>
      <c r="M22" s="9">
        <v>11.837578093935511</v>
      </c>
      <c r="O22" s="84"/>
    </row>
    <row r="23" spans="1:15">
      <c r="A23" s="14">
        <v>2014</v>
      </c>
      <c r="B23" s="12">
        <v>434809</v>
      </c>
      <c r="C23" s="15">
        <v>76.523944996538702</v>
      </c>
      <c r="D23" s="15">
        <v>23.47605500346129</v>
      </c>
      <c r="E23" s="15">
        <v>52.8</v>
      </c>
      <c r="F23" s="15">
        <v>41</v>
      </c>
      <c r="G23" s="16">
        <v>11.8</v>
      </c>
      <c r="H23" s="46" t="s">
        <v>5</v>
      </c>
      <c r="I23" s="15" t="s">
        <v>5</v>
      </c>
      <c r="J23" s="15" t="s">
        <v>5</v>
      </c>
      <c r="K23" s="15" t="s">
        <v>5</v>
      </c>
      <c r="L23" s="16" t="s">
        <v>5</v>
      </c>
      <c r="M23" s="16" t="s">
        <v>5</v>
      </c>
      <c r="O23" s="84"/>
    </row>
    <row r="24" spans="1:15">
      <c r="A24" s="2">
        <v>2015</v>
      </c>
      <c r="B24" s="7">
        <v>444859</v>
      </c>
      <c r="C24" s="8">
        <f>341969/B24*100</f>
        <v>76.871323273216902</v>
      </c>
      <c r="D24" s="8">
        <f>102890/B24*100</f>
        <v>23.128676726783091</v>
      </c>
      <c r="E24" s="8">
        <v>52.994894884623392</v>
      </c>
      <c r="F24" s="8">
        <v>41.176944719455996</v>
      </c>
      <c r="G24" s="9">
        <v>11.817950165167399</v>
      </c>
      <c r="H24" s="4" t="s">
        <v>5</v>
      </c>
      <c r="I24" s="4" t="s">
        <v>5</v>
      </c>
      <c r="J24" s="4" t="s">
        <v>5</v>
      </c>
      <c r="K24" s="4" t="s">
        <v>5</v>
      </c>
      <c r="L24" s="4" t="s">
        <v>5</v>
      </c>
      <c r="M24" s="13" t="s">
        <v>5</v>
      </c>
      <c r="N24" s="58"/>
      <c r="O24" s="1"/>
    </row>
    <row r="25" spans="1:15">
      <c r="A25" s="14">
        <v>2016</v>
      </c>
      <c r="B25" s="63">
        <v>452588</v>
      </c>
      <c r="C25" s="64">
        <f>353496/452588*100</f>
        <v>78.105473410695822</v>
      </c>
      <c r="D25" s="64">
        <f>99092/452588*100</f>
        <v>21.894526589304181</v>
      </c>
      <c r="E25" s="64">
        <v>52.129319539980216</v>
      </c>
      <c r="F25" s="64">
        <v>41.078324149960082</v>
      </c>
      <c r="G25" s="65">
        <v>11.050995390020127</v>
      </c>
      <c r="H25" s="12" t="s">
        <v>5</v>
      </c>
      <c r="I25" s="12" t="s">
        <v>5</v>
      </c>
      <c r="J25" s="12" t="s">
        <v>5</v>
      </c>
      <c r="K25" s="12" t="s">
        <v>5</v>
      </c>
      <c r="L25" s="12" t="s">
        <v>5</v>
      </c>
      <c r="M25" s="17" t="s">
        <v>5</v>
      </c>
      <c r="N25" s="58"/>
      <c r="O25" s="1"/>
    </row>
    <row r="26" spans="1:15" s="69" customFormat="1">
      <c r="A26" s="2">
        <v>2017</v>
      </c>
      <c r="B26" s="7">
        <v>440803</v>
      </c>
      <c r="C26" s="8">
        <f>345304/440803*100</f>
        <v>78.335220041605893</v>
      </c>
      <c r="D26" s="8">
        <f>95499/440803*100</f>
        <v>21.664779958394114</v>
      </c>
      <c r="E26" s="8">
        <v>51</v>
      </c>
      <c r="F26" s="8">
        <v>40.299999999999997</v>
      </c>
      <c r="G26" s="9">
        <v>10.7</v>
      </c>
      <c r="H26" s="4" t="s">
        <v>5</v>
      </c>
      <c r="I26" s="4" t="s">
        <v>5</v>
      </c>
      <c r="J26" s="4" t="s">
        <v>5</v>
      </c>
      <c r="K26" s="4" t="s">
        <v>5</v>
      </c>
      <c r="L26" s="4" t="s">
        <v>5</v>
      </c>
      <c r="M26" s="13" t="s">
        <v>5</v>
      </c>
      <c r="N26" s="58"/>
      <c r="O26" s="1"/>
    </row>
    <row r="27" spans="1:15" s="69" customFormat="1">
      <c r="A27" s="14">
        <v>2018</v>
      </c>
      <c r="B27" s="63">
        <v>432414</v>
      </c>
      <c r="C27" s="64">
        <v>78.32771371879727</v>
      </c>
      <c r="D27" s="64">
        <v>21.672286281202737</v>
      </c>
      <c r="E27" s="64">
        <v>50.6</v>
      </c>
      <c r="F27" s="64">
        <v>40.1</v>
      </c>
      <c r="G27" s="65">
        <v>10.6</v>
      </c>
      <c r="H27" s="12" t="s">
        <v>5</v>
      </c>
      <c r="I27" s="12" t="s">
        <v>5</v>
      </c>
      <c r="J27" s="12" t="s">
        <v>5</v>
      </c>
      <c r="K27" s="12" t="s">
        <v>5</v>
      </c>
      <c r="L27" s="12" t="s">
        <v>5</v>
      </c>
      <c r="M27" s="17" t="s">
        <v>5</v>
      </c>
      <c r="N27" s="58"/>
      <c r="O27" s="1"/>
    </row>
    <row r="28" spans="1:15" ht="12.75" customHeight="1">
      <c r="A28" s="35"/>
      <c r="B28" s="206" t="s">
        <v>36</v>
      </c>
      <c r="C28" s="206"/>
      <c r="D28" s="206"/>
      <c r="E28" s="206"/>
      <c r="F28" s="206"/>
      <c r="G28" s="206"/>
      <c r="H28" s="206"/>
      <c r="I28" s="206"/>
      <c r="J28" s="206"/>
      <c r="K28" s="206"/>
      <c r="L28" s="206"/>
      <c r="M28" s="206"/>
      <c r="O28" s="1"/>
    </row>
    <row r="29" spans="1:15">
      <c r="A29" s="2">
        <v>1995</v>
      </c>
      <c r="B29" s="4">
        <v>150636</v>
      </c>
      <c r="C29" s="5">
        <v>72.599999999999994</v>
      </c>
      <c r="D29" s="5">
        <v>27.4</v>
      </c>
      <c r="E29" s="5">
        <v>34.700000000000003</v>
      </c>
      <c r="F29" s="5">
        <v>25.2</v>
      </c>
      <c r="G29" s="6">
        <v>9.5</v>
      </c>
      <c r="H29" s="4" t="s">
        <v>5</v>
      </c>
      <c r="I29" s="4" t="s">
        <v>5</v>
      </c>
      <c r="J29" s="4" t="s">
        <v>5</v>
      </c>
      <c r="K29" s="4" t="s">
        <v>5</v>
      </c>
      <c r="L29" s="4" t="s">
        <v>5</v>
      </c>
      <c r="M29" s="13" t="s">
        <v>5</v>
      </c>
      <c r="O29" s="1"/>
    </row>
    <row r="30" spans="1:15">
      <c r="A30" s="14">
        <v>2000</v>
      </c>
      <c r="B30" s="12">
        <v>161162</v>
      </c>
      <c r="C30" s="15">
        <v>71.3</v>
      </c>
      <c r="D30" s="15">
        <v>28.7</v>
      </c>
      <c r="E30" s="15">
        <v>33.799999999999997</v>
      </c>
      <c r="F30" s="15">
        <v>24.2</v>
      </c>
      <c r="G30" s="16">
        <v>9.6</v>
      </c>
      <c r="H30" s="12" t="s">
        <v>5</v>
      </c>
      <c r="I30" s="12" t="s">
        <v>5</v>
      </c>
      <c r="J30" s="12" t="s">
        <v>5</v>
      </c>
      <c r="K30" s="12" t="s">
        <v>5</v>
      </c>
      <c r="L30" s="12" t="s">
        <v>5</v>
      </c>
      <c r="M30" s="17" t="s">
        <v>5</v>
      </c>
      <c r="O30" s="1"/>
    </row>
    <row r="31" spans="1:15">
      <c r="A31" s="3">
        <v>2001</v>
      </c>
      <c r="B31" s="7">
        <v>160576</v>
      </c>
      <c r="C31" s="8">
        <v>68</v>
      </c>
      <c r="D31" s="8">
        <v>32</v>
      </c>
      <c r="E31" s="8">
        <v>33</v>
      </c>
      <c r="F31" s="8">
        <v>22.5</v>
      </c>
      <c r="G31" s="9">
        <v>10.6</v>
      </c>
      <c r="H31" s="4" t="s">
        <v>5</v>
      </c>
      <c r="I31" s="4" t="s">
        <v>5</v>
      </c>
      <c r="J31" s="4" t="s">
        <v>5</v>
      </c>
      <c r="K31" s="4" t="s">
        <v>5</v>
      </c>
      <c r="L31" s="4" t="s">
        <v>5</v>
      </c>
      <c r="M31" s="13" t="s">
        <v>5</v>
      </c>
      <c r="O31" s="1"/>
    </row>
    <row r="32" spans="1:15">
      <c r="A32" s="14">
        <v>2002</v>
      </c>
      <c r="B32" s="12">
        <v>169545</v>
      </c>
      <c r="C32" s="15">
        <v>66</v>
      </c>
      <c r="D32" s="15">
        <v>34</v>
      </c>
      <c r="E32" s="15">
        <v>35</v>
      </c>
      <c r="F32" s="15">
        <v>23.1</v>
      </c>
      <c r="G32" s="16">
        <v>11.9</v>
      </c>
      <c r="H32" s="12" t="s">
        <v>5</v>
      </c>
      <c r="I32" s="12" t="s">
        <v>5</v>
      </c>
      <c r="J32" s="12" t="s">
        <v>5</v>
      </c>
      <c r="K32" s="12" t="s">
        <v>5</v>
      </c>
      <c r="L32" s="12" t="s">
        <v>5</v>
      </c>
      <c r="M32" s="17" t="s">
        <v>5</v>
      </c>
      <c r="O32" s="1"/>
    </row>
    <row r="33" spans="1:15">
      <c r="A33" s="2">
        <v>2003</v>
      </c>
      <c r="B33" s="4">
        <v>174670</v>
      </c>
      <c r="C33" s="5">
        <v>65.099999999999994</v>
      </c>
      <c r="D33" s="5">
        <v>34.9</v>
      </c>
      <c r="E33" s="5">
        <v>36.299999999999997</v>
      </c>
      <c r="F33" s="5">
        <v>23.6</v>
      </c>
      <c r="G33" s="6">
        <v>12.7</v>
      </c>
      <c r="H33" s="4" t="s">
        <v>5</v>
      </c>
      <c r="I33" s="4" t="s">
        <v>5</v>
      </c>
      <c r="J33" s="4" t="s">
        <v>5</v>
      </c>
      <c r="K33" s="4" t="s">
        <v>5</v>
      </c>
      <c r="L33" s="4" t="s">
        <v>5</v>
      </c>
      <c r="M33" s="13" t="s">
        <v>5</v>
      </c>
      <c r="O33" s="1"/>
    </row>
    <row r="34" spans="1:15">
      <c r="A34" s="14">
        <v>2004</v>
      </c>
      <c r="B34" s="12">
        <v>183188</v>
      </c>
      <c r="C34" s="15">
        <v>63.5</v>
      </c>
      <c r="D34" s="15">
        <v>36.5</v>
      </c>
      <c r="E34" s="15">
        <v>38.5</v>
      </c>
      <c r="F34" s="15">
        <v>24.4</v>
      </c>
      <c r="G34" s="16">
        <v>14</v>
      </c>
      <c r="H34" s="12" t="s">
        <v>5</v>
      </c>
      <c r="I34" s="12" t="s">
        <v>5</v>
      </c>
      <c r="J34" s="12" t="s">
        <v>5</v>
      </c>
      <c r="K34" s="12" t="s">
        <v>5</v>
      </c>
      <c r="L34" s="12" t="s">
        <v>5</v>
      </c>
      <c r="M34" s="17" t="s">
        <v>5</v>
      </c>
      <c r="O34" s="1"/>
    </row>
    <row r="35" spans="1:15">
      <c r="A35" s="2">
        <v>2005</v>
      </c>
      <c r="B35" s="4">
        <v>189648</v>
      </c>
      <c r="C35" s="5">
        <v>63.1</v>
      </c>
      <c r="D35" s="5">
        <v>36.9</v>
      </c>
      <c r="E35" s="5">
        <v>39.4</v>
      </c>
      <c r="F35" s="5">
        <v>24.9</v>
      </c>
      <c r="G35" s="6">
        <v>14.6</v>
      </c>
      <c r="H35" s="4" t="s">
        <v>5</v>
      </c>
      <c r="I35" s="4" t="s">
        <v>5</v>
      </c>
      <c r="J35" s="4" t="s">
        <v>5</v>
      </c>
      <c r="K35" s="4" t="s">
        <v>5</v>
      </c>
      <c r="L35" s="4" t="s">
        <v>5</v>
      </c>
      <c r="M35" s="13" t="s">
        <v>5</v>
      </c>
      <c r="O35" s="1"/>
    </row>
    <row r="36" spans="1:15">
      <c r="A36" s="14">
        <v>2006</v>
      </c>
      <c r="B36" s="12">
        <v>196259</v>
      </c>
      <c r="C36" s="15">
        <v>65.032941164481628</v>
      </c>
      <c r="D36" s="15">
        <v>34.967058835518372</v>
      </c>
      <c r="E36" s="15">
        <v>39.813253319205629</v>
      </c>
      <c r="F36" s="15">
        <v>25.939595134624984</v>
      </c>
      <c r="G36" s="16">
        <v>13.873658184580645</v>
      </c>
      <c r="H36" s="12" t="s">
        <v>5</v>
      </c>
      <c r="I36" s="12" t="s">
        <v>5</v>
      </c>
      <c r="J36" s="12" t="s">
        <v>5</v>
      </c>
      <c r="K36" s="12" t="s">
        <v>5</v>
      </c>
      <c r="L36" s="12" t="s">
        <v>5</v>
      </c>
      <c r="M36" s="17" t="s">
        <v>5</v>
      </c>
      <c r="O36" s="1"/>
    </row>
    <row r="37" spans="1:15">
      <c r="A37" s="2">
        <v>2007</v>
      </c>
      <c r="B37" s="4">
        <v>202513</v>
      </c>
      <c r="C37" s="5">
        <v>66.42585908065162</v>
      </c>
      <c r="D37" s="5">
        <v>33.57414091934838</v>
      </c>
      <c r="E37" s="5">
        <v>40.560539936139833</v>
      </c>
      <c r="F37" s="5">
        <v>26.901258098801865</v>
      </c>
      <c r="G37" s="6">
        <v>13.659281837337982</v>
      </c>
      <c r="H37" s="4">
        <v>200275</v>
      </c>
      <c r="I37" s="5">
        <v>66.167519660466851</v>
      </c>
      <c r="J37" s="5">
        <v>33.832480339533149</v>
      </c>
      <c r="K37" s="5">
        <v>40.1</v>
      </c>
      <c r="L37" s="5">
        <v>26.5</v>
      </c>
      <c r="M37" s="6">
        <v>13.6</v>
      </c>
      <c r="O37" s="1"/>
    </row>
    <row r="38" spans="1:15">
      <c r="A38" s="14">
        <v>2008</v>
      </c>
      <c r="B38" s="12">
        <v>205673</v>
      </c>
      <c r="C38" s="15">
        <v>67.364214067962251</v>
      </c>
      <c r="D38" s="15">
        <v>32.635785932037749</v>
      </c>
      <c r="E38" s="15">
        <v>41.124046665286748</v>
      </c>
      <c r="F38" s="15">
        <v>27.659923525455319</v>
      </c>
      <c r="G38" s="16">
        <v>13.464123139831427</v>
      </c>
      <c r="H38" s="12">
        <v>203488</v>
      </c>
      <c r="I38" s="15">
        <v>67.062431199874197</v>
      </c>
      <c r="J38" s="15">
        <v>32.937568800125803</v>
      </c>
      <c r="K38" s="15">
        <v>40.700000000000003</v>
      </c>
      <c r="L38" s="15">
        <v>27.2</v>
      </c>
      <c r="M38" s="16">
        <v>13.4</v>
      </c>
      <c r="O38" s="1"/>
    </row>
    <row r="39" spans="1:15">
      <c r="A39" s="2">
        <v>2009</v>
      </c>
      <c r="B39" s="4">
        <v>210467</v>
      </c>
      <c r="C39" s="5">
        <v>67.001952800201465</v>
      </c>
      <c r="D39" s="5">
        <v>32.998047199798535</v>
      </c>
      <c r="E39" s="5">
        <v>42.483627099510421</v>
      </c>
      <c r="F39" s="5">
        <v>28.449883340996092</v>
      </c>
      <c r="G39" s="6">
        <v>14.033743758514332</v>
      </c>
      <c r="H39" s="4">
        <v>209711</v>
      </c>
      <c r="I39" s="5">
        <v>66.892056210689958</v>
      </c>
      <c r="J39" s="5">
        <v>33.107943789310042</v>
      </c>
      <c r="K39" s="5">
        <v>42.3</v>
      </c>
      <c r="L39" s="5">
        <v>28.3</v>
      </c>
      <c r="M39" s="6">
        <v>14</v>
      </c>
      <c r="O39" s="1"/>
    </row>
    <row r="40" spans="1:15">
      <c r="A40" s="14">
        <v>2010</v>
      </c>
      <c r="B40" s="12">
        <v>216332</v>
      </c>
      <c r="C40" s="15">
        <v>65.671745280402348</v>
      </c>
      <c r="D40" s="15">
        <v>34.328254719597652</v>
      </c>
      <c r="E40" s="15">
        <v>44.953617071733774</v>
      </c>
      <c r="F40" s="15">
        <v>29.625293528553268</v>
      </c>
      <c r="G40" s="16">
        <v>15.328323543180511</v>
      </c>
      <c r="H40" s="12">
        <v>214280</v>
      </c>
      <c r="I40" s="15">
        <v>65.380810154937464</v>
      </c>
      <c r="J40" s="15">
        <v>34.619189845062536</v>
      </c>
      <c r="K40" s="15">
        <v>44.5</v>
      </c>
      <c r="L40" s="15">
        <v>29.2</v>
      </c>
      <c r="M40" s="16">
        <v>15.3</v>
      </c>
      <c r="O40" s="84"/>
    </row>
    <row r="41" spans="1:15">
      <c r="A41" s="2">
        <v>2011</v>
      </c>
      <c r="B41" s="7">
        <v>239472</v>
      </c>
      <c r="C41" s="8">
        <f>162292/B41*100</f>
        <v>67.77076234382308</v>
      </c>
      <c r="D41" s="8">
        <f>77180/B41*100</f>
        <v>32.22923765617692</v>
      </c>
      <c r="E41" s="8">
        <v>52.2</v>
      </c>
      <c r="F41" s="8">
        <v>36</v>
      </c>
      <c r="G41" s="8">
        <v>16.3</v>
      </c>
      <c r="H41" s="7">
        <v>218041</v>
      </c>
      <c r="I41" s="8">
        <f>141446/H41*100</f>
        <v>64.871285675629807</v>
      </c>
      <c r="J41" s="8">
        <f>76595/H41*100</f>
        <v>35.128714324370186</v>
      </c>
      <c r="K41" s="8">
        <v>47.4</v>
      </c>
      <c r="L41" s="8">
        <v>31.3</v>
      </c>
      <c r="M41" s="9">
        <v>16.2</v>
      </c>
      <c r="O41" s="84"/>
    </row>
    <row r="42" spans="1:15">
      <c r="A42" s="14">
        <v>2012</v>
      </c>
      <c r="B42" s="12">
        <v>238911</v>
      </c>
      <c r="C42" s="15">
        <v>68.099999999999994</v>
      </c>
      <c r="D42" s="15">
        <v>31.916327307883869</v>
      </c>
      <c r="E42" s="15">
        <v>55.119820155956084</v>
      </c>
      <c r="F42" s="15">
        <v>38.265360698913383</v>
      </c>
      <c r="G42" s="16">
        <v>16.854459457042719</v>
      </c>
      <c r="H42" s="46">
        <v>219714</v>
      </c>
      <c r="I42" s="15">
        <v>65.3</v>
      </c>
      <c r="J42" s="15">
        <v>34.700000000000003</v>
      </c>
      <c r="K42" s="15">
        <v>49.5</v>
      </c>
      <c r="L42" s="16">
        <v>33</v>
      </c>
      <c r="M42" s="16">
        <v>16.399999999999999</v>
      </c>
      <c r="O42" s="84"/>
    </row>
    <row r="43" spans="1:15">
      <c r="A43" s="2">
        <v>2013</v>
      </c>
      <c r="B43" s="7">
        <v>225759</v>
      </c>
      <c r="C43" s="8">
        <v>75.083606855097699</v>
      </c>
      <c r="D43" s="8">
        <v>24.916393144902308</v>
      </c>
      <c r="E43" s="8">
        <v>53.052158089446777</v>
      </c>
      <c r="F43" s="8">
        <v>40.621156338914489</v>
      </c>
      <c r="G43" s="8">
        <v>12.431001750532277</v>
      </c>
      <c r="H43" s="7">
        <v>205756</v>
      </c>
      <c r="I43" s="8">
        <v>72.661307568187567</v>
      </c>
      <c r="J43" s="8">
        <v>27.33869243181244</v>
      </c>
      <c r="K43" s="8">
        <v>47.5</v>
      </c>
      <c r="L43" s="8">
        <v>35.4</v>
      </c>
      <c r="M43" s="9">
        <v>12.160438863201332</v>
      </c>
      <c r="O43" s="84"/>
    </row>
    <row r="44" spans="1:15">
      <c r="A44" s="14">
        <v>2014</v>
      </c>
      <c r="B44" s="12">
        <v>205883</v>
      </c>
      <c r="C44" s="15">
        <v>73.567025932204217</v>
      </c>
      <c r="D44" s="15">
        <v>26.43297406779579</v>
      </c>
      <c r="E44" s="15">
        <v>48.323003516505047</v>
      </c>
      <c r="F44" s="15">
        <v>36.2404174373073</v>
      </c>
      <c r="G44" s="16">
        <v>12.082586079197752</v>
      </c>
      <c r="H44" s="46" t="s">
        <v>5</v>
      </c>
      <c r="I44" s="15" t="s">
        <v>5</v>
      </c>
      <c r="J44" s="15" t="s">
        <v>5</v>
      </c>
      <c r="K44" s="15" t="s">
        <v>5</v>
      </c>
      <c r="L44" s="16" t="s">
        <v>5</v>
      </c>
      <c r="M44" s="16" t="s">
        <v>5</v>
      </c>
      <c r="O44" s="84"/>
    </row>
    <row r="45" spans="1:15">
      <c r="A45" s="2">
        <v>2015</v>
      </c>
      <c r="B45" s="7">
        <v>210473</v>
      </c>
      <c r="C45" s="8">
        <f>156189/B45*100</f>
        <v>74.208568319927025</v>
      </c>
      <c r="D45" s="8">
        <f>54284/B45*100</f>
        <v>25.791431680072979</v>
      </c>
      <c r="E45" s="8">
        <v>48.428088799408684</v>
      </c>
      <c r="F45" s="8">
        <v>36.464195921558336</v>
      </c>
      <c r="G45" s="9">
        <v>11.963892877850357</v>
      </c>
      <c r="H45" s="4" t="s">
        <v>5</v>
      </c>
      <c r="I45" s="4" t="s">
        <v>5</v>
      </c>
      <c r="J45" s="4" t="s">
        <v>5</v>
      </c>
      <c r="K45" s="4" t="s">
        <v>5</v>
      </c>
      <c r="L45" s="4" t="s">
        <v>5</v>
      </c>
      <c r="M45" s="13" t="s">
        <v>5</v>
      </c>
      <c r="N45" s="58"/>
      <c r="O45" s="1"/>
    </row>
    <row r="46" spans="1:15">
      <c r="A46" s="14">
        <v>2016</v>
      </c>
      <c r="B46" s="63">
        <v>213019</v>
      </c>
      <c r="C46" s="64">
        <f>160865/213019*100</f>
        <v>75.516737943563712</v>
      </c>
      <c r="D46" s="64">
        <f>52154/213019*100</f>
        <v>24.483262056436281</v>
      </c>
      <c r="E46" s="64">
        <v>46.583800881945358</v>
      </c>
      <c r="F46" s="64">
        <v>35.589312649825295</v>
      </c>
      <c r="G46" s="65">
        <v>10.994488232120045</v>
      </c>
      <c r="H46" s="12" t="s">
        <v>5</v>
      </c>
      <c r="I46" s="12" t="s">
        <v>5</v>
      </c>
      <c r="J46" s="12" t="s">
        <v>5</v>
      </c>
      <c r="K46" s="12" t="s">
        <v>5</v>
      </c>
      <c r="L46" s="12" t="s">
        <v>5</v>
      </c>
      <c r="M46" s="17" t="s">
        <v>5</v>
      </c>
      <c r="N46" s="58"/>
      <c r="O46" s="1"/>
    </row>
    <row r="47" spans="1:15" s="69" customFormat="1">
      <c r="A47" s="2">
        <v>2017</v>
      </c>
      <c r="B47" s="7">
        <v>206809</v>
      </c>
      <c r="C47" s="8">
        <f>157375/206809*100</f>
        <v>76.096784956167284</v>
      </c>
      <c r="D47" s="8">
        <f>49343/206809*100</f>
        <v>23.859213090339395</v>
      </c>
      <c r="E47" s="8">
        <v>45.251863341485596</v>
      </c>
      <c r="F47" s="8">
        <v>34.825838701865088</v>
      </c>
      <c r="G47" s="9">
        <v>10.426024639620506</v>
      </c>
      <c r="H47" s="4" t="s">
        <v>5</v>
      </c>
      <c r="I47" s="4" t="s">
        <v>5</v>
      </c>
      <c r="J47" s="4" t="s">
        <v>5</v>
      </c>
      <c r="K47" s="4" t="s">
        <v>5</v>
      </c>
      <c r="L47" s="4" t="s">
        <v>5</v>
      </c>
      <c r="M47" s="13" t="s">
        <v>5</v>
      </c>
      <c r="N47" s="58"/>
      <c r="O47" s="1"/>
    </row>
    <row r="48" spans="1:15" s="69" customFormat="1">
      <c r="A48" s="14">
        <v>2018</v>
      </c>
      <c r="B48" s="63">
        <v>201708</v>
      </c>
      <c r="C48" s="64">
        <v>76.039621631268957</v>
      </c>
      <c r="D48" s="64">
        <v>23.960378368731035</v>
      </c>
      <c r="E48" s="64">
        <v>44.8</v>
      </c>
      <c r="F48" s="64">
        <v>34.5</v>
      </c>
      <c r="G48" s="65">
        <v>10.3</v>
      </c>
      <c r="H48" s="12" t="s">
        <v>5</v>
      </c>
      <c r="I48" s="12" t="s">
        <v>5</v>
      </c>
      <c r="J48" s="12" t="s">
        <v>5</v>
      </c>
      <c r="K48" s="12" t="s">
        <v>5</v>
      </c>
      <c r="L48" s="12" t="s">
        <v>5</v>
      </c>
      <c r="M48" s="17" t="s">
        <v>5</v>
      </c>
      <c r="N48" s="58"/>
      <c r="O48" s="1"/>
    </row>
    <row r="49" spans="1:15" ht="12.75" customHeight="1">
      <c r="A49" s="35"/>
      <c r="B49" s="206" t="s">
        <v>24</v>
      </c>
      <c r="C49" s="206"/>
      <c r="D49" s="206"/>
      <c r="E49" s="206"/>
      <c r="F49" s="206"/>
      <c r="G49" s="206"/>
      <c r="H49" s="206"/>
      <c r="I49" s="206"/>
      <c r="J49" s="206"/>
      <c r="K49" s="206"/>
      <c r="L49" s="206"/>
      <c r="M49" s="206"/>
      <c r="O49" s="1"/>
    </row>
    <row r="50" spans="1:15">
      <c r="A50" s="2">
        <v>1995</v>
      </c>
      <c r="B50" s="4">
        <v>157136</v>
      </c>
      <c r="C50" s="10">
        <v>79.900000000000006</v>
      </c>
      <c r="D50" s="10">
        <v>20.100000000000001</v>
      </c>
      <c r="E50" s="10">
        <v>38.1</v>
      </c>
      <c r="F50" s="10">
        <v>30.5</v>
      </c>
      <c r="G50" s="11">
        <v>7.7</v>
      </c>
      <c r="H50" s="4" t="s">
        <v>5</v>
      </c>
      <c r="I50" s="4" t="s">
        <v>5</v>
      </c>
      <c r="J50" s="4" t="s">
        <v>5</v>
      </c>
      <c r="K50" s="4" t="s">
        <v>5</v>
      </c>
      <c r="L50" s="4" t="s">
        <v>5</v>
      </c>
      <c r="M50" s="13" t="s">
        <v>5</v>
      </c>
      <c r="O50" s="1"/>
    </row>
    <row r="51" spans="1:15">
      <c r="A51" s="14">
        <v>2000</v>
      </c>
      <c r="B51" s="12">
        <v>186377</v>
      </c>
      <c r="C51" s="18">
        <v>74.8</v>
      </c>
      <c r="D51" s="18">
        <v>25.2</v>
      </c>
      <c r="E51" s="18">
        <v>40.9</v>
      </c>
      <c r="F51" s="18">
        <v>31.2</v>
      </c>
      <c r="G51" s="19">
        <v>9.6999999999999993</v>
      </c>
      <c r="H51" s="12" t="s">
        <v>5</v>
      </c>
      <c r="I51" s="12" t="s">
        <v>5</v>
      </c>
      <c r="J51" s="12" t="s">
        <v>5</v>
      </c>
      <c r="K51" s="12" t="s">
        <v>5</v>
      </c>
      <c r="L51" s="12" t="s">
        <v>5</v>
      </c>
      <c r="M51" s="17" t="s">
        <v>5</v>
      </c>
      <c r="O51" s="1"/>
    </row>
    <row r="52" spans="1:15">
      <c r="A52" s="2">
        <v>2001</v>
      </c>
      <c r="B52" s="4">
        <v>182877</v>
      </c>
      <c r="C52" s="10">
        <v>73.2</v>
      </c>
      <c r="D52" s="10">
        <v>26.8</v>
      </c>
      <c r="E52" s="10">
        <v>39.299999999999997</v>
      </c>
      <c r="F52" s="10">
        <v>28.8</v>
      </c>
      <c r="G52" s="11">
        <v>10.5</v>
      </c>
      <c r="H52" s="4" t="s">
        <v>5</v>
      </c>
      <c r="I52" s="4" t="s">
        <v>5</v>
      </c>
      <c r="J52" s="4" t="s">
        <v>5</v>
      </c>
      <c r="K52" s="4" t="s">
        <v>5</v>
      </c>
      <c r="L52" s="4" t="s">
        <v>5</v>
      </c>
      <c r="M52" s="13" t="s">
        <v>5</v>
      </c>
      <c r="O52" s="1"/>
    </row>
    <row r="53" spans="1:15">
      <c r="A53" s="14">
        <v>2002</v>
      </c>
      <c r="B53" s="12">
        <v>191953</v>
      </c>
      <c r="C53" s="15">
        <v>73.7</v>
      </c>
      <c r="D53" s="15">
        <v>26.3</v>
      </c>
      <c r="E53" s="15">
        <v>41.5</v>
      </c>
      <c r="F53" s="15">
        <v>30.5</v>
      </c>
      <c r="G53" s="16">
        <v>10.9</v>
      </c>
      <c r="H53" s="12" t="s">
        <v>5</v>
      </c>
      <c r="I53" s="12" t="s">
        <v>5</v>
      </c>
      <c r="J53" s="12" t="s">
        <v>5</v>
      </c>
      <c r="K53" s="12" t="s">
        <v>5</v>
      </c>
      <c r="L53" s="12" t="s">
        <v>5</v>
      </c>
      <c r="M53" s="17" t="s">
        <v>5</v>
      </c>
      <c r="O53" s="1"/>
    </row>
    <row r="54" spans="1:15">
      <c r="A54" s="2">
        <v>2003</v>
      </c>
      <c r="B54" s="4">
        <v>194376</v>
      </c>
      <c r="C54" s="10">
        <v>72.8</v>
      </c>
      <c r="D54" s="10">
        <v>27.2</v>
      </c>
      <c r="E54" s="10">
        <v>42.3</v>
      </c>
      <c r="F54" s="10">
        <v>30.8</v>
      </c>
      <c r="G54" s="11">
        <v>11.5</v>
      </c>
      <c r="H54" s="4" t="s">
        <v>5</v>
      </c>
      <c r="I54" s="4" t="s">
        <v>5</v>
      </c>
      <c r="J54" s="4" t="s">
        <v>5</v>
      </c>
      <c r="K54" s="4" t="s">
        <v>5</v>
      </c>
      <c r="L54" s="4" t="s">
        <v>5</v>
      </c>
      <c r="M54" s="13" t="s">
        <v>5</v>
      </c>
      <c r="O54" s="1"/>
    </row>
    <row r="55" spans="1:15">
      <c r="A55" s="14">
        <v>2004</v>
      </c>
      <c r="B55" s="12">
        <v>203718</v>
      </c>
      <c r="C55" s="15">
        <v>72.2</v>
      </c>
      <c r="D55" s="15">
        <v>27.8</v>
      </c>
      <c r="E55" s="15">
        <v>44.7</v>
      </c>
      <c r="F55" s="15">
        <v>32.299999999999997</v>
      </c>
      <c r="G55" s="16">
        <v>12.4</v>
      </c>
      <c r="H55" s="12" t="s">
        <v>5</v>
      </c>
      <c r="I55" s="12" t="s">
        <v>5</v>
      </c>
      <c r="J55" s="12" t="s">
        <v>5</v>
      </c>
      <c r="K55" s="12" t="s">
        <v>5</v>
      </c>
      <c r="L55" s="12" t="s">
        <v>5</v>
      </c>
      <c r="M55" s="17" t="s">
        <v>5</v>
      </c>
      <c r="O55" s="1"/>
    </row>
    <row r="56" spans="1:15">
      <c r="A56" s="2">
        <v>2005</v>
      </c>
      <c r="B56" s="4">
        <v>209724</v>
      </c>
      <c r="C56" s="5">
        <v>72</v>
      </c>
      <c r="D56" s="5">
        <v>28</v>
      </c>
      <c r="E56" s="10">
        <v>45.6</v>
      </c>
      <c r="F56" s="10">
        <v>32.799999999999997</v>
      </c>
      <c r="G56" s="11">
        <v>12.8</v>
      </c>
      <c r="H56" s="4" t="s">
        <v>5</v>
      </c>
      <c r="I56" s="4" t="s">
        <v>5</v>
      </c>
      <c r="J56" s="4" t="s">
        <v>5</v>
      </c>
      <c r="K56" s="4" t="s">
        <v>5</v>
      </c>
      <c r="L56" s="4" t="s">
        <v>5</v>
      </c>
      <c r="M56" s="13" t="s">
        <v>5</v>
      </c>
      <c r="O56" s="1"/>
    </row>
    <row r="57" spans="1:15">
      <c r="A57" s="14">
        <v>2006</v>
      </c>
      <c r="B57" s="12">
        <v>218505</v>
      </c>
      <c r="C57" s="15">
        <v>72.150751699045784</v>
      </c>
      <c r="D57" s="15">
        <v>27.849248300954216</v>
      </c>
      <c r="E57" s="15">
        <v>46.350122284389371</v>
      </c>
      <c r="F57" s="15">
        <v>33.514477681559072</v>
      </c>
      <c r="G57" s="16">
        <v>12.835644602830291</v>
      </c>
      <c r="H57" s="12" t="s">
        <v>5</v>
      </c>
      <c r="I57" s="12" t="s">
        <v>5</v>
      </c>
      <c r="J57" s="12" t="s">
        <v>5</v>
      </c>
      <c r="K57" s="12" t="s">
        <v>5</v>
      </c>
      <c r="L57" s="12" t="s">
        <v>5</v>
      </c>
      <c r="M57" s="17" t="s">
        <v>5</v>
      </c>
      <c r="O57" s="1"/>
    </row>
    <row r="58" spans="1:15" ht="12.75" customHeight="1">
      <c r="A58" s="3">
        <v>2007</v>
      </c>
      <c r="B58" s="4">
        <v>231484</v>
      </c>
      <c r="C58" s="8">
        <v>72.455979678941091</v>
      </c>
      <c r="D58" s="5">
        <v>27.544020321058909</v>
      </c>
      <c r="E58" s="5">
        <v>48.518507915155858</v>
      </c>
      <c r="F58" s="5">
        <v>35.15087362500099</v>
      </c>
      <c r="G58" s="6">
        <v>13.367634290154887</v>
      </c>
      <c r="H58" s="4">
        <v>226061</v>
      </c>
      <c r="I58" s="8">
        <v>71.953145389961122</v>
      </c>
      <c r="J58" s="5">
        <v>28.046854610038878</v>
      </c>
      <c r="K58" s="5">
        <v>47.4</v>
      </c>
      <c r="L58" s="10">
        <v>34.1</v>
      </c>
      <c r="M58" s="11">
        <v>13.3</v>
      </c>
      <c r="O58" s="1"/>
    </row>
    <row r="59" spans="1:15" ht="12.75" customHeight="1">
      <c r="A59" s="14">
        <v>2008</v>
      </c>
      <c r="B59" s="12">
        <v>236131</v>
      </c>
      <c r="C59" s="15">
        <v>72.649503877085181</v>
      </c>
      <c r="D59" s="15">
        <v>27.350496122914819</v>
      </c>
      <c r="E59" s="15">
        <v>49.507755823561148</v>
      </c>
      <c r="F59" s="15">
        <v>35.959462389769158</v>
      </c>
      <c r="G59" s="16">
        <v>13.548293433791986</v>
      </c>
      <c r="H59" s="12">
        <v>233228</v>
      </c>
      <c r="I59" s="15">
        <v>72.35837892534343</v>
      </c>
      <c r="J59" s="15">
        <v>27.64162107465657</v>
      </c>
      <c r="K59" s="18">
        <v>48.9</v>
      </c>
      <c r="L59" s="18">
        <v>35.4</v>
      </c>
      <c r="M59" s="19">
        <v>13.5</v>
      </c>
      <c r="O59" s="1"/>
    </row>
    <row r="60" spans="1:15" ht="12.75" customHeight="1">
      <c r="A60" s="2">
        <v>2009</v>
      </c>
      <c r="B60" s="4">
        <v>238577</v>
      </c>
      <c r="C60" s="8">
        <v>72.688482125267726</v>
      </c>
      <c r="D60" s="5">
        <v>27.311517874732274</v>
      </c>
      <c r="E60" s="5">
        <v>50.664495816707003</v>
      </c>
      <c r="F60" s="5">
        <v>36.768409198319489</v>
      </c>
      <c r="G60" s="6">
        <v>13.896086618387502</v>
      </c>
      <c r="H60" s="4">
        <v>236827</v>
      </c>
      <c r="I60" s="8">
        <v>72.493845718604717</v>
      </c>
      <c r="J60" s="5">
        <v>27.506154281395283</v>
      </c>
      <c r="K60" s="5">
        <v>50.3</v>
      </c>
      <c r="L60" s="5">
        <v>36.4</v>
      </c>
      <c r="M60" s="11">
        <v>13.9</v>
      </c>
      <c r="O60" s="1"/>
    </row>
    <row r="61" spans="1:15">
      <c r="A61" s="14">
        <v>2010</v>
      </c>
      <c r="B61" s="12">
        <v>242030</v>
      </c>
      <c r="C61" s="15">
        <v>71.814651076312856</v>
      </c>
      <c r="D61" s="15">
        <v>28.185348923687144</v>
      </c>
      <c r="E61" s="16">
        <v>53.328841949534102</v>
      </c>
      <c r="F61" s="16">
        <v>38.322293450130957</v>
      </c>
      <c r="G61" s="15">
        <v>15.006548499403147</v>
      </c>
      <c r="H61" s="12">
        <v>239564</v>
      </c>
      <c r="I61" s="15">
        <v>71.561252942846167</v>
      </c>
      <c r="J61" s="15">
        <v>28.438747057153833</v>
      </c>
      <c r="K61" s="18">
        <v>52.8</v>
      </c>
      <c r="L61" s="18">
        <v>37.799999999999997</v>
      </c>
      <c r="M61" s="16">
        <v>15</v>
      </c>
      <c r="O61" s="84"/>
    </row>
    <row r="62" spans="1:15">
      <c r="A62" s="2">
        <v>2011</v>
      </c>
      <c r="B62" s="7">
        <v>266995</v>
      </c>
      <c r="C62" s="8">
        <f>197724/B62*100</f>
        <v>74.055319388003511</v>
      </c>
      <c r="D62" s="8">
        <f>69271/B62*100</f>
        <v>25.944680611996478</v>
      </c>
      <c r="E62" s="8">
        <v>62</v>
      </c>
      <c r="F62" s="8">
        <v>46.3</v>
      </c>
      <c r="G62" s="8">
        <v>15.7</v>
      </c>
      <c r="H62" s="7">
        <v>240924</v>
      </c>
      <c r="I62" s="8">
        <f>172296/H62*100</f>
        <v>71.514668526174233</v>
      </c>
      <c r="J62" s="8">
        <f>68628/H62*100</f>
        <v>28.48533147382577</v>
      </c>
      <c r="K62" s="8">
        <v>55.9</v>
      </c>
      <c r="L62" s="8">
        <v>40.299999999999997</v>
      </c>
      <c r="M62" s="9">
        <v>15.6</v>
      </c>
      <c r="O62" s="84"/>
    </row>
    <row r="63" spans="1:15">
      <c r="A63" s="14">
        <v>2012</v>
      </c>
      <c r="B63" s="12">
        <v>262046</v>
      </c>
      <c r="C63" s="15">
        <v>74.027084056732278</v>
      </c>
      <c r="D63" s="15">
        <v>25.972915943267715</v>
      </c>
      <c r="E63" s="16">
        <v>64.279714719977676</v>
      </c>
      <c r="F63" s="16">
        <v>48.109022727171201</v>
      </c>
      <c r="G63" s="15">
        <v>16.1706919928065</v>
      </c>
      <c r="H63" s="46">
        <v>239660</v>
      </c>
      <c r="I63" s="15">
        <v>71.599999999999994</v>
      </c>
      <c r="J63" s="15">
        <v>28.4</v>
      </c>
      <c r="K63" s="15">
        <v>57.7</v>
      </c>
      <c r="L63" s="16">
        <v>41.8</v>
      </c>
      <c r="M63" s="16">
        <v>15.9</v>
      </c>
      <c r="O63" s="84"/>
    </row>
    <row r="64" spans="1:15">
      <c r="A64" s="2">
        <v>2013</v>
      </c>
      <c r="B64" s="7">
        <v>250716</v>
      </c>
      <c r="C64" s="8">
        <v>80.532953620829943</v>
      </c>
      <c r="D64" s="8">
        <v>19.467046379170057</v>
      </c>
      <c r="E64" s="8">
        <v>62.91506760311826</v>
      </c>
      <c r="F64" s="8">
        <v>51.235418725109632</v>
      </c>
      <c r="G64" s="8">
        <v>11.679648878008615</v>
      </c>
      <c r="H64" s="7">
        <v>226063</v>
      </c>
      <c r="I64" s="8">
        <v>78.410000752002759</v>
      </c>
      <c r="J64" s="8">
        <v>21.589999247997241</v>
      </c>
      <c r="K64" s="8">
        <v>56.1</v>
      </c>
      <c r="L64" s="8">
        <v>44.6</v>
      </c>
      <c r="M64" s="9">
        <v>11.508287440160679</v>
      </c>
      <c r="O64" s="84"/>
    </row>
    <row r="65" spans="1:15" ht="17.100000000000001" customHeight="1">
      <c r="A65" s="14">
        <v>2014</v>
      </c>
      <c r="B65" s="12">
        <v>228926</v>
      </c>
      <c r="C65" s="15">
        <v>79.183229515214521</v>
      </c>
      <c r="D65" s="15">
        <v>20.816770484785476</v>
      </c>
      <c r="E65" s="16">
        <v>57.519885996182424</v>
      </c>
      <c r="F65" s="16">
        <v>46.013958392051848</v>
      </c>
      <c r="G65" s="15">
        <v>11.505927604130578</v>
      </c>
      <c r="H65" s="46" t="s">
        <v>5</v>
      </c>
      <c r="I65" s="15" t="s">
        <v>5</v>
      </c>
      <c r="J65" s="15" t="s">
        <v>5</v>
      </c>
      <c r="K65" s="15" t="s">
        <v>5</v>
      </c>
      <c r="L65" s="16" t="s">
        <v>5</v>
      </c>
      <c r="M65" s="16" t="s">
        <v>5</v>
      </c>
      <c r="O65" s="84"/>
    </row>
    <row r="66" spans="1:15">
      <c r="A66" s="2">
        <v>2015</v>
      </c>
      <c r="B66" s="7">
        <v>234386</v>
      </c>
      <c r="C66" s="8">
        <f>185780/B66*100</f>
        <v>79.262413284069865</v>
      </c>
      <c r="D66" s="8">
        <f>48606/B66*100</f>
        <v>20.737586715930131</v>
      </c>
      <c r="E66" s="8">
        <v>57.859889865569087</v>
      </c>
      <c r="F66" s="8">
        <v>46.188155460990842</v>
      </c>
      <c r="G66" s="9">
        <v>11.671734404578237</v>
      </c>
      <c r="H66" s="4" t="s">
        <v>5</v>
      </c>
      <c r="I66" s="4" t="s">
        <v>5</v>
      </c>
      <c r="J66" s="4" t="s">
        <v>5</v>
      </c>
      <c r="K66" s="4" t="s">
        <v>5</v>
      </c>
      <c r="L66" s="4" t="s">
        <v>5</v>
      </c>
      <c r="M66" s="13" t="s">
        <v>5</v>
      </c>
      <c r="N66" s="58"/>
      <c r="O66" s="1"/>
    </row>
    <row r="67" spans="1:15">
      <c r="A67" s="14">
        <v>2016</v>
      </c>
      <c r="B67" s="63">
        <v>239569</v>
      </c>
      <c r="C67" s="64">
        <f>192631/239569*100</f>
        <v>80.407314802833412</v>
      </c>
      <c r="D67" s="64">
        <f>46938/239569*100</f>
        <v>19.592685197166578</v>
      </c>
      <c r="E67" s="64">
        <v>58.248405068271822</v>
      </c>
      <c r="F67" s="64">
        <v>47.122354115834682</v>
      </c>
      <c r="G67" s="65">
        <v>11.126050952437144</v>
      </c>
      <c r="H67" s="12" t="s">
        <v>5</v>
      </c>
      <c r="I67" s="12" t="s">
        <v>5</v>
      </c>
      <c r="J67" s="12" t="s">
        <v>5</v>
      </c>
      <c r="K67" s="12" t="s">
        <v>5</v>
      </c>
      <c r="L67" s="12" t="s">
        <v>5</v>
      </c>
      <c r="M67" s="17" t="s">
        <v>5</v>
      </c>
      <c r="N67" s="58"/>
      <c r="O67" s="1"/>
    </row>
    <row r="68" spans="1:15" s="69" customFormat="1">
      <c r="A68" s="2">
        <v>2017</v>
      </c>
      <c r="B68" s="7">
        <v>233994</v>
      </c>
      <c r="C68" s="8">
        <f>187929/233994*100</f>
        <v>80.313597784558581</v>
      </c>
      <c r="D68" s="8">
        <f>46065/233994*100</f>
        <v>19.686402215441419</v>
      </c>
      <c r="E68" s="8">
        <v>57.421113633122339</v>
      </c>
      <c r="F68" s="8">
        <v>46.446330342041591</v>
      </c>
      <c r="G68" s="9">
        <v>10.974783291080746</v>
      </c>
      <c r="H68" s="4" t="s">
        <v>5</v>
      </c>
      <c r="I68" s="4" t="s">
        <v>5</v>
      </c>
      <c r="J68" s="4" t="s">
        <v>5</v>
      </c>
      <c r="K68" s="4" t="s">
        <v>5</v>
      </c>
      <c r="L68" s="4" t="s">
        <v>5</v>
      </c>
      <c r="M68" s="13" t="s">
        <v>5</v>
      </c>
      <c r="N68" s="58"/>
      <c r="O68" s="1"/>
    </row>
    <row r="69" spans="1:15" s="69" customFormat="1">
      <c r="A69" s="14">
        <v>2018</v>
      </c>
      <c r="B69" s="63">
        <v>230706</v>
      </c>
      <c r="C69" s="64">
        <v>80.328209929520682</v>
      </c>
      <c r="D69" s="64">
        <v>19.671790070479311</v>
      </c>
      <c r="E69" s="64">
        <v>57.1</v>
      </c>
      <c r="F69" s="64">
        <v>46.2</v>
      </c>
      <c r="G69" s="65">
        <v>10.9</v>
      </c>
      <c r="H69" s="12" t="s">
        <v>5</v>
      </c>
      <c r="I69" s="12" t="s">
        <v>5</v>
      </c>
      <c r="J69" s="12" t="s">
        <v>5</v>
      </c>
      <c r="K69" s="12" t="s">
        <v>5</v>
      </c>
      <c r="L69" s="12" t="s">
        <v>5</v>
      </c>
      <c r="M69" s="17" t="s">
        <v>5</v>
      </c>
      <c r="N69" s="58"/>
    </row>
    <row r="70" spans="1:15" ht="79.5" customHeight="1">
      <c r="A70" s="205" t="s">
        <v>156</v>
      </c>
      <c r="B70" s="205"/>
      <c r="C70" s="205"/>
      <c r="D70" s="205"/>
      <c r="E70" s="205"/>
      <c r="F70" s="205"/>
      <c r="G70" s="205"/>
      <c r="H70" s="205"/>
      <c r="I70" s="205"/>
      <c r="J70" s="205"/>
      <c r="K70" s="205"/>
      <c r="L70" s="205"/>
      <c r="M70" s="205"/>
    </row>
  </sheetData>
  <mergeCells count="18">
    <mergeCell ref="A70:M70"/>
    <mergeCell ref="B28:M28"/>
    <mergeCell ref="C3:D4"/>
    <mergeCell ref="B7:M7"/>
    <mergeCell ref="B49:M49"/>
    <mergeCell ref="I6:M6"/>
    <mergeCell ref="C6:G6"/>
    <mergeCell ref="A2:M2"/>
    <mergeCell ref="A1:M1"/>
    <mergeCell ref="B3:B5"/>
    <mergeCell ref="F3:G4"/>
    <mergeCell ref="H3:M3"/>
    <mergeCell ref="H4:H5"/>
    <mergeCell ref="K4:K5"/>
    <mergeCell ref="L4:M4"/>
    <mergeCell ref="I4:J4"/>
    <mergeCell ref="E3:E5"/>
    <mergeCell ref="A3:A6"/>
  </mergeCells>
  <phoneticPr fontId="11" type="noConversion"/>
  <hyperlinks>
    <hyperlink ref="A1:B1" location="Inhalt!A1" display="Inhalt!A1"/>
  </hyperlinks>
  <pageMargins left="0.70866141732283472" right="0.70866141732283472" top="0.78740157480314965" bottom="0.78740157480314965" header="0.31496062992125984" footer="0.31496062992125984"/>
  <pageSetup paperSize="9" scale="10" orientation="portrait" r:id="rId1"/>
  <headerFooter scaleWithDoc="0">
    <oddHeader>&amp;CBildungsbericht 2020 - Tabellen F2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I37"/>
  <sheetViews>
    <sheetView showGridLines="0" zoomScaleNormal="100" zoomScaleSheetLayoutView="100" workbookViewId="0">
      <selection sqref="A1:I1"/>
    </sheetView>
  </sheetViews>
  <sheetFormatPr baseColWidth="10" defaultRowHeight="12.75"/>
  <cols>
    <col min="1" max="1" width="10.7109375" customWidth="1"/>
    <col min="2" max="4" width="10.85546875" customWidth="1"/>
    <col min="5" max="5" width="10.85546875" style="69" customWidth="1"/>
    <col min="6" max="6" width="10.85546875" customWidth="1"/>
    <col min="7" max="7" width="11.42578125" customWidth="1"/>
    <col min="8" max="8" width="10.85546875" customWidth="1"/>
    <col min="9" max="9" width="22.140625" style="69" customWidth="1"/>
  </cols>
  <sheetData>
    <row r="1" spans="1:9" s="111" customFormat="1" ht="24" customHeight="1">
      <c r="A1" s="185" t="s">
        <v>31</v>
      </c>
      <c r="B1" s="185"/>
      <c r="C1" s="185"/>
      <c r="D1" s="185"/>
      <c r="E1" s="185"/>
      <c r="F1" s="185"/>
      <c r="G1" s="185"/>
      <c r="H1" s="185"/>
      <c r="I1" s="185"/>
    </row>
    <row r="2" spans="1:9" ht="30" customHeight="1">
      <c r="A2" s="190" t="s">
        <v>114</v>
      </c>
      <c r="B2" s="190"/>
      <c r="C2" s="190"/>
      <c r="D2" s="190"/>
      <c r="E2" s="190"/>
      <c r="F2" s="190"/>
      <c r="G2" s="190"/>
      <c r="H2" s="190"/>
      <c r="I2" s="190"/>
    </row>
    <row r="3" spans="1:9" ht="17.25" customHeight="1">
      <c r="A3" s="210" t="s">
        <v>10</v>
      </c>
      <c r="B3" s="198" t="s">
        <v>109</v>
      </c>
      <c r="C3" s="199"/>
      <c r="D3" s="199"/>
      <c r="E3" s="199"/>
      <c r="F3" s="199"/>
      <c r="G3" s="199"/>
      <c r="H3" s="199"/>
      <c r="I3" s="199"/>
    </row>
    <row r="4" spans="1:9" ht="12.75" customHeight="1">
      <c r="A4" s="211"/>
      <c r="B4" s="209" t="s">
        <v>9</v>
      </c>
      <c r="C4" s="217" t="s">
        <v>16</v>
      </c>
      <c r="D4" s="218"/>
      <c r="E4" s="218"/>
      <c r="F4" s="218"/>
      <c r="G4" s="218"/>
      <c r="H4" s="218"/>
      <c r="I4" s="70" t="s">
        <v>127</v>
      </c>
    </row>
    <row r="5" spans="1:9" ht="12.75" customHeight="1">
      <c r="A5" s="211"/>
      <c r="B5" s="200"/>
      <c r="C5" s="213" t="s">
        <v>158</v>
      </c>
      <c r="D5" s="215" t="s">
        <v>16</v>
      </c>
      <c r="E5" s="216"/>
      <c r="F5" s="213" t="s">
        <v>160</v>
      </c>
      <c r="G5" s="215" t="s">
        <v>16</v>
      </c>
      <c r="H5" s="216"/>
      <c r="I5" s="217" t="s">
        <v>157</v>
      </c>
    </row>
    <row r="6" spans="1:9" ht="52.5" customHeight="1">
      <c r="A6" s="211"/>
      <c r="B6" s="200"/>
      <c r="C6" s="214"/>
      <c r="D6" s="112" t="s">
        <v>159</v>
      </c>
      <c r="E6" s="100" t="s">
        <v>161</v>
      </c>
      <c r="F6" s="214"/>
      <c r="G6" s="112" t="s">
        <v>159</v>
      </c>
      <c r="H6" s="100" t="s">
        <v>161</v>
      </c>
      <c r="I6" s="220"/>
    </row>
    <row r="7" spans="1:9">
      <c r="A7" s="212"/>
      <c r="B7" s="113" t="s">
        <v>7</v>
      </c>
      <c r="C7" s="219" t="s">
        <v>47</v>
      </c>
      <c r="D7" s="219"/>
      <c r="E7" s="219"/>
      <c r="F7" s="219"/>
      <c r="G7" s="219"/>
      <c r="H7" s="219"/>
      <c r="I7" s="114" t="s">
        <v>7</v>
      </c>
    </row>
    <row r="8" spans="1:9" s="69" customFormat="1" ht="12.75" customHeight="1">
      <c r="A8" s="206" t="s">
        <v>9</v>
      </c>
      <c r="B8" s="206"/>
      <c r="C8" s="206"/>
      <c r="D8" s="206"/>
      <c r="E8" s="206"/>
      <c r="F8" s="206"/>
      <c r="G8" s="206"/>
      <c r="H8" s="206"/>
      <c r="I8" s="206"/>
    </row>
    <row r="9" spans="1:9" ht="12.75" customHeight="1">
      <c r="A9" s="121">
        <v>1992</v>
      </c>
      <c r="B9" s="4">
        <v>290635</v>
      </c>
      <c r="C9" s="115">
        <v>66.028867823902843</v>
      </c>
      <c r="D9" s="115">
        <v>64.052161646050891</v>
      </c>
      <c r="E9" s="115">
        <v>1.976706177851945</v>
      </c>
      <c r="F9" s="115">
        <v>33.971132176097171</v>
      </c>
      <c r="G9" s="115">
        <v>9.2848418118946441</v>
      </c>
      <c r="H9" s="116">
        <v>24.686290364202524</v>
      </c>
      <c r="I9" s="56" t="s">
        <v>30</v>
      </c>
    </row>
    <row r="10" spans="1:9" ht="12.75" customHeight="1">
      <c r="A10" s="122">
        <v>1993</v>
      </c>
      <c r="B10" s="12">
        <v>290201</v>
      </c>
      <c r="C10" s="117">
        <v>67.418444457462243</v>
      </c>
      <c r="D10" s="117">
        <v>65.349189010375568</v>
      </c>
      <c r="E10" s="117">
        <v>2.0692554470866744</v>
      </c>
      <c r="F10" s="117">
        <v>32.581555542537757</v>
      </c>
      <c r="G10" s="117">
        <v>8.5764694125795575</v>
      </c>
      <c r="H10" s="118">
        <v>24.005086129958201</v>
      </c>
      <c r="I10" s="57" t="s">
        <v>30</v>
      </c>
    </row>
    <row r="11" spans="1:9" ht="12.75" customHeight="1">
      <c r="A11" s="121">
        <v>1994</v>
      </c>
      <c r="B11" s="4">
        <v>291360</v>
      </c>
      <c r="C11" s="115">
        <v>67.898819330038435</v>
      </c>
      <c r="D11" s="115">
        <v>65.749244920373414</v>
      </c>
      <c r="E11" s="115">
        <v>2.1495744096650191</v>
      </c>
      <c r="F11" s="115">
        <v>32.101180669961558</v>
      </c>
      <c r="G11" s="115">
        <v>8.4932729269632059</v>
      </c>
      <c r="H11" s="116">
        <v>23.607907742998353</v>
      </c>
      <c r="I11" s="56" t="s">
        <v>30</v>
      </c>
    </row>
    <row r="12" spans="1:9" ht="12.75" customHeight="1">
      <c r="A12" s="122">
        <v>1995</v>
      </c>
      <c r="B12" s="12">
        <v>307772</v>
      </c>
      <c r="C12" s="117">
        <v>69.650260582509134</v>
      </c>
      <c r="D12" s="117">
        <v>67.531159429707714</v>
      </c>
      <c r="E12" s="117">
        <v>2.1191011528014241</v>
      </c>
      <c r="F12" s="117">
        <v>30.349739417490866</v>
      </c>
      <c r="G12" s="117">
        <v>8.792547730137894</v>
      </c>
      <c r="H12" s="118">
        <v>21.557191687352976</v>
      </c>
      <c r="I12" s="57" t="s">
        <v>30</v>
      </c>
    </row>
    <row r="13" spans="1:9" ht="12.75" customHeight="1">
      <c r="A13" s="121">
        <v>1996</v>
      </c>
      <c r="B13" s="4">
        <v>315341</v>
      </c>
      <c r="C13" s="115">
        <v>70.501457152733067</v>
      </c>
      <c r="D13" s="115">
        <v>68.436391081400771</v>
      </c>
      <c r="E13" s="115">
        <v>2.0650660713323039</v>
      </c>
      <c r="F13" s="115">
        <v>29.498542847266929</v>
      </c>
      <c r="G13" s="115">
        <v>8.310051658363486</v>
      </c>
      <c r="H13" s="116">
        <v>21.188491188903441</v>
      </c>
      <c r="I13" s="56" t="s">
        <v>30</v>
      </c>
    </row>
    <row r="14" spans="1:9" ht="12.75" customHeight="1">
      <c r="A14" s="122">
        <v>1997</v>
      </c>
      <c r="B14" s="12">
        <v>323430</v>
      </c>
      <c r="C14" s="117">
        <v>69.939090375042511</v>
      </c>
      <c r="D14" s="117">
        <v>67.898463346009947</v>
      </c>
      <c r="E14" s="117">
        <v>2.0406270290325574</v>
      </c>
      <c r="F14" s="117">
        <v>30.060909624957489</v>
      </c>
      <c r="G14" s="117">
        <v>8.4277896299044617</v>
      </c>
      <c r="H14" s="118">
        <v>21.633119995053026</v>
      </c>
      <c r="I14" s="57" t="s">
        <v>30</v>
      </c>
    </row>
    <row r="15" spans="1:9" ht="12.75" customHeight="1">
      <c r="A15" s="121">
        <v>1998</v>
      </c>
      <c r="B15" s="4">
        <v>329824</v>
      </c>
      <c r="C15" s="115">
        <v>68.365855729116134</v>
      </c>
      <c r="D15" s="115">
        <v>65.867250412341122</v>
      </c>
      <c r="E15" s="115">
        <v>2.4986053167750071</v>
      </c>
      <c r="F15" s="115">
        <v>31.634144270883862</v>
      </c>
      <c r="G15" s="115">
        <v>8.3947802464344612</v>
      </c>
      <c r="H15" s="116">
        <v>23.239364024449401</v>
      </c>
      <c r="I15" s="56" t="s">
        <v>30</v>
      </c>
    </row>
    <row r="16" spans="1:9" ht="12.75" customHeight="1">
      <c r="A16" s="122">
        <v>1999</v>
      </c>
      <c r="B16" s="12">
        <v>339904</v>
      </c>
      <c r="C16" s="117">
        <v>69.148347768781775</v>
      </c>
      <c r="D16" s="117">
        <v>66.443760591225754</v>
      </c>
      <c r="E16" s="117">
        <v>2.7045871775560157</v>
      </c>
      <c r="F16" s="117">
        <v>30.851652231218225</v>
      </c>
      <c r="G16" s="117">
        <v>8.3747175673131231</v>
      </c>
      <c r="H16" s="118">
        <v>22.476934663905102</v>
      </c>
      <c r="I16" s="57" t="s">
        <v>30</v>
      </c>
    </row>
    <row r="17" spans="1:9" ht="12.75" customHeight="1">
      <c r="A17" s="121">
        <v>2000</v>
      </c>
      <c r="B17" s="4">
        <v>347616</v>
      </c>
      <c r="C17" s="115">
        <v>69.002865230599284</v>
      </c>
      <c r="D17" s="115">
        <v>66.080099880327708</v>
      </c>
      <c r="E17" s="115">
        <v>2.9227653502715638</v>
      </c>
      <c r="F17" s="115">
        <v>30.99713476940072</v>
      </c>
      <c r="G17" s="115">
        <v>8.0488239896897724</v>
      </c>
      <c r="H17" s="116">
        <v>22.948310779710944</v>
      </c>
      <c r="I17" s="56" t="s">
        <v>30</v>
      </c>
    </row>
    <row r="18" spans="1:9" ht="12.75" customHeight="1">
      <c r="A18" s="122">
        <v>2001</v>
      </c>
      <c r="B18" s="12">
        <v>343463</v>
      </c>
      <c r="C18" s="117">
        <v>65.596294215097402</v>
      </c>
      <c r="D18" s="117">
        <v>62.310350751027045</v>
      </c>
      <c r="E18" s="117">
        <v>3.2859434640703657</v>
      </c>
      <c r="F18" s="117">
        <v>34.403705784902591</v>
      </c>
      <c r="G18" s="117">
        <v>8.4594264884427144</v>
      </c>
      <c r="H18" s="118">
        <v>25.944279296459882</v>
      </c>
      <c r="I18" s="57" t="s">
        <v>30</v>
      </c>
    </row>
    <row r="19" spans="1:9" ht="12.75" customHeight="1">
      <c r="A19" s="121">
        <v>2002</v>
      </c>
      <c r="B19" s="4">
        <v>361509</v>
      </c>
      <c r="C19" s="115">
        <v>65.098240984318508</v>
      </c>
      <c r="D19" s="115">
        <v>61.756138851314901</v>
      </c>
      <c r="E19" s="115">
        <v>3.3421021330036043</v>
      </c>
      <c r="F19" s="115">
        <v>34.901759015681492</v>
      </c>
      <c r="G19" s="115">
        <v>8.3159755358787759</v>
      </c>
      <c r="H19" s="116">
        <v>26.585783479802714</v>
      </c>
      <c r="I19" s="56" t="s">
        <v>30</v>
      </c>
    </row>
    <row r="20" spans="1:9" ht="12.75" customHeight="1">
      <c r="A20" s="122">
        <v>2003</v>
      </c>
      <c r="B20" s="12">
        <v>369064</v>
      </c>
      <c r="C20" s="117">
        <v>63.293358333513972</v>
      </c>
      <c r="D20" s="117">
        <v>60.23291353261223</v>
      </c>
      <c r="E20" s="117">
        <v>3.0604448009017409</v>
      </c>
      <c r="F20" s="117">
        <v>36.706641666486028</v>
      </c>
      <c r="G20" s="117">
        <v>8.9241974291721764</v>
      </c>
      <c r="H20" s="118">
        <v>27.782444237313854</v>
      </c>
      <c r="I20" s="57" t="s">
        <v>30</v>
      </c>
    </row>
    <row r="21" spans="1:9" ht="12.75" customHeight="1">
      <c r="A21" s="121">
        <v>2004</v>
      </c>
      <c r="B21" s="4">
        <v>386905</v>
      </c>
      <c r="C21" s="115">
        <v>61.533968286788742</v>
      </c>
      <c r="D21" s="115">
        <v>58.514363991160621</v>
      </c>
      <c r="E21" s="115">
        <v>3.0196042956281257</v>
      </c>
      <c r="F21" s="115">
        <v>38.466031713211251</v>
      </c>
      <c r="G21" s="115">
        <v>9.5925356353626849</v>
      </c>
      <c r="H21" s="116">
        <v>28.873496077848564</v>
      </c>
      <c r="I21" s="56" t="s">
        <v>30</v>
      </c>
    </row>
    <row r="22" spans="1:9" ht="12.75" customHeight="1">
      <c r="A22" s="122">
        <v>2005</v>
      </c>
      <c r="B22" s="12">
        <v>399372</v>
      </c>
      <c r="C22" s="117">
        <v>61.063870276333844</v>
      </c>
      <c r="D22" s="117">
        <v>57.957242871307955</v>
      </c>
      <c r="E22" s="117">
        <v>3.1066274050258906</v>
      </c>
      <c r="F22" s="117">
        <v>38.936129723666156</v>
      </c>
      <c r="G22" s="117">
        <v>9.8146590146530066</v>
      </c>
      <c r="H22" s="118">
        <v>29.121470709013153</v>
      </c>
      <c r="I22" s="57" t="s">
        <v>30</v>
      </c>
    </row>
    <row r="23" spans="1:9" ht="12.75" customHeight="1">
      <c r="A23" s="121">
        <v>2006</v>
      </c>
      <c r="B23" s="4">
        <v>414768</v>
      </c>
      <c r="C23" s="115">
        <v>62.184160783859888</v>
      </c>
      <c r="D23" s="115">
        <v>58.752121668016819</v>
      </c>
      <c r="E23" s="115">
        <v>3.4320391158430739</v>
      </c>
      <c r="F23" s="115">
        <v>37.815839216140105</v>
      </c>
      <c r="G23" s="115">
        <v>10.029944450873742</v>
      </c>
      <c r="H23" s="116">
        <v>27.785894765266367</v>
      </c>
      <c r="I23" s="56" t="s">
        <v>30</v>
      </c>
    </row>
    <row r="24" spans="1:9" ht="12.75" customHeight="1">
      <c r="A24" s="122">
        <v>2007</v>
      </c>
      <c r="B24" s="12">
        <v>434000</v>
      </c>
      <c r="C24" s="117">
        <v>62.841244239631337</v>
      </c>
      <c r="D24" s="117">
        <v>59.62511520737327</v>
      </c>
      <c r="E24" s="117">
        <v>3.2161290322580647</v>
      </c>
      <c r="F24" s="117">
        <v>37.158755760368663</v>
      </c>
      <c r="G24" s="117">
        <v>10.016589861751152</v>
      </c>
      <c r="H24" s="118">
        <v>27.14216589861751</v>
      </c>
      <c r="I24" s="57" t="s">
        <v>30</v>
      </c>
    </row>
    <row r="25" spans="1:9" ht="12.75" customHeight="1">
      <c r="A25" s="121">
        <v>2008</v>
      </c>
      <c r="B25" s="4">
        <v>441806</v>
      </c>
      <c r="C25" s="115">
        <v>63.445041488798246</v>
      </c>
      <c r="D25" s="115">
        <v>60.259706749116127</v>
      </c>
      <c r="E25" s="115">
        <v>3.1853347396821228</v>
      </c>
      <c r="F25" s="115">
        <v>36.554958511201754</v>
      </c>
      <c r="G25" s="115">
        <v>9.9290186190318828</v>
      </c>
      <c r="H25" s="116">
        <v>26.625939892169864</v>
      </c>
      <c r="I25" s="56" t="s">
        <v>30</v>
      </c>
    </row>
    <row r="26" spans="1:9" ht="12.75" customHeight="1">
      <c r="A26" s="122">
        <v>2009</v>
      </c>
      <c r="B26" s="12">
        <v>449047</v>
      </c>
      <c r="C26" s="117">
        <v>62.684306987909956</v>
      </c>
      <c r="D26" s="117">
        <v>59.743189465690669</v>
      </c>
      <c r="E26" s="117">
        <v>2.9411175222192778</v>
      </c>
      <c r="F26" s="117">
        <v>37.315693012090051</v>
      </c>
      <c r="G26" s="117">
        <v>10.279547575198142</v>
      </c>
      <c r="H26" s="118">
        <v>27.036145436891907</v>
      </c>
      <c r="I26" s="57" t="s">
        <v>30</v>
      </c>
    </row>
    <row r="27" spans="1:9" ht="12.75" customHeight="1">
      <c r="A27" s="121">
        <v>2010</v>
      </c>
      <c r="B27" s="4">
        <v>458362</v>
      </c>
      <c r="C27" s="115">
        <v>61.339072610731257</v>
      </c>
      <c r="D27" s="115">
        <v>58.436345072235483</v>
      </c>
      <c r="E27" s="115">
        <v>2.9027275384957743</v>
      </c>
      <c r="F27" s="115">
        <v>38.660927389268743</v>
      </c>
      <c r="G27" s="115">
        <v>10.478399169215598</v>
      </c>
      <c r="H27" s="116">
        <v>28.182528220053143</v>
      </c>
      <c r="I27" s="56" t="s">
        <v>30</v>
      </c>
    </row>
    <row r="28" spans="1:9" ht="12.75" customHeight="1">
      <c r="A28" s="122">
        <v>2011</v>
      </c>
      <c r="B28" s="12">
        <v>506467</v>
      </c>
      <c r="C28" s="117">
        <v>64.061429471219256</v>
      </c>
      <c r="D28" s="117">
        <v>61.368460334039533</v>
      </c>
      <c r="E28" s="117">
        <v>2.6929691371797175</v>
      </c>
      <c r="F28" s="117">
        <v>35.938570528780751</v>
      </c>
      <c r="G28" s="117">
        <v>9.7153417695526052</v>
      </c>
      <c r="H28" s="118">
        <v>26.223228759228146</v>
      </c>
      <c r="I28" s="57" t="s">
        <v>30</v>
      </c>
    </row>
    <row r="29" spans="1:9" ht="12.75" customHeight="1">
      <c r="A29" s="121">
        <v>2012</v>
      </c>
      <c r="B29" s="4">
        <v>500957</v>
      </c>
      <c r="C29" s="115">
        <v>63.59647634427705</v>
      </c>
      <c r="D29" s="115">
        <v>60.836558826406261</v>
      </c>
      <c r="E29" s="115">
        <v>2.7599175178707953</v>
      </c>
      <c r="F29" s="115">
        <v>36.40352365572295</v>
      </c>
      <c r="G29" s="115">
        <v>10.362566048583012</v>
      </c>
      <c r="H29" s="116">
        <v>26.040957607139937</v>
      </c>
      <c r="I29" s="56" t="s">
        <v>30</v>
      </c>
    </row>
    <row r="30" spans="1:9" ht="12.75" customHeight="1">
      <c r="A30" s="122">
        <v>2013</v>
      </c>
      <c r="B30" s="12">
        <v>476475</v>
      </c>
      <c r="C30" s="117">
        <v>67.121255050107564</v>
      </c>
      <c r="D30" s="117">
        <v>66.928590167374992</v>
      </c>
      <c r="E30" s="117">
        <v>0.19266488273256727</v>
      </c>
      <c r="F30" s="117">
        <v>32.878744949892443</v>
      </c>
      <c r="G30" s="117">
        <v>11.022404113542159</v>
      </c>
      <c r="H30" s="118">
        <v>21.856340836350281</v>
      </c>
      <c r="I30" s="57" t="s">
        <v>30</v>
      </c>
    </row>
    <row r="31" spans="1:9" ht="12.75" customHeight="1">
      <c r="A31" s="121">
        <v>2014</v>
      </c>
      <c r="B31" s="4">
        <v>434720</v>
      </c>
      <c r="C31" s="115">
        <v>64.612854251012138</v>
      </c>
      <c r="D31" s="115">
        <v>64.444009937430991</v>
      </c>
      <c r="E31" s="115">
        <v>0.16884431358115568</v>
      </c>
      <c r="F31" s="115">
        <v>35.387145748987855</v>
      </c>
      <c r="G31" s="115">
        <v>12.088700772911301</v>
      </c>
      <c r="H31" s="116">
        <v>23.298444976076553</v>
      </c>
      <c r="I31" s="71">
        <v>25944</v>
      </c>
    </row>
    <row r="32" spans="1:9" ht="12.75" customHeight="1">
      <c r="A32" s="122">
        <v>2015</v>
      </c>
      <c r="B32" s="12">
        <v>444824</v>
      </c>
      <c r="C32" s="117">
        <v>64.804956567091693</v>
      </c>
      <c r="D32" s="117">
        <v>64.642869989029379</v>
      </c>
      <c r="E32" s="117">
        <v>0.16208657806233476</v>
      </c>
      <c r="F32" s="117">
        <v>35.1950434329083</v>
      </c>
      <c r="G32" s="117">
        <v>12.232478463392264</v>
      </c>
      <c r="H32" s="118">
        <v>22.962564969516034</v>
      </c>
      <c r="I32" s="72">
        <v>27726</v>
      </c>
    </row>
    <row r="33" spans="1:9" ht="12.75" customHeight="1">
      <c r="A33" s="121">
        <v>2016</v>
      </c>
      <c r="B33" s="4">
        <v>453455</v>
      </c>
      <c r="C33" s="115">
        <v>65.590411396941263</v>
      </c>
      <c r="D33" s="115">
        <v>65.418839796672216</v>
      </c>
      <c r="E33" s="115">
        <v>0.17157160026904544</v>
      </c>
      <c r="F33" s="115">
        <v>34.409588603058737</v>
      </c>
      <c r="G33" s="115">
        <v>12.623964891775369</v>
      </c>
      <c r="H33" s="116">
        <v>21.785623711283371</v>
      </c>
      <c r="I33" s="71">
        <v>27123</v>
      </c>
    </row>
    <row r="34" spans="1:9" ht="12.75" customHeight="1">
      <c r="A34" s="122">
        <v>2017</v>
      </c>
      <c r="B34" s="12">
        <v>440803</v>
      </c>
      <c r="C34" s="117">
        <v>65.203276747209074</v>
      </c>
      <c r="D34" s="117">
        <v>65.060809477249464</v>
      </c>
      <c r="E34" s="117">
        <v>0.14246726995959647</v>
      </c>
      <c r="F34" s="117">
        <v>34.796723252790926</v>
      </c>
      <c r="G34" s="117">
        <v>13.274410564356412</v>
      </c>
      <c r="H34" s="118">
        <v>21.522312688434518</v>
      </c>
      <c r="I34" s="72">
        <v>25749</v>
      </c>
    </row>
    <row r="35" spans="1:9" s="69" customFormat="1" ht="12.75" customHeight="1">
      <c r="A35" s="121">
        <v>2018</v>
      </c>
      <c r="B35" s="7">
        <v>432414</v>
      </c>
      <c r="C35" s="119">
        <v>65.361667291068287</v>
      </c>
      <c r="D35" s="119">
        <v>65.205566887288569</v>
      </c>
      <c r="E35" s="119">
        <v>0.1561004037797111</v>
      </c>
      <c r="F35" s="119">
        <v>34.638332708931721</v>
      </c>
      <c r="G35" s="119">
        <v>13.122146831508694</v>
      </c>
      <c r="H35" s="120">
        <v>21.516185877423027</v>
      </c>
      <c r="I35" s="71">
        <v>26097</v>
      </c>
    </row>
    <row r="36" spans="1:9" ht="91.5" customHeight="1">
      <c r="A36" s="205" t="s">
        <v>110</v>
      </c>
      <c r="B36" s="205"/>
      <c r="C36" s="205"/>
      <c r="D36" s="205"/>
      <c r="E36" s="205"/>
      <c r="F36" s="205"/>
      <c r="G36" s="205"/>
      <c r="H36" s="205"/>
      <c r="I36" s="205"/>
    </row>
    <row r="37" spans="1:9" ht="12.75" customHeight="1"/>
  </sheetData>
  <mergeCells count="14">
    <mergeCell ref="A2:I2"/>
    <mergeCell ref="A1:I1"/>
    <mergeCell ref="B3:I3"/>
    <mergeCell ref="A8:I8"/>
    <mergeCell ref="A36:I36"/>
    <mergeCell ref="B4:B6"/>
    <mergeCell ref="A3:A7"/>
    <mergeCell ref="C5:C6"/>
    <mergeCell ref="D5:E5"/>
    <mergeCell ref="F5:F6"/>
    <mergeCell ref="G5:H5"/>
    <mergeCell ref="C4:H4"/>
    <mergeCell ref="C7:H7"/>
    <mergeCell ref="I5:I6"/>
  </mergeCells>
  <phoneticPr fontId="0" type="noConversion"/>
  <hyperlinks>
    <hyperlink ref="A1" location="Inhalt!A1" display="Zurück zum Inhalt"/>
    <hyperlink ref="A1:B1" location="Inhalt!A1" display="Zurück zum Inhalt"/>
  </hyperlinks>
  <pageMargins left="0.70866141732283472" right="0.70866141732283472" top="0.78740157480314965" bottom="0.78740157480314965" header="0.31496062992125984" footer="0.31496062992125984"/>
  <pageSetup paperSize="9" scale="77" orientation="portrait" r:id="rId1"/>
  <headerFooter scaleWithDoc="0">
    <oddHeader>&amp;CBildungsbericht 2020 - Tabellen F2</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Inhalt</vt:lpstr>
      <vt:lpstr>Abb. F2-1</vt:lpstr>
      <vt:lpstr>Abb. F2-2</vt:lpstr>
      <vt:lpstr>Abb. F2-3</vt:lpstr>
      <vt:lpstr>Abb. F2-4</vt:lpstr>
      <vt:lpstr>Abb. F2-5web</vt:lpstr>
      <vt:lpstr>Abb. F2-6web</vt:lpstr>
      <vt:lpstr>Tab. F2-1web</vt:lpstr>
      <vt:lpstr>Tab. F2-2web</vt:lpstr>
      <vt:lpstr>Tab. F2-3web</vt:lpstr>
      <vt:lpstr>Tab. F2-4web</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Mank, Svenja</cp:lastModifiedBy>
  <cp:lastPrinted>2015-09-28T09:41:03Z</cp:lastPrinted>
  <dcterms:created xsi:type="dcterms:W3CDTF">1996-10-17T05:27:31Z</dcterms:created>
  <dcterms:modified xsi:type="dcterms:W3CDTF">2020-06-22T08:30:09Z</dcterms:modified>
</cp:coreProperties>
</file>