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6390" windowWidth="19440" windowHeight="6420" tabRatio="919" firstSheet="6" activeTab="15"/>
  </bookViews>
  <sheets>
    <sheet name="Inhalt" sheetId="103" r:id="rId1"/>
    <sheet name="Tab. F5-1A" sheetId="56" r:id="rId2"/>
    <sheet name="Abb. F5-4web" sheetId="95" r:id="rId3"/>
    <sheet name="Abb. F5-5web" sheetId="94" r:id="rId4"/>
    <sheet name="Abb. F5-6web" sheetId="98" r:id="rId5"/>
    <sheet name="Tab. F5-2web" sheetId="93" r:id="rId6"/>
    <sheet name="Tab. F5-3web" sheetId="43" r:id="rId7"/>
    <sheet name="Tab. F5-4web" sheetId="3" r:id="rId8"/>
    <sheet name="Tab. F5-5web" sheetId="89" r:id="rId9"/>
    <sheet name="Tab. F5-6web" sheetId="61" r:id="rId10"/>
    <sheet name="Tab. F5-7web" sheetId="74" r:id="rId11"/>
    <sheet name="Tab. F5-8web" sheetId="59" r:id="rId12"/>
    <sheet name="Tab. F5-9web" sheetId="75" r:id="rId13"/>
    <sheet name="Tab. F5-10web" sheetId="76" r:id="rId14"/>
    <sheet name="Tab. F5-11web" sheetId="99" r:id="rId15"/>
    <sheet name="Tab. F5-12web" sheetId="90" r:id="rId16"/>
    <sheet name="Tab. F5-13web" sheetId="78" r:id="rId17"/>
    <sheet name="Tab. F5-14web" sheetId="101" r:id="rId18"/>
    <sheet name="Tab. F5-15web" sheetId="83" r:id="rId19"/>
    <sheet name="Tab. F5-16web" sheetId="85" r:id="rId20"/>
    <sheet name="Tab. F5-17web" sheetId="80" r:id="rId21"/>
    <sheet name="Tab. F5-18web" sheetId="82" r:id="rId22"/>
    <sheet name="Tab F5-17web" sheetId="58" state="hidden" r:id="rId23"/>
    <sheet name="Tab. F5-19web" sheetId="96" r:id="rId24"/>
    <sheet name="Tab. F5-20web" sheetId="97" r:id="rId25"/>
    <sheet name="Tab. F5-21web" sheetId="100"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C22b7" localSheetId="2">#REF!</definedName>
    <definedName name="___C22b7" localSheetId="3">#REF!</definedName>
    <definedName name="___C22b7" localSheetId="17">#REF!</definedName>
    <definedName name="___C22b7" localSheetId="24">#REF!</definedName>
    <definedName name="___C22b7" localSheetId="25">#REF!</definedName>
    <definedName name="___C22b7" localSheetId="5">#REF!</definedName>
    <definedName name="___C22b7">#REF!</definedName>
    <definedName name="__123Graph_A" localSheetId="2" hidden="1">[1]Daten!#REF!</definedName>
    <definedName name="__123Graph_A" localSheetId="3" hidden="1">[1]Daten!#REF!</definedName>
    <definedName name="__123Graph_A" localSheetId="17" hidden="1">[1]Daten!#REF!</definedName>
    <definedName name="__123Graph_A" localSheetId="24" hidden="1">[1]Daten!#REF!</definedName>
    <definedName name="__123Graph_A" localSheetId="25" hidden="1">[1]Daten!#REF!</definedName>
    <definedName name="__123Graph_A" localSheetId="5" hidden="1">[2]Daten!#REF!</definedName>
    <definedName name="__123Graph_A" hidden="1">[1]Daten!#REF!</definedName>
    <definedName name="__123Graph_B" localSheetId="2" hidden="1">[1]Daten!#REF!</definedName>
    <definedName name="__123Graph_B" localSheetId="3" hidden="1">[1]Daten!#REF!</definedName>
    <definedName name="__123Graph_B" localSheetId="17" hidden="1">[1]Daten!#REF!</definedName>
    <definedName name="__123Graph_B" localSheetId="24" hidden="1">[1]Daten!#REF!</definedName>
    <definedName name="__123Graph_B" localSheetId="25" hidden="1">[1]Daten!#REF!</definedName>
    <definedName name="__123Graph_B" localSheetId="5" hidden="1">[2]Daten!#REF!</definedName>
    <definedName name="__123Graph_B" hidden="1">[1]Daten!#REF!</definedName>
    <definedName name="__123Graph_C" localSheetId="2" hidden="1">[1]Daten!#REF!</definedName>
    <definedName name="__123Graph_C" localSheetId="3" hidden="1">[1]Daten!#REF!</definedName>
    <definedName name="__123Graph_C" localSheetId="17" hidden="1">[1]Daten!#REF!</definedName>
    <definedName name="__123Graph_C" localSheetId="24" hidden="1">[1]Daten!#REF!</definedName>
    <definedName name="__123Graph_C" localSheetId="25" hidden="1">[1]Daten!#REF!</definedName>
    <definedName name="__123Graph_C" localSheetId="5" hidden="1">[2]Daten!#REF!</definedName>
    <definedName name="__123Graph_C" hidden="1">[1]Daten!#REF!</definedName>
    <definedName name="__123Graph_D" localSheetId="2" hidden="1">[1]Daten!#REF!</definedName>
    <definedName name="__123Graph_D" localSheetId="3" hidden="1">[1]Daten!#REF!</definedName>
    <definedName name="__123Graph_D" localSheetId="17" hidden="1">[1]Daten!#REF!</definedName>
    <definedName name="__123Graph_D" localSheetId="24" hidden="1">[1]Daten!#REF!</definedName>
    <definedName name="__123Graph_D" localSheetId="25" hidden="1">[1]Daten!#REF!</definedName>
    <definedName name="__123Graph_D" localSheetId="5" hidden="1">[2]Daten!#REF!</definedName>
    <definedName name="__123Graph_D" hidden="1">[1]Daten!#REF!</definedName>
    <definedName name="__123Graph_E" localSheetId="2" hidden="1">[1]Daten!#REF!</definedName>
    <definedName name="__123Graph_E" localSheetId="3" hidden="1">[1]Daten!#REF!</definedName>
    <definedName name="__123Graph_E" localSheetId="17" hidden="1">[1]Daten!#REF!</definedName>
    <definedName name="__123Graph_E" localSheetId="24" hidden="1">[1]Daten!#REF!</definedName>
    <definedName name="__123Graph_E" localSheetId="25" hidden="1">[1]Daten!#REF!</definedName>
    <definedName name="__123Graph_E" localSheetId="5" hidden="1">[2]Daten!#REF!</definedName>
    <definedName name="__123Graph_E" hidden="1">[1]Daten!#REF!</definedName>
    <definedName name="__123Graph_F" localSheetId="2" hidden="1">[1]Daten!#REF!</definedName>
    <definedName name="__123Graph_F" localSheetId="3" hidden="1">[1]Daten!#REF!</definedName>
    <definedName name="__123Graph_F" localSheetId="17" hidden="1">[1]Daten!#REF!</definedName>
    <definedName name="__123Graph_F" localSheetId="24" hidden="1">[1]Daten!#REF!</definedName>
    <definedName name="__123Graph_F" localSheetId="25" hidden="1">[1]Daten!#REF!</definedName>
    <definedName name="__123Graph_F" localSheetId="5" hidden="1">[2]Daten!#REF!</definedName>
    <definedName name="__123Graph_F" hidden="1">[1]Daten!#REF!</definedName>
    <definedName name="__123Graph_X" localSheetId="2" hidden="1">[1]Daten!#REF!</definedName>
    <definedName name="__123Graph_X" localSheetId="3" hidden="1">[1]Daten!#REF!</definedName>
    <definedName name="__123Graph_X" localSheetId="17" hidden="1">[1]Daten!#REF!</definedName>
    <definedName name="__123Graph_X" localSheetId="24" hidden="1">[1]Daten!#REF!</definedName>
    <definedName name="__123Graph_X" localSheetId="25" hidden="1">[1]Daten!#REF!</definedName>
    <definedName name="__123Graph_X" localSheetId="5" hidden="1">[2]Daten!#REF!</definedName>
    <definedName name="__123Graph_X" hidden="1">[1]Daten!#REF!</definedName>
    <definedName name="__C22b7" localSheetId="2">#REF!</definedName>
    <definedName name="__C22b7" localSheetId="3">#REF!</definedName>
    <definedName name="__C22b7" localSheetId="17">#REF!</definedName>
    <definedName name="__C22b7" localSheetId="24">#REF!</definedName>
    <definedName name="__C22b7" localSheetId="25">#REF!</definedName>
    <definedName name="__C22b7" localSheetId="5">#REF!</definedName>
    <definedName name="__C22b7">#REF!</definedName>
    <definedName name="__TAB1" localSheetId="2">#REF!</definedName>
    <definedName name="__TAB1" localSheetId="3">#REF!</definedName>
    <definedName name="__TAB1" localSheetId="17">#REF!</definedName>
    <definedName name="__TAB1" localSheetId="24">#REF!</definedName>
    <definedName name="__TAB1" localSheetId="25">#REF!</definedName>
    <definedName name="__TAB1" localSheetId="5">#REF!</definedName>
    <definedName name="__TAB1">#REF!</definedName>
    <definedName name="_123Graph_X" localSheetId="2" hidden="1">[3]Daten!#REF!</definedName>
    <definedName name="_123Graph_X" localSheetId="3" hidden="1">[3]Daten!#REF!</definedName>
    <definedName name="_123Graph_X" localSheetId="17" hidden="1">[3]Daten!#REF!</definedName>
    <definedName name="_123Graph_X" localSheetId="24" hidden="1">[3]Daten!#REF!</definedName>
    <definedName name="_123Graph_X" localSheetId="25" hidden="1">[3]Daten!#REF!</definedName>
    <definedName name="_123Graph_X" localSheetId="5" hidden="1">[4]Daten!#REF!</definedName>
    <definedName name="_123Graph_X" hidden="1">[3]Daten!#REF!</definedName>
    <definedName name="_2__123Graph_A17_2.CGM" localSheetId="2" hidden="1">'[5]Schaubild Seite 29'!#REF!</definedName>
    <definedName name="_2__123Graph_A17_2.CGM" localSheetId="3" hidden="1">'[5]Schaubild Seite 29'!#REF!</definedName>
    <definedName name="_2__123Graph_A17_2.CGM" localSheetId="17" hidden="1">'[5]Schaubild Seite 29'!#REF!</definedName>
    <definedName name="_2__123Graph_A17_2.CGM" localSheetId="24" hidden="1">'[5]Schaubild Seite 29'!#REF!</definedName>
    <definedName name="_2__123Graph_A17_2.CGM" localSheetId="25" hidden="1">'[5]Schaubild Seite 29'!#REF!</definedName>
    <definedName name="_2__123Graph_A17_2.CGM" localSheetId="5" hidden="1">'[5]Schaubild Seite 29'!#REF!</definedName>
    <definedName name="_2__123Graph_A17_2.CGM" hidden="1">'[5]Schaubild Seite 29'!#REF!</definedName>
    <definedName name="_4__123Graph_A17_2.CGM" localSheetId="2" hidden="1">'[5]Schaubild Seite 29'!#REF!</definedName>
    <definedName name="_4__123Graph_A17_2.CGM" localSheetId="3" hidden="1">'[5]Schaubild Seite 29'!#REF!</definedName>
    <definedName name="_4__123Graph_A17_2.CGM" localSheetId="17" hidden="1">'[5]Schaubild Seite 29'!#REF!</definedName>
    <definedName name="_4__123Graph_A17_2.CGM" localSheetId="24" hidden="1">'[5]Schaubild Seite 29'!#REF!</definedName>
    <definedName name="_4__123Graph_A17_2.CGM" localSheetId="25" hidden="1">'[5]Schaubild Seite 29'!#REF!</definedName>
    <definedName name="_4__123Graph_A17_2.CGM" localSheetId="5" hidden="1">'[5]Schaubild Seite 29'!#REF!</definedName>
    <definedName name="_4__123Graph_A17_2.CGM" hidden="1">'[5]Schaubild Seite 29'!#REF!</definedName>
    <definedName name="_C22b7" localSheetId="2">#REF!</definedName>
    <definedName name="_C22b7" localSheetId="3">#REF!</definedName>
    <definedName name="_C22b7" localSheetId="17">#REF!</definedName>
    <definedName name="_C22b7" localSheetId="24">#REF!</definedName>
    <definedName name="_C22b7" localSheetId="25">#REF!</definedName>
    <definedName name="_C22b7" localSheetId="5">#REF!</definedName>
    <definedName name="_C22b7">#REF!</definedName>
    <definedName name="_Fill" localSheetId="2" hidden="1">#REF!</definedName>
    <definedName name="_Fill" localSheetId="3" hidden="1">#REF!</definedName>
    <definedName name="_Fill" localSheetId="17" hidden="1">#REF!</definedName>
    <definedName name="_Fill" localSheetId="24" hidden="1">#REF!</definedName>
    <definedName name="_Fill" localSheetId="25" hidden="1">#REF!</definedName>
    <definedName name="_Fill" localSheetId="5" hidden="1">#REF!</definedName>
    <definedName name="_Fill" hidden="1">#REF!</definedName>
    <definedName name="_Key1" localSheetId="2" hidden="1">#REF!</definedName>
    <definedName name="_Key1" localSheetId="3" hidden="1">#REF!</definedName>
    <definedName name="_Key1" localSheetId="17" hidden="1">#REF!</definedName>
    <definedName name="_Key1" localSheetId="24" hidden="1">#REF!</definedName>
    <definedName name="_Key1" localSheetId="25" hidden="1">#REF!</definedName>
    <definedName name="_Key1" localSheetId="5" hidden="1">#REF!</definedName>
    <definedName name="_Key1" hidden="1">#REF!</definedName>
    <definedName name="_Order1" hidden="1">0</definedName>
    <definedName name="_Sort" localSheetId="2" hidden="1">#REF!</definedName>
    <definedName name="_Sort" localSheetId="3" hidden="1">#REF!</definedName>
    <definedName name="_Sort" localSheetId="17" hidden="1">#REF!</definedName>
    <definedName name="_Sort" localSheetId="24" hidden="1">#REF!</definedName>
    <definedName name="_Sort" localSheetId="25" hidden="1">#REF!</definedName>
    <definedName name="_Sort" localSheetId="5" hidden="1">#REF!</definedName>
    <definedName name="_Sort" hidden="1">#REF!</definedName>
    <definedName name="_TAB1" localSheetId="2">#REF!</definedName>
    <definedName name="_TAB1" localSheetId="3">#REF!</definedName>
    <definedName name="_TAB1" localSheetId="15">#REF!</definedName>
    <definedName name="_TAB1" localSheetId="17">#REF!</definedName>
    <definedName name="_TAB1" localSheetId="18">#REF!</definedName>
    <definedName name="_TAB1" localSheetId="19">#REF!</definedName>
    <definedName name="_TAB1" localSheetId="24">#REF!</definedName>
    <definedName name="_TAB1" localSheetId="25">#REF!</definedName>
    <definedName name="_TAB1" localSheetId="5">#REF!</definedName>
    <definedName name="_TAB1" localSheetId="8">#REF!</definedName>
    <definedName name="_TAB1">#REF!</definedName>
    <definedName name="Abschluss" localSheetId="2">#REF!</definedName>
    <definedName name="Abschluss" localSheetId="3">#REF!</definedName>
    <definedName name="Abschluss" localSheetId="17">#REF!</definedName>
    <definedName name="Abschluss" localSheetId="24">#REF!</definedName>
    <definedName name="Abschluss" localSheetId="25">#REF!</definedName>
    <definedName name="Abschluss" localSheetId="5">#REF!</definedName>
    <definedName name="Abschluss">#REF!</definedName>
    <definedName name="Abschlussart" localSheetId="2">#REF!</definedName>
    <definedName name="Abschlussart" localSheetId="3">#REF!</definedName>
    <definedName name="Abschlussart" localSheetId="17">#REF!</definedName>
    <definedName name="Abschlussart" localSheetId="24">#REF!</definedName>
    <definedName name="Abschlussart" localSheetId="25">#REF!</definedName>
    <definedName name="Abschlussart" localSheetId="5">#REF!</definedName>
    <definedName name="Abschlussart">#REF!</definedName>
    <definedName name="Alle" localSheetId="5">[6]MZ_Daten!$E:$E</definedName>
    <definedName name="Alle">[6]MZ_Daten!$E:$E</definedName>
    <definedName name="Alter" localSheetId="2">#REF!</definedName>
    <definedName name="Alter" localSheetId="3">#REF!</definedName>
    <definedName name="Alter" localSheetId="17">#REF!</definedName>
    <definedName name="Alter" localSheetId="24">#REF!</definedName>
    <definedName name="Alter" localSheetId="25">#REF!</definedName>
    <definedName name="Alter" localSheetId="5">#REF!</definedName>
    <definedName name="Alter">#REF!</definedName>
    <definedName name="ANLERNAUSBILDUNG" localSheetId="5">[6]MZ_Daten!$Q:$Q</definedName>
    <definedName name="ANLERNAUSBILDUNG">[6]MZ_Daten!$Q:$Q</definedName>
    <definedName name="AS_MitAngabe" localSheetId="5">[6]MZ_Daten!$F:$F</definedName>
    <definedName name="AS_MitAngabe">[6]MZ_Daten!$F:$F</definedName>
    <definedName name="AS_OhneAngabezurArt" localSheetId="5">[6]MZ_Daten!$M:$M</definedName>
    <definedName name="AS_OhneAngabezurArt">[6]MZ_Daten!$M:$M</definedName>
    <definedName name="AS_OhneAS" localSheetId="5">[6]MZ_Daten!$N:$N</definedName>
    <definedName name="AS_OhneAS">[6]MZ_Daten!$N:$N</definedName>
    <definedName name="BaMa_Key" localSheetId="2">#REF!</definedName>
    <definedName name="BaMa_Key" localSheetId="3">#REF!</definedName>
    <definedName name="BaMa_Key" localSheetId="17">#REF!</definedName>
    <definedName name="BaMa_Key" localSheetId="24">#REF!</definedName>
    <definedName name="BaMa_Key" localSheetId="25">#REF!</definedName>
    <definedName name="BaMa_Key" localSheetId="5">#REF!</definedName>
    <definedName name="BaMa_Key">#REF!</definedName>
    <definedName name="BERUFSFACHSCHULE" localSheetId="5">[6]MZ_Daten!$T:$T</definedName>
    <definedName name="BERUFSFACHSCHULE">[6]MZ_Daten!$T:$T</definedName>
    <definedName name="BFS_Insg" localSheetId="2">#REF!</definedName>
    <definedName name="BFS_Insg" localSheetId="3">#REF!</definedName>
    <definedName name="BFS_Insg" localSheetId="17">#REF!</definedName>
    <definedName name="BFS_Insg" localSheetId="24">#REF!</definedName>
    <definedName name="BFS_Insg" localSheetId="25">#REF!</definedName>
    <definedName name="BFS_Insg" localSheetId="5">#REF!</definedName>
    <definedName name="BFS_Insg">#REF!</definedName>
    <definedName name="BFS_Schlüssel" localSheetId="2">#REF!</definedName>
    <definedName name="BFS_Schlüssel" localSheetId="3">#REF!</definedName>
    <definedName name="BFS_Schlüssel" localSheetId="17">#REF!</definedName>
    <definedName name="BFS_Schlüssel" localSheetId="24">#REF!</definedName>
    <definedName name="BFS_Schlüssel" localSheetId="25">#REF!</definedName>
    <definedName name="BFS_Schlüssel" localSheetId="5">#REF!</definedName>
    <definedName name="BFS_Schlüssel">#REF!</definedName>
    <definedName name="BFS_Weibl" localSheetId="2">#REF!</definedName>
    <definedName name="BFS_Weibl" localSheetId="3">#REF!</definedName>
    <definedName name="BFS_Weibl" localSheetId="17">#REF!</definedName>
    <definedName name="BFS_Weibl" localSheetId="24">#REF!</definedName>
    <definedName name="BFS_Weibl" localSheetId="25">#REF!</definedName>
    <definedName name="BFS_Weibl" localSheetId="5">#REF!</definedName>
    <definedName name="BFS_Weibl">#REF!</definedName>
    <definedName name="BGJ_Daten_Insg" localSheetId="2">#REF!</definedName>
    <definedName name="BGJ_Daten_Insg" localSheetId="3">#REF!</definedName>
    <definedName name="BGJ_Daten_Insg" localSheetId="17">#REF!</definedName>
    <definedName name="BGJ_Daten_Insg" localSheetId="24">#REF!</definedName>
    <definedName name="BGJ_Daten_Insg" localSheetId="25">#REF!</definedName>
    <definedName name="BGJ_Daten_Insg" localSheetId="5">#REF!</definedName>
    <definedName name="BGJ_Daten_Insg">#REF!</definedName>
    <definedName name="BGJ_Daten_Weibl" localSheetId="2">#REF!</definedName>
    <definedName name="BGJ_Daten_Weibl" localSheetId="3">#REF!</definedName>
    <definedName name="BGJ_Daten_Weibl" localSheetId="17">#REF!</definedName>
    <definedName name="BGJ_Daten_Weibl" localSheetId="24">#REF!</definedName>
    <definedName name="BGJ_Daten_Weibl" localSheetId="25">#REF!</definedName>
    <definedName name="BGJ_Daten_Weibl" localSheetId="5">#REF!</definedName>
    <definedName name="BGJ_Daten_Weibl">#REF!</definedName>
    <definedName name="BGJ_Schlüssel" localSheetId="2">#REF!</definedName>
    <definedName name="BGJ_Schlüssel" localSheetId="3">#REF!</definedName>
    <definedName name="BGJ_Schlüssel" localSheetId="17">#REF!</definedName>
    <definedName name="BGJ_Schlüssel" localSheetId="24">#REF!</definedName>
    <definedName name="BGJ_Schlüssel" localSheetId="25">#REF!</definedName>
    <definedName name="BGJ_Schlüssel" localSheetId="5">#REF!</definedName>
    <definedName name="BGJ_Schlüssel">#REF!</definedName>
    <definedName name="BS_Insg" localSheetId="2">#REF!</definedName>
    <definedName name="BS_Insg" localSheetId="3">#REF!</definedName>
    <definedName name="BS_Insg" localSheetId="17">#REF!</definedName>
    <definedName name="BS_Insg" localSheetId="24">#REF!</definedName>
    <definedName name="BS_Insg" localSheetId="25">#REF!</definedName>
    <definedName name="BS_Insg" localSheetId="5">#REF!</definedName>
    <definedName name="BS_Insg">#REF!</definedName>
    <definedName name="BS_MitAngabe" localSheetId="5">[6]MZ_Daten!$AE:$AE</definedName>
    <definedName name="BS_MitAngabe">[6]MZ_Daten!$AE:$AE</definedName>
    <definedName name="BS_OhneAbschluss" localSheetId="5">[6]MZ_Daten!$AB:$AB</definedName>
    <definedName name="BS_OhneAbschluss">[6]MZ_Daten!$AB:$AB</definedName>
    <definedName name="BS_OhneAngabe" localSheetId="5">[6]MZ_Daten!$AA:$AA</definedName>
    <definedName name="BS_OhneAngabe">[6]MZ_Daten!$AA:$AA</definedName>
    <definedName name="BS_Schlüssel" localSheetId="2">#REF!</definedName>
    <definedName name="BS_Schlüssel" localSheetId="3">#REF!</definedName>
    <definedName name="BS_Schlüssel" localSheetId="17">#REF!</definedName>
    <definedName name="BS_Schlüssel" localSheetId="24">#REF!</definedName>
    <definedName name="BS_Schlüssel" localSheetId="25">#REF!</definedName>
    <definedName name="BS_Schlüssel" localSheetId="5">#REF!</definedName>
    <definedName name="BS_Schlüssel">#REF!</definedName>
    <definedName name="BS_Weibl" localSheetId="2">#REF!</definedName>
    <definedName name="BS_Weibl" localSheetId="3">#REF!</definedName>
    <definedName name="BS_Weibl" localSheetId="17">#REF!</definedName>
    <definedName name="BS_Weibl" localSheetId="24">#REF!</definedName>
    <definedName name="BS_Weibl" localSheetId="25">#REF!</definedName>
    <definedName name="BS_Weibl" localSheetId="5">#REF!</definedName>
    <definedName name="BS_Weibl">#REF!</definedName>
    <definedName name="BVJ" localSheetId="5">[6]MZ_Daten!$R:$R</definedName>
    <definedName name="BVJ">[6]MZ_Daten!$R:$R</definedName>
    <definedName name="C1.1a" localSheetId="2">#REF!</definedName>
    <definedName name="C1.1a" localSheetId="3">#REF!</definedName>
    <definedName name="C1.1a" localSheetId="15">#REF!</definedName>
    <definedName name="C1.1a" localSheetId="17">#REF!</definedName>
    <definedName name="C1.1a" localSheetId="18">#REF!</definedName>
    <definedName name="C1.1a" localSheetId="19">#REF!</definedName>
    <definedName name="C1.1a" localSheetId="24">#REF!</definedName>
    <definedName name="C1.1a" localSheetId="25">#REF!</definedName>
    <definedName name="C1.1a" localSheetId="5">#REF!</definedName>
    <definedName name="C1.1a" localSheetId="8">#REF!</definedName>
    <definedName name="C1.1a">#REF!</definedName>
    <definedName name="calcul" localSheetId="5">[7]Calcul_B1.1!$A$1:$L$37</definedName>
    <definedName name="calcul">[8]Calcul_B1.1!$A$1:$L$37</definedName>
    <definedName name="DOKPROT" localSheetId="2">#REF!</definedName>
    <definedName name="DOKPROT" localSheetId="3">#REF!</definedName>
    <definedName name="DOKPROT" localSheetId="17">#REF!</definedName>
    <definedName name="DOKPROT" localSheetId="24">#REF!</definedName>
    <definedName name="DOKPROT" localSheetId="25">#REF!</definedName>
    <definedName name="DOKPROT" localSheetId="5">#REF!</definedName>
    <definedName name="DOKPROT">#REF!</definedName>
    <definedName name="drei_jährige_FS_Insg" localSheetId="2">#REF!</definedName>
    <definedName name="drei_jährige_FS_Insg" localSheetId="3">#REF!</definedName>
    <definedName name="drei_jährige_FS_Insg" localSheetId="17">#REF!</definedName>
    <definedName name="drei_jährige_FS_Insg" localSheetId="24">#REF!</definedName>
    <definedName name="drei_jährige_FS_Insg" localSheetId="25">#REF!</definedName>
    <definedName name="drei_jährige_FS_Insg" localSheetId="5">#REF!</definedName>
    <definedName name="drei_jährige_FS_Insg">#REF!</definedName>
    <definedName name="drei_jährige_FS_Schlüssel" localSheetId="2">#REF!</definedName>
    <definedName name="drei_jährige_FS_Schlüssel" localSheetId="3">#REF!</definedName>
    <definedName name="drei_jährige_FS_Schlüssel" localSheetId="17">#REF!</definedName>
    <definedName name="drei_jährige_FS_Schlüssel" localSheetId="24">#REF!</definedName>
    <definedName name="drei_jährige_FS_Schlüssel" localSheetId="25">#REF!</definedName>
    <definedName name="drei_jährige_FS_Schlüssel" localSheetId="5">#REF!</definedName>
    <definedName name="drei_jährige_FS_Schlüssel">#REF!</definedName>
    <definedName name="drei_jährige_FS_Weibl" localSheetId="2">#REF!</definedName>
    <definedName name="drei_jährige_FS_Weibl" localSheetId="3">#REF!</definedName>
    <definedName name="drei_jährige_FS_Weibl" localSheetId="17">#REF!</definedName>
    <definedName name="drei_jährige_FS_Weibl" localSheetId="24">#REF!</definedName>
    <definedName name="drei_jährige_FS_Weibl" localSheetId="25">#REF!</definedName>
    <definedName name="drei_jährige_FS_Weibl" localSheetId="5">#REF!</definedName>
    <definedName name="drei_jährige_FS_Weibl">#REF!</definedName>
    <definedName name="DRUAU01" localSheetId="2">#REF!</definedName>
    <definedName name="DRUAU01" localSheetId="3">#REF!</definedName>
    <definedName name="DRUAU01" localSheetId="17">#REF!</definedName>
    <definedName name="DRUAU01" localSheetId="24">#REF!</definedName>
    <definedName name="DRUAU01" localSheetId="25">#REF!</definedName>
    <definedName name="DRUAU01" localSheetId="5">#REF!</definedName>
    <definedName name="DRUAU01">#REF!</definedName>
    <definedName name="DRUAU02" localSheetId="2">#REF!</definedName>
    <definedName name="DRUAU02" localSheetId="3">#REF!</definedName>
    <definedName name="DRUAU02" localSheetId="17">#REF!</definedName>
    <definedName name="DRUAU02" localSheetId="24">#REF!</definedName>
    <definedName name="DRUAU02" localSheetId="25">#REF!</definedName>
    <definedName name="DRUAU02" localSheetId="5">#REF!</definedName>
    <definedName name="DRUAU02">#REF!</definedName>
    <definedName name="DRUAU03" localSheetId="2">#REF!</definedName>
    <definedName name="DRUAU03" localSheetId="3">#REF!</definedName>
    <definedName name="DRUAU03" localSheetId="17">#REF!</definedName>
    <definedName name="DRUAU03" localSheetId="24">#REF!</definedName>
    <definedName name="DRUAU03" localSheetId="25">#REF!</definedName>
    <definedName name="DRUAU03" localSheetId="5">#REF!</definedName>
    <definedName name="DRUAU03">#REF!</definedName>
    <definedName name="DRUAU04" localSheetId="2">#REF!</definedName>
    <definedName name="DRUAU04" localSheetId="3">#REF!</definedName>
    <definedName name="DRUAU04" localSheetId="17">#REF!</definedName>
    <definedName name="DRUAU04" localSheetId="24">#REF!</definedName>
    <definedName name="DRUAU04" localSheetId="25">#REF!</definedName>
    <definedName name="DRUAU04" localSheetId="5">#REF!</definedName>
    <definedName name="DRUAU04">#REF!</definedName>
    <definedName name="DRUAU04A" localSheetId="2">#REF!</definedName>
    <definedName name="DRUAU04A" localSheetId="3">#REF!</definedName>
    <definedName name="DRUAU04A" localSheetId="17">#REF!</definedName>
    <definedName name="DRUAU04A" localSheetId="24">#REF!</definedName>
    <definedName name="DRUAU04A" localSheetId="25">#REF!</definedName>
    <definedName name="DRUAU04A" localSheetId="5">#REF!</definedName>
    <definedName name="DRUAU04A">#REF!</definedName>
    <definedName name="DRUAU05" localSheetId="2">#REF!</definedName>
    <definedName name="DRUAU05" localSheetId="3">#REF!</definedName>
    <definedName name="DRUAU05" localSheetId="17">#REF!</definedName>
    <definedName name="DRUAU05" localSheetId="24">#REF!</definedName>
    <definedName name="DRUAU05" localSheetId="25">#REF!</definedName>
    <definedName name="DRUAU05" localSheetId="5">#REF!</definedName>
    <definedName name="DRUAU05">#REF!</definedName>
    <definedName name="DRUAU06" localSheetId="2">#REF!</definedName>
    <definedName name="DRUAU06" localSheetId="3">#REF!</definedName>
    <definedName name="DRUAU06" localSheetId="17">#REF!</definedName>
    <definedName name="DRUAU06" localSheetId="24">#REF!</definedName>
    <definedName name="DRUAU06" localSheetId="25">#REF!</definedName>
    <definedName name="DRUAU06" localSheetId="5">#REF!</definedName>
    <definedName name="DRUAU06">#REF!</definedName>
    <definedName name="DRUAU06A" localSheetId="2">#REF!</definedName>
    <definedName name="DRUAU06A" localSheetId="3">#REF!</definedName>
    <definedName name="DRUAU06A" localSheetId="17">#REF!</definedName>
    <definedName name="DRUAU06A" localSheetId="24">#REF!</definedName>
    <definedName name="DRUAU06A" localSheetId="25">#REF!</definedName>
    <definedName name="DRUAU06A" localSheetId="5">#REF!</definedName>
    <definedName name="DRUAU06A">#REF!</definedName>
    <definedName name="DRUCK01" localSheetId="2">#REF!</definedName>
    <definedName name="DRUCK01" localSheetId="3">#REF!</definedName>
    <definedName name="DRUCK01" localSheetId="17">#REF!</definedName>
    <definedName name="DRUCK01" localSheetId="24">#REF!</definedName>
    <definedName name="DRUCK01" localSheetId="25">#REF!</definedName>
    <definedName name="DRUCK01" localSheetId="5">#REF!</definedName>
    <definedName name="DRUCK01">#REF!</definedName>
    <definedName name="DRUCK02" localSheetId="2">#REF!</definedName>
    <definedName name="DRUCK02" localSheetId="3">#REF!</definedName>
    <definedName name="DRUCK02" localSheetId="17">#REF!</definedName>
    <definedName name="DRUCK02" localSheetId="24">#REF!</definedName>
    <definedName name="DRUCK02" localSheetId="25">#REF!</definedName>
    <definedName name="DRUCK02" localSheetId="5">#REF!</definedName>
    <definedName name="DRUCK02">#REF!</definedName>
    <definedName name="DRUCK03" localSheetId="2">#REF!</definedName>
    <definedName name="DRUCK03" localSheetId="3">#REF!</definedName>
    <definedName name="DRUCK03" localSheetId="17">#REF!</definedName>
    <definedName name="DRUCK03" localSheetId="24">#REF!</definedName>
    <definedName name="DRUCK03" localSheetId="25">#REF!</definedName>
    <definedName name="DRUCK03" localSheetId="5">#REF!</definedName>
    <definedName name="DRUCK03">#REF!</definedName>
    <definedName name="DRUCK04" localSheetId="2">#REF!</definedName>
    <definedName name="DRUCK04" localSheetId="3">#REF!</definedName>
    <definedName name="DRUCK04" localSheetId="17">#REF!</definedName>
    <definedName name="DRUCK04" localSheetId="24">#REF!</definedName>
    <definedName name="DRUCK04" localSheetId="25">#REF!</definedName>
    <definedName name="DRUCK04" localSheetId="5">#REF!</definedName>
    <definedName name="DRUCK04">#REF!</definedName>
    <definedName name="DRUCK05" localSheetId="2">#REF!</definedName>
    <definedName name="DRUCK05" localSheetId="3">#REF!</definedName>
    <definedName name="DRUCK05" localSheetId="17">#REF!</definedName>
    <definedName name="DRUCK05" localSheetId="24">#REF!</definedName>
    <definedName name="DRUCK05" localSheetId="25">#REF!</definedName>
    <definedName name="DRUCK05" localSheetId="5">#REF!</definedName>
    <definedName name="DRUCK05">#REF!</definedName>
    <definedName name="DRUCK06" localSheetId="2">#REF!</definedName>
    <definedName name="DRUCK06" localSheetId="3">#REF!</definedName>
    <definedName name="DRUCK06" localSheetId="17">#REF!</definedName>
    <definedName name="DRUCK06" localSheetId="24">#REF!</definedName>
    <definedName name="DRUCK06" localSheetId="25">#REF!</definedName>
    <definedName name="DRUCK06" localSheetId="5">#REF!</definedName>
    <definedName name="DRUCK06">#REF!</definedName>
    <definedName name="DRUCK07" localSheetId="2">#REF!</definedName>
    <definedName name="DRUCK07" localSheetId="3">#REF!</definedName>
    <definedName name="DRUCK07" localSheetId="17">#REF!</definedName>
    <definedName name="DRUCK07" localSheetId="24">#REF!</definedName>
    <definedName name="DRUCK07" localSheetId="25">#REF!</definedName>
    <definedName name="DRUCK07" localSheetId="5">#REF!</definedName>
    <definedName name="DRUCK07">#REF!</definedName>
    <definedName name="DRUCK08" localSheetId="2">#REF!</definedName>
    <definedName name="DRUCK08" localSheetId="3">#REF!</definedName>
    <definedName name="DRUCK08" localSheetId="17">#REF!</definedName>
    <definedName name="DRUCK08" localSheetId="24">#REF!</definedName>
    <definedName name="DRUCK08" localSheetId="25">#REF!</definedName>
    <definedName name="DRUCK08" localSheetId="5">#REF!</definedName>
    <definedName name="DRUCK08">#REF!</definedName>
    <definedName name="DRUCK09" localSheetId="2">#REF!</definedName>
    <definedName name="DRUCK09" localSheetId="3">#REF!</definedName>
    <definedName name="DRUCK09" localSheetId="17">#REF!</definedName>
    <definedName name="DRUCK09" localSheetId="24">#REF!</definedName>
    <definedName name="DRUCK09" localSheetId="25">#REF!</definedName>
    <definedName name="DRUCK09" localSheetId="5">#REF!</definedName>
    <definedName name="DRUCK09">#REF!</definedName>
    <definedName name="DRUCK10" localSheetId="2">#REF!</definedName>
    <definedName name="DRUCK10" localSheetId="3">#REF!</definedName>
    <definedName name="DRUCK10" localSheetId="17">#REF!</definedName>
    <definedName name="DRUCK10" localSheetId="24">#REF!</definedName>
    <definedName name="DRUCK10" localSheetId="25">#REF!</definedName>
    <definedName name="DRUCK10" localSheetId="5">#REF!</definedName>
    <definedName name="DRUCK10">#REF!</definedName>
    <definedName name="DRUCK11" localSheetId="2">#REF!</definedName>
    <definedName name="DRUCK11" localSheetId="3">#REF!</definedName>
    <definedName name="DRUCK11" localSheetId="17">#REF!</definedName>
    <definedName name="DRUCK11" localSheetId="24">#REF!</definedName>
    <definedName name="DRUCK11" localSheetId="25">#REF!</definedName>
    <definedName name="DRUCK11" localSheetId="5">#REF!</definedName>
    <definedName name="DRUCK11">#REF!</definedName>
    <definedName name="DRUCK11A" localSheetId="2">#REF!</definedName>
    <definedName name="DRUCK11A" localSheetId="3">#REF!</definedName>
    <definedName name="DRUCK11A" localSheetId="17">#REF!</definedName>
    <definedName name="DRUCK11A" localSheetId="24">#REF!</definedName>
    <definedName name="DRUCK11A" localSheetId="25">#REF!</definedName>
    <definedName name="DRUCK11A" localSheetId="5">#REF!</definedName>
    <definedName name="DRUCK11A">#REF!</definedName>
    <definedName name="DRUCK11B" localSheetId="2">#REF!</definedName>
    <definedName name="DRUCK11B" localSheetId="3">#REF!</definedName>
    <definedName name="DRUCK11B" localSheetId="17">#REF!</definedName>
    <definedName name="DRUCK11B" localSheetId="24">#REF!</definedName>
    <definedName name="DRUCK11B" localSheetId="25">#REF!</definedName>
    <definedName name="DRUCK11B" localSheetId="5">#REF!</definedName>
    <definedName name="DRUCK11B">#REF!</definedName>
    <definedName name="DRUCK12" localSheetId="2">#REF!</definedName>
    <definedName name="DRUCK12" localSheetId="3">#REF!</definedName>
    <definedName name="DRUCK12" localSheetId="17">#REF!</definedName>
    <definedName name="DRUCK12" localSheetId="24">#REF!</definedName>
    <definedName name="DRUCK12" localSheetId="25">#REF!</definedName>
    <definedName name="DRUCK12" localSheetId="5">#REF!</definedName>
    <definedName name="DRUCK12">#REF!</definedName>
    <definedName name="DRUCK13" localSheetId="2">#REF!</definedName>
    <definedName name="DRUCK13" localSheetId="3">#REF!</definedName>
    <definedName name="DRUCK13" localSheetId="17">#REF!</definedName>
    <definedName name="DRUCK13" localSheetId="24">#REF!</definedName>
    <definedName name="DRUCK13" localSheetId="25">#REF!</definedName>
    <definedName name="DRUCK13" localSheetId="5">#REF!</definedName>
    <definedName name="DRUCK13">#REF!</definedName>
    <definedName name="DRUCK14" localSheetId="2">#REF!</definedName>
    <definedName name="DRUCK14" localSheetId="3">#REF!</definedName>
    <definedName name="DRUCK14" localSheetId="17">#REF!</definedName>
    <definedName name="DRUCK14" localSheetId="24">#REF!</definedName>
    <definedName name="DRUCK14" localSheetId="25">#REF!</definedName>
    <definedName name="DRUCK14" localSheetId="5">#REF!</definedName>
    <definedName name="DRUCK14">#REF!</definedName>
    <definedName name="DRUCK15" localSheetId="2">#REF!</definedName>
    <definedName name="DRUCK15" localSheetId="3">#REF!</definedName>
    <definedName name="DRUCK15" localSheetId="17">#REF!</definedName>
    <definedName name="DRUCK15" localSheetId="24">#REF!</definedName>
    <definedName name="DRUCK15" localSheetId="25">#REF!</definedName>
    <definedName name="DRUCK15" localSheetId="5">#REF!</definedName>
    <definedName name="DRUCK15">#REF!</definedName>
    <definedName name="DRUCK16" localSheetId="2">#REF!</definedName>
    <definedName name="DRUCK16" localSheetId="3">#REF!</definedName>
    <definedName name="DRUCK16" localSheetId="17">#REF!</definedName>
    <definedName name="DRUCK16" localSheetId="24">#REF!</definedName>
    <definedName name="DRUCK16" localSheetId="25">#REF!</definedName>
    <definedName name="DRUCK16" localSheetId="5">#REF!</definedName>
    <definedName name="DRUCK16">#REF!</definedName>
    <definedName name="DRUCK17" localSheetId="2">#REF!</definedName>
    <definedName name="DRUCK17" localSheetId="3">#REF!</definedName>
    <definedName name="DRUCK17" localSheetId="17">#REF!</definedName>
    <definedName name="DRUCK17" localSheetId="24">#REF!</definedName>
    <definedName name="DRUCK17" localSheetId="25">#REF!</definedName>
    <definedName name="DRUCK17" localSheetId="5">#REF!</definedName>
    <definedName name="DRUCK17">#REF!</definedName>
    <definedName name="DRUCK18" localSheetId="2">#REF!</definedName>
    <definedName name="DRUCK18" localSheetId="3">#REF!</definedName>
    <definedName name="DRUCK18" localSheetId="17">#REF!</definedName>
    <definedName name="DRUCK18" localSheetId="24">#REF!</definedName>
    <definedName name="DRUCK18" localSheetId="25">#REF!</definedName>
    <definedName name="DRUCK18" localSheetId="5">#REF!</definedName>
    <definedName name="DRUCK18">#REF!</definedName>
    <definedName name="DRUCK19" localSheetId="2">#REF!</definedName>
    <definedName name="DRUCK19" localSheetId="3">#REF!</definedName>
    <definedName name="DRUCK19" localSheetId="17">#REF!</definedName>
    <definedName name="DRUCK19" localSheetId="24">#REF!</definedName>
    <definedName name="DRUCK19" localSheetId="25">#REF!</definedName>
    <definedName name="DRUCK19" localSheetId="5">#REF!</definedName>
    <definedName name="DRUCK19">#REF!</definedName>
    <definedName name="DRUCK1A" localSheetId="2">#REF!</definedName>
    <definedName name="DRUCK1A" localSheetId="3">#REF!</definedName>
    <definedName name="DRUCK1A" localSheetId="17">#REF!</definedName>
    <definedName name="DRUCK1A" localSheetId="24">#REF!</definedName>
    <definedName name="DRUCK1A" localSheetId="25">#REF!</definedName>
    <definedName name="DRUCK1A" localSheetId="5">#REF!</definedName>
    <definedName name="DRUCK1A">#REF!</definedName>
    <definedName name="DRUCK1B" localSheetId="2">#REF!</definedName>
    <definedName name="DRUCK1B" localSheetId="3">#REF!</definedName>
    <definedName name="DRUCK1B" localSheetId="17">#REF!</definedName>
    <definedName name="DRUCK1B" localSheetId="24">#REF!</definedName>
    <definedName name="DRUCK1B" localSheetId="25">#REF!</definedName>
    <definedName name="DRUCK1B" localSheetId="5">#REF!</definedName>
    <definedName name="DRUCK1B">#REF!</definedName>
    <definedName name="DRUCK20" localSheetId="2">#REF!</definedName>
    <definedName name="DRUCK20" localSheetId="3">#REF!</definedName>
    <definedName name="DRUCK20" localSheetId="17">#REF!</definedName>
    <definedName name="DRUCK20" localSheetId="24">#REF!</definedName>
    <definedName name="DRUCK20" localSheetId="25">#REF!</definedName>
    <definedName name="DRUCK20" localSheetId="5">#REF!</definedName>
    <definedName name="DRUCK20">#REF!</definedName>
    <definedName name="DRUCK21" localSheetId="2">#REF!</definedName>
    <definedName name="DRUCK21" localSheetId="3">#REF!</definedName>
    <definedName name="DRUCK21" localSheetId="17">#REF!</definedName>
    <definedName name="DRUCK21" localSheetId="24">#REF!</definedName>
    <definedName name="DRUCK21" localSheetId="25">#REF!</definedName>
    <definedName name="DRUCK21" localSheetId="5">#REF!</definedName>
    <definedName name="DRUCK21">#REF!</definedName>
    <definedName name="DRUCK22" localSheetId="2">#REF!</definedName>
    <definedName name="DRUCK22" localSheetId="3">#REF!</definedName>
    <definedName name="DRUCK22" localSheetId="17">#REF!</definedName>
    <definedName name="DRUCK22" localSheetId="24">#REF!</definedName>
    <definedName name="DRUCK22" localSheetId="25">#REF!</definedName>
    <definedName name="DRUCK22" localSheetId="5">#REF!</definedName>
    <definedName name="DRUCK22">#REF!</definedName>
    <definedName name="DRUCK23" localSheetId="2">#REF!</definedName>
    <definedName name="DRUCK23" localSheetId="3">#REF!</definedName>
    <definedName name="DRUCK23" localSheetId="17">#REF!</definedName>
    <definedName name="DRUCK23" localSheetId="24">#REF!</definedName>
    <definedName name="DRUCK23" localSheetId="25">#REF!</definedName>
    <definedName name="DRUCK23" localSheetId="5">#REF!</definedName>
    <definedName name="DRUCK23">#REF!</definedName>
    <definedName name="DRUCK24" localSheetId="2">#REF!</definedName>
    <definedName name="DRUCK24" localSheetId="3">#REF!</definedName>
    <definedName name="DRUCK24" localSheetId="17">#REF!</definedName>
    <definedName name="DRUCK24" localSheetId="24">#REF!</definedName>
    <definedName name="DRUCK24" localSheetId="25">#REF!</definedName>
    <definedName name="DRUCK24" localSheetId="5">#REF!</definedName>
    <definedName name="DRUCK24">#REF!</definedName>
    <definedName name="DRUCK25" localSheetId="2">#REF!</definedName>
    <definedName name="DRUCK25" localSheetId="3">#REF!</definedName>
    <definedName name="DRUCK25" localSheetId="17">#REF!</definedName>
    <definedName name="DRUCK25" localSheetId="24">#REF!</definedName>
    <definedName name="DRUCK25" localSheetId="25">#REF!</definedName>
    <definedName name="DRUCK25" localSheetId="5">#REF!</definedName>
    <definedName name="DRUCK25">#REF!</definedName>
    <definedName name="DRUCK26" localSheetId="2">#REF!</definedName>
    <definedName name="DRUCK26" localSheetId="3">#REF!</definedName>
    <definedName name="DRUCK26" localSheetId="17">#REF!</definedName>
    <definedName name="DRUCK26" localSheetId="24">#REF!</definedName>
    <definedName name="DRUCK26" localSheetId="25">#REF!</definedName>
    <definedName name="DRUCK26" localSheetId="5">#REF!</definedName>
    <definedName name="DRUCK26">#REF!</definedName>
    <definedName name="DRUCK27" localSheetId="2">#REF!</definedName>
    <definedName name="DRUCK27" localSheetId="3">#REF!</definedName>
    <definedName name="DRUCK27" localSheetId="17">#REF!</definedName>
    <definedName name="DRUCK27" localSheetId="24">#REF!</definedName>
    <definedName name="DRUCK27" localSheetId="25">#REF!</definedName>
    <definedName name="DRUCK27" localSheetId="5">#REF!</definedName>
    <definedName name="DRUCK27">#REF!</definedName>
    <definedName name="DRUCK28" localSheetId="2">#REF!</definedName>
    <definedName name="DRUCK28" localSheetId="3">#REF!</definedName>
    <definedName name="DRUCK28" localSheetId="17">#REF!</definedName>
    <definedName name="DRUCK28" localSheetId="24">#REF!</definedName>
    <definedName name="DRUCK28" localSheetId="25">#REF!</definedName>
    <definedName name="DRUCK28" localSheetId="5">#REF!</definedName>
    <definedName name="DRUCK28">#REF!</definedName>
    <definedName name="DRUCK29" localSheetId="2">#REF!</definedName>
    <definedName name="DRUCK29" localSheetId="3">#REF!</definedName>
    <definedName name="DRUCK29" localSheetId="17">#REF!</definedName>
    <definedName name="DRUCK29" localSheetId="24">#REF!</definedName>
    <definedName name="DRUCK29" localSheetId="25">#REF!</definedName>
    <definedName name="DRUCK29" localSheetId="5">#REF!</definedName>
    <definedName name="DRUCK29">#REF!</definedName>
    <definedName name="DRUCK30" localSheetId="2">#REF!</definedName>
    <definedName name="DRUCK30" localSheetId="3">#REF!</definedName>
    <definedName name="DRUCK30" localSheetId="17">#REF!</definedName>
    <definedName name="DRUCK30" localSheetId="24">#REF!</definedName>
    <definedName name="DRUCK30" localSheetId="25">#REF!</definedName>
    <definedName name="DRUCK30" localSheetId="5">#REF!</definedName>
    <definedName name="DRUCK30">#REF!</definedName>
    <definedName name="DRUCK31" localSheetId="2">#REF!</definedName>
    <definedName name="DRUCK31" localSheetId="3">#REF!</definedName>
    <definedName name="DRUCK31" localSheetId="17">#REF!</definedName>
    <definedName name="DRUCK31" localSheetId="24">#REF!</definedName>
    <definedName name="DRUCK31" localSheetId="25">#REF!</definedName>
    <definedName name="DRUCK31" localSheetId="5">#REF!</definedName>
    <definedName name="DRUCK31">#REF!</definedName>
    <definedName name="DRUCK32" localSheetId="2">#REF!</definedName>
    <definedName name="DRUCK32" localSheetId="3">#REF!</definedName>
    <definedName name="DRUCK32" localSheetId="17">#REF!</definedName>
    <definedName name="DRUCK32" localSheetId="24">#REF!</definedName>
    <definedName name="DRUCK32" localSheetId="25">#REF!</definedName>
    <definedName name="DRUCK32" localSheetId="5">#REF!</definedName>
    <definedName name="DRUCK32">#REF!</definedName>
    <definedName name="DRUCK33" localSheetId="2">#REF!</definedName>
    <definedName name="DRUCK33" localSheetId="3">#REF!</definedName>
    <definedName name="DRUCK33" localSheetId="17">#REF!</definedName>
    <definedName name="DRUCK33" localSheetId="24">#REF!</definedName>
    <definedName name="DRUCK33" localSheetId="25">#REF!</definedName>
    <definedName name="DRUCK33" localSheetId="5">#REF!</definedName>
    <definedName name="DRUCK33">#REF!</definedName>
    <definedName name="DRUCK34" localSheetId="2">#REF!</definedName>
    <definedName name="DRUCK34" localSheetId="3">#REF!</definedName>
    <definedName name="DRUCK34" localSheetId="17">#REF!</definedName>
    <definedName name="DRUCK34" localSheetId="24">#REF!</definedName>
    <definedName name="DRUCK34" localSheetId="25">#REF!</definedName>
    <definedName name="DRUCK34" localSheetId="5">#REF!</definedName>
    <definedName name="DRUCK34">#REF!</definedName>
    <definedName name="DRUCK35" localSheetId="2">#REF!</definedName>
    <definedName name="DRUCK35" localSheetId="3">#REF!</definedName>
    <definedName name="DRUCK35" localSheetId="17">#REF!</definedName>
    <definedName name="DRUCK35" localSheetId="24">#REF!</definedName>
    <definedName name="DRUCK35" localSheetId="25">#REF!</definedName>
    <definedName name="DRUCK35" localSheetId="5">#REF!</definedName>
    <definedName name="DRUCK35">#REF!</definedName>
    <definedName name="DRUCK36" localSheetId="2">#REF!</definedName>
    <definedName name="DRUCK36" localSheetId="3">#REF!</definedName>
    <definedName name="DRUCK36" localSheetId="17">#REF!</definedName>
    <definedName name="DRUCK36" localSheetId="24">#REF!</definedName>
    <definedName name="DRUCK36" localSheetId="25">#REF!</definedName>
    <definedName name="DRUCK36" localSheetId="5">#REF!</definedName>
    <definedName name="DRUCK36">#REF!</definedName>
    <definedName name="DRUCK37" localSheetId="2">#REF!</definedName>
    <definedName name="DRUCK37" localSheetId="3">#REF!</definedName>
    <definedName name="DRUCK37" localSheetId="17">#REF!</definedName>
    <definedName name="DRUCK37" localSheetId="24">#REF!</definedName>
    <definedName name="DRUCK37" localSheetId="25">#REF!</definedName>
    <definedName name="DRUCK37" localSheetId="5">#REF!</definedName>
    <definedName name="DRUCK37">#REF!</definedName>
    <definedName name="DRUCK38" localSheetId="2">#REF!</definedName>
    <definedName name="DRUCK38" localSheetId="3">#REF!</definedName>
    <definedName name="DRUCK38" localSheetId="17">#REF!</definedName>
    <definedName name="DRUCK38" localSheetId="24">#REF!</definedName>
    <definedName name="DRUCK38" localSheetId="25">#REF!</definedName>
    <definedName name="DRUCK38" localSheetId="5">#REF!</definedName>
    <definedName name="DRUCK38">#REF!</definedName>
    <definedName name="DRUCK39" localSheetId="2">#REF!</definedName>
    <definedName name="DRUCK39" localSheetId="3">#REF!</definedName>
    <definedName name="DRUCK39" localSheetId="17">#REF!</definedName>
    <definedName name="DRUCK39" localSheetId="24">#REF!</definedName>
    <definedName name="DRUCK39" localSheetId="25">#REF!</definedName>
    <definedName name="DRUCK39" localSheetId="5">#REF!</definedName>
    <definedName name="DRUCK39">#REF!</definedName>
    <definedName name="DRUCK40" localSheetId="2">#REF!</definedName>
    <definedName name="DRUCK40" localSheetId="3">#REF!</definedName>
    <definedName name="DRUCK40" localSheetId="17">#REF!</definedName>
    <definedName name="DRUCK40" localSheetId="24">#REF!</definedName>
    <definedName name="DRUCK40" localSheetId="25">#REF!</definedName>
    <definedName name="DRUCK40" localSheetId="5">#REF!</definedName>
    <definedName name="DRUCK40">#REF!</definedName>
    <definedName name="DRUCK41" localSheetId="2">#REF!</definedName>
    <definedName name="DRUCK41" localSheetId="3">#REF!</definedName>
    <definedName name="DRUCK41" localSheetId="17">#REF!</definedName>
    <definedName name="DRUCK41" localSheetId="24">#REF!</definedName>
    <definedName name="DRUCK41" localSheetId="25">#REF!</definedName>
    <definedName name="DRUCK41" localSheetId="5">#REF!</definedName>
    <definedName name="DRUCK41">#REF!</definedName>
    <definedName name="DRUCK42" localSheetId="2">#REF!</definedName>
    <definedName name="DRUCK42" localSheetId="3">#REF!</definedName>
    <definedName name="DRUCK42" localSheetId="17">#REF!</definedName>
    <definedName name="DRUCK42" localSheetId="24">#REF!</definedName>
    <definedName name="DRUCK42" localSheetId="25">#REF!</definedName>
    <definedName name="DRUCK42" localSheetId="5">#REF!</definedName>
    <definedName name="DRUCK42">#REF!</definedName>
    <definedName name="DRUCK43" localSheetId="2">#REF!</definedName>
    <definedName name="DRUCK43" localSheetId="3">#REF!</definedName>
    <definedName name="DRUCK43" localSheetId="17">#REF!</definedName>
    <definedName name="DRUCK43" localSheetId="24">#REF!</definedName>
    <definedName name="DRUCK43" localSheetId="25">#REF!</definedName>
    <definedName name="DRUCK43" localSheetId="5">#REF!</definedName>
    <definedName name="DRUCK43">#REF!</definedName>
    <definedName name="DRUCK44" localSheetId="2">#REF!</definedName>
    <definedName name="DRUCK44" localSheetId="3">#REF!</definedName>
    <definedName name="DRUCK44" localSheetId="17">#REF!</definedName>
    <definedName name="DRUCK44" localSheetId="24">#REF!</definedName>
    <definedName name="DRUCK44" localSheetId="25">#REF!</definedName>
    <definedName name="DRUCK44" localSheetId="5">#REF!</definedName>
    <definedName name="DRUCK44">#REF!</definedName>
    <definedName name="DRUCK45" localSheetId="2">#REF!</definedName>
    <definedName name="DRUCK45" localSheetId="3">#REF!</definedName>
    <definedName name="DRUCK45" localSheetId="17">#REF!</definedName>
    <definedName name="DRUCK45" localSheetId="24">#REF!</definedName>
    <definedName name="DRUCK45" localSheetId="25">#REF!</definedName>
    <definedName name="DRUCK45" localSheetId="5">#REF!</definedName>
    <definedName name="DRUCK45">#REF!</definedName>
    <definedName name="DRUCK46" localSheetId="2">#REF!</definedName>
    <definedName name="DRUCK46" localSheetId="3">#REF!</definedName>
    <definedName name="DRUCK46" localSheetId="17">#REF!</definedName>
    <definedName name="DRUCK46" localSheetId="24">#REF!</definedName>
    <definedName name="DRUCK46" localSheetId="25">#REF!</definedName>
    <definedName name="DRUCK46" localSheetId="5">#REF!</definedName>
    <definedName name="DRUCK46">#REF!</definedName>
    <definedName name="DRUCK47" localSheetId="2">#REF!</definedName>
    <definedName name="DRUCK47" localSheetId="3">#REF!</definedName>
    <definedName name="DRUCK47" localSheetId="17">#REF!</definedName>
    <definedName name="DRUCK47" localSheetId="24">#REF!</definedName>
    <definedName name="DRUCK47" localSheetId="25">#REF!</definedName>
    <definedName name="DRUCK47" localSheetId="5">#REF!</definedName>
    <definedName name="DRUCK47">#REF!</definedName>
    <definedName name="DRUCK48" localSheetId="2">#REF!</definedName>
    <definedName name="DRUCK48" localSheetId="3">#REF!</definedName>
    <definedName name="DRUCK48" localSheetId="17">#REF!</definedName>
    <definedName name="DRUCK48" localSheetId="24">#REF!</definedName>
    <definedName name="DRUCK48" localSheetId="25">#REF!</definedName>
    <definedName name="DRUCK48" localSheetId="5">#REF!</definedName>
    <definedName name="DRUCK48">#REF!</definedName>
    <definedName name="DRUCK49" localSheetId="2">#REF!</definedName>
    <definedName name="DRUCK49" localSheetId="3">#REF!</definedName>
    <definedName name="DRUCK49" localSheetId="17">#REF!</definedName>
    <definedName name="DRUCK49" localSheetId="24">#REF!</definedName>
    <definedName name="DRUCK49" localSheetId="25">#REF!</definedName>
    <definedName name="DRUCK49" localSheetId="5">#REF!</definedName>
    <definedName name="DRUCK49">#REF!</definedName>
    <definedName name="DRUCK50" localSheetId="2">#REF!</definedName>
    <definedName name="DRUCK50" localSheetId="3">#REF!</definedName>
    <definedName name="DRUCK50" localSheetId="17">#REF!</definedName>
    <definedName name="DRUCK50" localSheetId="24">#REF!</definedName>
    <definedName name="DRUCK50" localSheetId="25">#REF!</definedName>
    <definedName name="DRUCK50" localSheetId="5">#REF!</definedName>
    <definedName name="DRUCK50">#REF!</definedName>
    <definedName name="DRUCK51" localSheetId="2">#REF!</definedName>
    <definedName name="DRUCK51" localSheetId="3">#REF!</definedName>
    <definedName name="DRUCK51" localSheetId="17">#REF!</definedName>
    <definedName name="DRUCK51" localSheetId="24">#REF!</definedName>
    <definedName name="DRUCK51" localSheetId="25">#REF!</definedName>
    <definedName name="DRUCK51" localSheetId="5">#REF!</definedName>
    <definedName name="DRUCK51">#REF!</definedName>
    <definedName name="DRUCK61" localSheetId="2">#REF!</definedName>
    <definedName name="DRUCK61" localSheetId="3">#REF!</definedName>
    <definedName name="DRUCK61" localSheetId="17">#REF!</definedName>
    <definedName name="DRUCK61" localSheetId="24">#REF!</definedName>
    <definedName name="DRUCK61" localSheetId="25">#REF!</definedName>
    <definedName name="DRUCK61" localSheetId="5">#REF!</definedName>
    <definedName name="DRUCK61">#REF!</definedName>
    <definedName name="DRUCK62" localSheetId="2">#REF!</definedName>
    <definedName name="DRUCK62" localSheetId="3">#REF!</definedName>
    <definedName name="DRUCK62" localSheetId="17">#REF!</definedName>
    <definedName name="DRUCK62" localSheetId="24">#REF!</definedName>
    <definedName name="DRUCK62" localSheetId="25">#REF!</definedName>
    <definedName name="DRUCK62" localSheetId="5">#REF!</definedName>
    <definedName name="DRUCK62">#REF!</definedName>
    <definedName name="DRUCK63" localSheetId="2">#REF!</definedName>
    <definedName name="DRUCK63" localSheetId="3">#REF!</definedName>
    <definedName name="DRUCK63" localSheetId="17">#REF!</definedName>
    <definedName name="DRUCK63" localSheetId="24">#REF!</definedName>
    <definedName name="DRUCK63" localSheetId="25">#REF!</definedName>
    <definedName name="DRUCK63" localSheetId="5">#REF!</definedName>
    <definedName name="DRUCK63">#REF!</definedName>
    <definedName name="DRUCK64" localSheetId="2">#REF!</definedName>
    <definedName name="DRUCK64" localSheetId="3">#REF!</definedName>
    <definedName name="DRUCK64" localSheetId="17">#REF!</definedName>
    <definedName name="DRUCK64" localSheetId="24">#REF!</definedName>
    <definedName name="DRUCK64" localSheetId="25">#REF!</definedName>
    <definedName name="DRUCK64" localSheetId="5">#REF!</definedName>
    <definedName name="DRUCK64">#REF!</definedName>
    <definedName name="_xlnm.Print_Area" localSheetId="2">'Abb. F5-4web'!$A$2:$F$23</definedName>
    <definedName name="_xlnm.Print_Area" localSheetId="3">'Abb. F5-5web'!$A$2:$J$76</definedName>
    <definedName name="_xlnm.Print_Area" localSheetId="4">'Abb. F5-6web'!$A$2:$J$18</definedName>
    <definedName name="_xlnm.Print_Area" localSheetId="13">'Tab. F5-10web'!$A$2:$K$16</definedName>
    <definedName name="_xlnm.Print_Area" localSheetId="14">'Tab. F5-11web'!$A$2:$C$27</definedName>
    <definedName name="_xlnm.Print_Area" localSheetId="15">'Tab. F5-12web'!$A$2:$Y$26</definedName>
    <definedName name="_xlnm.Print_Area" localSheetId="16">'Tab. F5-13web'!$A$2:$N$44</definedName>
    <definedName name="_xlnm.Print_Area" localSheetId="17">'Tab. F5-14web'!$A$2:$I$13</definedName>
    <definedName name="_xlnm.Print_Area" localSheetId="18">'Tab. F5-15web'!$A$2:$M$72</definedName>
    <definedName name="_xlnm.Print_Area" localSheetId="19">'Tab. F5-16web'!$A$2:$L$41</definedName>
    <definedName name="_xlnm.Print_Area" localSheetId="20">'Tab. F5-17web'!$A$2:$L$41</definedName>
    <definedName name="_xlnm.Print_Area" localSheetId="21">'Tab. F5-18web'!$A$2:$M$35</definedName>
    <definedName name="_xlnm.Print_Area" localSheetId="23">'Tab. F5-19web'!$A$2:$L$19</definedName>
    <definedName name="_xlnm.Print_Area" localSheetId="1">'Tab. F5-1A'!$A$2:$Q$77</definedName>
    <definedName name="_xlnm.Print_Area" localSheetId="24">'Tab. F5-20web'!$A$2:$L$28</definedName>
    <definedName name="_xlnm.Print_Area" localSheetId="25">'Tab. F5-21web'!$A$2:$P$29</definedName>
    <definedName name="_xlnm.Print_Area" localSheetId="5">'Tab. F5-2web'!$A$2:$AG$50</definedName>
    <definedName name="_xlnm.Print_Area" localSheetId="6">'Tab. F5-3web'!$A$2:$G$31</definedName>
    <definedName name="_xlnm.Print_Area" localSheetId="7">'Tab. F5-4web'!$A$2:$J$116</definedName>
    <definedName name="_xlnm.Print_Area" localSheetId="8">'Tab. F5-5web'!$A$2:$J$161</definedName>
    <definedName name="_xlnm.Print_Area" localSheetId="9">'Tab. F5-6web'!$A$2:$G$46</definedName>
    <definedName name="_xlnm.Print_Area" localSheetId="10">'Tab. F5-7web'!$A$2:$I$28</definedName>
    <definedName name="_xlnm.Print_Area" localSheetId="11">'Tab. F5-8web'!$A$2:$G$36</definedName>
    <definedName name="_xlnm.Print_Area" localSheetId="12">'Tab. F5-9web'!$A$2:$J$17</definedName>
    <definedName name="DRUFS01" localSheetId="2">#REF!</definedName>
    <definedName name="DRUFS01" localSheetId="3">#REF!</definedName>
    <definedName name="DRUFS01" localSheetId="17">#REF!</definedName>
    <definedName name="DRUFS01" localSheetId="24">#REF!</definedName>
    <definedName name="DRUFS01" localSheetId="25">#REF!</definedName>
    <definedName name="DRUFS01" localSheetId="5">#REF!</definedName>
    <definedName name="DRUFS01">#REF!</definedName>
    <definedName name="DRUFS02" localSheetId="2">#REF!</definedName>
    <definedName name="DRUFS02" localSheetId="3">#REF!</definedName>
    <definedName name="DRUFS02" localSheetId="17">#REF!</definedName>
    <definedName name="DRUFS02" localSheetId="24">#REF!</definedName>
    <definedName name="DRUFS02" localSheetId="25">#REF!</definedName>
    <definedName name="DRUFS02" localSheetId="5">#REF!</definedName>
    <definedName name="DRUFS02">#REF!</definedName>
    <definedName name="FA_Insg" localSheetId="2">#REF!</definedName>
    <definedName name="FA_Insg" localSheetId="3">#REF!</definedName>
    <definedName name="FA_Insg" localSheetId="17">#REF!</definedName>
    <definedName name="FA_Insg" localSheetId="24">#REF!</definedName>
    <definedName name="FA_Insg" localSheetId="25">#REF!</definedName>
    <definedName name="FA_Insg" localSheetId="5">#REF!</definedName>
    <definedName name="FA_Insg">#REF!</definedName>
    <definedName name="FA_Schlüssel" localSheetId="2">#REF!</definedName>
    <definedName name="FA_Schlüssel" localSheetId="3">#REF!</definedName>
    <definedName name="FA_Schlüssel" localSheetId="17">#REF!</definedName>
    <definedName name="FA_Schlüssel" localSheetId="24">#REF!</definedName>
    <definedName name="FA_Schlüssel" localSheetId="25">#REF!</definedName>
    <definedName name="FA_Schlüssel" localSheetId="5">#REF!</definedName>
    <definedName name="FA_Schlüssel">#REF!</definedName>
    <definedName name="FA_Weibl" localSheetId="2">#REF!</definedName>
    <definedName name="FA_Weibl" localSheetId="3">#REF!</definedName>
    <definedName name="FA_Weibl" localSheetId="17">#REF!</definedName>
    <definedName name="FA_Weibl" localSheetId="24">#REF!</definedName>
    <definedName name="FA_Weibl" localSheetId="25">#REF!</definedName>
    <definedName name="FA_Weibl" localSheetId="5">#REF!</definedName>
    <definedName name="FA_Weibl">#REF!</definedName>
    <definedName name="Fachhochschulreife" localSheetId="5">[6]MZ_Daten!$K:$K</definedName>
    <definedName name="Fachhochschulreife">[6]MZ_Daten!$K:$K</definedName>
    <definedName name="FACHSCHULE" localSheetId="5">[6]MZ_Daten!$U:$U</definedName>
    <definedName name="FACHSCHULE">[6]MZ_Daten!$U:$U</definedName>
    <definedName name="FACHSCHULE_DDR" localSheetId="5">[6]MZ_Daten!$V:$V</definedName>
    <definedName name="FACHSCHULE_DDR">[6]MZ_Daten!$V:$V</definedName>
    <definedName name="FH" localSheetId="5">[6]MZ_Daten!$X:$X</definedName>
    <definedName name="FH">[6]MZ_Daten!$X:$X</definedName>
    <definedName name="Field_ISCED" localSheetId="5">[9]Liste!$B:$G</definedName>
    <definedName name="Field_ISCED">[9]Liste!$B:$G</definedName>
    <definedName name="Fields" localSheetId="5">[9]Liste!$B:$X</definedName>
    <definedName name="Fields">[9]Liste!$B:$X</definedName>
    <definedName name="Fields_II" localSheetId="5">[9]Liste!$I:$AA</definedName>
    <definedName name="Fields_II">[9]Liste!$I:$AA</definedName>
    <definedName name="FS_Daten_Insg" localSheetId="2">#REF!</definedName>
    <definedName name="FS_Daten_Insg" localSheetId="3">#REF!</definedName>
    <definedName name="FS_Daten_Insg" localSheetId="17">#REF!</definedName>
    <definedName name="FS_Daten_Insg" localSheetId="24">#REF!</definedName>
    <definedName name="FS_Daten_Insg" localSheetId="25">#REF!</definedName>
    <definedName name="FS_Daten_Insg" localSheetId="5">#REF!</definedName>
    <definedName name="FS_Daten_Insg">#REF!</definedName>
    <definedName name="FS_Daten_Weibl" localSheetId="2">#REF!</definedName>
    <definedName name="FS_Daten_Weibl" localSheetId="3">#REF!</definedName>
    <definedName name="FS_Daten_Weibl" localSheetId="17">#REF!</definedName>
    <definedName name="FS_Daten_Weibl" localSheetId="24">#REF!</definedName>
    <definedName name="FS_Daten_Weibl" localSheetId="25">#REF!</definedName>
    <definedName name="FS_Daten_Weibl" localSheetId="5">#REF!</definedName>
    <definedName name="FS_Daten_Weibl">#REF!</definedName>
    <definedName name="FS_Key" localSheetId="2">#REF!</definedName>
    <definedName name="FS_Key" localSheetId="3">#REF!</definedName>
    <definedName name="FS_Key" localSheetId="17">#REF!</definedName>
    <definedName name="FS_Key" localSheetId="24">#REF!</definedName>
    <definedName name="FS_Key" localSheetId="25">#REF!</definedName>
    <definedName name="FS_Key" localSheetId="5">#REF!</definedName>
    <definedName name="FS_Key">#REF!</definedName>
    <definedName name="Hochschulreife" localSheetId="5">[6]MZ_Daten!$L:$L</definedName>
    <definedName name="Hochschulreife">[6]MZ_Daten!$L:$L</definedName>
    <definedName name="HS_Abschluss" localSheetId="2">#REF!</definedName>
    <definedName name="HS_Abschluss" localSheetId="3">#REF!</definedName>
    <definedName name="HS_Abschluss" localSheetId="17">#REF!</definedName>
    <definedName name="HS_Abschluss" localSheetId="24">#REF!</definedName>
    <definedName name="HS_Abschluss" localSheetId="25">#REF!</definedName>
    <definedName name="HS_Abschluss" localSheetId="5">#REF!</definedName>
    <definedName name="HS_Abschluss">#REF!</definedName>
    <definedName name="isced_dual" localSheetId="2">#REF!</definedName>
    <definedName name="isced_dual" localSheetId="3">#REF!</definedName>
    <definedName name="isced_dual" localSheetId="17">#REF!</definedName>
    <definedName name="isced_dual" localSheetId="24">#REF!</definedName>
    <definedName name="isced_dual" localSheetId="25">#REF!</definedName>
    <definedName name="isced_dual" localSheetId="5">#REF!</definedName>
    <definedName name="isced_dual">#REF!</definedName>
    <definedName name="isced_dual_w" localSheetId="2">#REF!</definedName>
    <definedName name="isced_dual_w" localSheetId="3">#REF!</definedName>
    <definedName name="isced_dual_w" localSheetId="17">#REF!</definedName>
    <definedName name="isced_dual_w" localSheetId="24">#REF!</definedName>
    <definedName name="isced_dual_w" localSheetId="25">#REF!</definedName>
    <definedName name="isced_dual_w" localSheetId="5">#REF!</definedName>
    <definedName name="isced_dual_w">#REF!</definedName>
    <definedName name="Key_3_Schule" localSheetId="2">#REF!</definedName>
    <definedName name="Key_3_Schule" localSheetId="3">#REF!</definedName>
    <definedName name="Key_3_Schule" localSheetId="17">#REF!</definedName>
    <definedName name="Key_3_Schule" localSheetId="24">#REF!</definedName>
    <definedName name="Key_3_Schule" localSheetId="25">#REF!</definedName>
    <definedName name="Key_3_Schule" localSheetId="5">#REF!</definedName>
    <definedName name="Key_3_Schule">#REF!</definedName>
    <definedName name="Key_4_Schule" localSheetId="2">#REF!</definedName>
    <definedName name="Key_4_Schule" localSheetId="3">#REF!</definedName>
    <definedName name="Key_4_Schule" localSheetId="17">#REF!</definedName>
    <definedName name="Key_4_Schule" localSheetId="24">#REF!</definedName>
    <definedName name="Key_4_Schule" localSheetId="25">#REF!</definedName>
    <definedName name="Key_4_Schule" localSheetId="5">#REF!</definedName>
    <definedName name="Key_4_Schule">#REF!</definedName>
    <definedName name="Key_5_Schule" localSheetId="2">#REF!</definedName>
    <definedName name="Key_5_Schule" localSheetId="3">#REF!</definedName>
    <definedName name="Key_5_Schule" localSheetId="17">#REF!</definedName>
    <definedName name="Key_5_Schule" localSheetId="24">#REF!</definedName>
    <definedName name="Key_5_Schule" localSheetId="25">#REF!</definedName>
    <definedName name="Key_5_Schule" localSheetId="5">#REF!</definedName>
    <definedName name="Key_5_Schule">#REF!</definedName>
    <definedName name="Key_5er" localSheetId="5">[6]MZ_Daten!$AM:$AM</definedName>
    <definedName name="Key_5er">[6]MZ_Daten!$AM:$AM</definedName>
    <definedName name="Key_6_Schule" localSheetId="2">#REF!</definedName>
    <definedName name="Key_6_Schule" localSheetId="3">#REF!</definedName>
    <definedName name="Key_6_Schule" localSheetId="17">#REF!</definedName>
    <definedName name="Key_6_Schule" localSheetId="24">#REF!</definedName>
    <definedName name="Key_6_Schule" localSheetId="25">#REF!</definedName>
    <definedName name="Key_6_Schule" localSheetId="5">#REF!</definedName>
    <definedName name="Key_6_Schule">#REF!</definedName>
    <definedName name="key_fach_ges">[9]Liste!$B$1664:$I$2010</definedName>
    <definedName name="Key_Privat" localSheetId="2">#REF!</definedName>
    <definedName name="Key_Privat" localSheetId="3">#REF!</definedName>
    <definedName name="Key_Privat" localSheetId="17">#REF!</definedName>
    <definedName name="Key_Privat" localSheetId="24">#REF!</definedName>
    <definedName name="Key_Privat" localSheetId="25">#REF!</definedName>
    <definedName name="Key_Privat" localSheetId="5">#REF!</definedName>
    <definedName name="Key_Privat">#REF!</definedName>
    <definedName name="Laender" localSheetId="2">#REF!</definedName>
    <definedName name="Laender" localSheetId="3">#REF!</definedName>
    <definedName name="Laender" localSheetId="17">#REF!</definedName>
    <definedName name="Laender" localSheetId="24">#REF!</definedName>
    <definedName name="Laender" localSheetId="25">#REF!</definedName>
    <definedName name="Laender" localSheetId="5">#REF!</definedName>
    <definedName name="Laender">#REF!</definedName>
    <definedName name="LEERE" localSheetId="5">[6]MZ_Daten!$S:$S</definedName>
    <definedName name="LEERE">[6]MZ_Daten!$S:$S</definedName>
    <definedName name="Liste" localSheetId="2">#REF!</definedName>
    <definedName name="Liste" localSheetId="3">#REF!</definedName>
    <definedName name="Liste" localSheetId="17">#REF!</definedName>
    <definedName name="Liste" localSheetId="24">#REF!</definedName>
    <definedName name="Liste" localSheetId="25">#REF!</definedName>
    <definedName name="Liste" localSheetId="5">#REF!</definedName>
    <definedName name="Liste">#REF!</definedName>
    <definedName name="Liste_Schulen" localSheetId="2">#REF!</definedName>
    <definedName name="Liste_Schulen" localSheetId="3">#REF!</definedName>
    <definedName name="Liste_Schulen" localSheetId="17">#REF!</definedName>
    <definedName name="Liste_Schulen" localSheetId="24">#REF!</definedName>
    <definedName name="Liste_Schulen" localSheetId="25">#REF!</definedName>
    <definedName name="Liste_Schulen" localSheetId="5">#REF!</definedName>
    <definedName name="Liste_Schulen">#REF!</definedName>
    <definedName name="MAKROER1" localSheetId="2">#REF!</definedName>
    <definedName name="MAKROER1" localSheetId="3">#REF!</definedName>
    <definedName name="MAKROER1" localSheetId="17">#REF!</definedName>
    <definedName name="MAKROER1" localSheetId="24">#REF!</definedName>
    <definedName name="MAKROER1" localSheetId="25">#REF!</definedName>
    <definedName name="MAKROER1" localSheetId="5">#REF!</definedName>
    <definedName name="MAKROER1">#REF!</definedName>
    <definedName name="MAKROER2" localSheetId="2">#REF!</definedName>
    <definedName name="MAKROER2" localSheetId="3">#REF!</definedName>
    <definedName name="MAKROER2" localSheetId="17">#REF!</definedName>
    <definedName name="MAKROER2" localSheetId="24">#REF!</definedName>
    <definedName name="MAKROER2" localSheetId="25">#REF!</definedName>
    <definedName name="MAKROER2" localSheetId="5">#REF!</definedName>
    <definedName name="MAKROER2">#REF!</definedName>
    <definedName name="MD_Insg" localSheetId="2">#REF!</definedName>
    <definedName name="MD_Insg" localSheetId="3">#REF!</definedName>
    <definedName name="MD_Insg" localSheetId="17">#REF!</definedName>
    <definedName name="MD_Insg" localSheetId="24">#REF!</definedName>
    <definedName name="MD_Insg" localSheetId="25">#REF!</definedName>
    <definedName name="MD_Insg" localSheetId="5">#REF!</definedName>
    <definedName name="MD_Insg">#REF!</definedName>
    <definedName name="MD_Key" localSheetId="2">#REF!</definedName>
    <definedName name="MD_Key" localSheetId="3">#REF!</definedName>
    <definedName name="MD_Key" localSheetId="17">#REF!</definedName>
    <definedName name="MD_Key" localSheetId="24">#REF!</definedName>
    <definedName name="MD_Key" localSheetId="25">#REF!</definedName>
    <definedName name="MD_Key" localSheetId="5">#REF!</definedName>
    <definedName name="MD_Key">#REF!</definedName>
    <definedName name="MD_Weibl" localSheetId="2">#REF!</definedName>
    <definedName name="MD_Weibl" localSheetId="3">#REF!</definedName>
    <definedName name="MD_Weibl" localSheetId="17">#REF!</definedName>
    <definedName name="MD_Weibl" localSheetId="24">#REF!</definedName>
    <definedName name="MD_Weibl" localSheetId="25">#REF!</definedName>
    <definedName name="MD_Weibl" localSheetId="5">#REF!</definedName>
    <definedName name="MD_Weibl">#REF!</definedName>
    <definedName name="MmExcelLinker_4A63D66E_E958_4D64_948E_032908F00612" localSheetId="2">Ergebnis [10]BF!$A$2:$A$2</definedName>
    <definedName name="MmExcelLinker_4A63D66E_E958_4D64_948E_032908F00612" localSheetId="3">Ergebnis [10]BF!$A$2:$A$2</definedName>
    <definedName name="MmExcelLinker_4A63D66E_E958_4D64_948E_032908F00612" localSheetId="17">Ergebnis [10]BF!$A$2:$A$2</definedName>
    <definedName name="MmExcelLinker_4A63D66E_E958_4D64_948E_032908F00612" localSheetId="24">Ergebnis [10]BF!$A$2:$A$2</definedName>
    <definedName name="MmExcelLinker_4A63D66E_E958_4D64_948E_032908F00612" localSheetId="25">Ergebnis [10]BF!$A$2:$A$2</definedName>
    <definedName name="MmExcelLinker_4A63D66E_E958_4D64_948E_032908F00612" localSheetId="5">Ergebnis [10]BF!$A$2:$A$2</definedName>
    <definedName name="MmExcelLinker_4A63D66E_E958_4D64_948E_032908F00612">Ergebnis [10]BF!$A$2:$A$2</definedName>
    <definedName name="NochInSchule" localSheetId="5">[6]MZ_Daten!$G:$G</definedName>
    <definedName name="NochInSchule">[6]MZ_Daten!$G:$G</definedName>
    <definedName name="NW">[11]schulform!$C$20</definedName>
    <definedName name="p5_age" localSheetId="5">[12]E6C3NAGE!$A$1:$D$55</definedName>
    <definedName name="p5_age">[13]E6C3NAGE!$A$1:$D$55</definedName>
    <definedName name="p5nr" localSheetId="5">[14]E6C3NE!$A$1:$AC$43</definedName>
    <definedName name="p5nr">[15]E6C3NE!$A$1:$AC$43</definedName>
    <definedName name="POS" localSheetId="5">[6]MZ_Daten!$I:$I</definedName>
    <definedName name="POS">[6]MZ_Daten!$I:$I</definedName>
    <definedName name="PROMOTION" localSheetId="5">[6]MZ_Daten!$Z:$Z</definedName>
    <definedName name="PROMOTION">[6]MZ_Daten!$Z:$Z</definedName>
    <definedName name="PROT01VK" localSheetId="2">#REF!</definedName>
    <definedName name="PROT01VK" localSheetId="3">#REF!</definedName>
    <definedName name="PROT01VK" localSheetId="17">#REF!</definedName>
    <definedName name="PROT01VK" localSheetId="24">#REF!</definedName>
    <definedName name="PROT01VK" localSheetId="25">#REF!</definedName>
    <definedName name="PROT01VK" localSheetId="5">#REF!</definedName>
    <definedName name="PROT01VK">#REF!</definedName>
    <definedName name="Realschule" localSheetId="5">[6]MZ_Daten!$J:$J</definedName>
    <definedName name="Realschule">[6]MZ_Daten!$J:$J</definedName>
    <definedName name="Schulart" localSheetId="2">#REF!</definedName>
    <definedName name="Schulart" localSheetId="3">#REF!</definedName>
    <definedName name="Schulart" localSheetId="17">#REF!</definedName>
    <definedName name="Schulart" localSheetId="24">#REF!</definedName>
    <definedName name="Schulart" localSheetId="25">#REF!</definedName>
    <definedName name="Schulart" localSheetId="5">#REF!</definedName>
    <definedName name="Schulart">#REF!</definedName>
    <definedName name="Schulen" localSheetId="2">#REF!</definedName>
    <definedName name="Schulen" localSheetId="3">#REF!</definedName>
    <definedName name="Schulen" localSheetId="17">#REF!</definedName>
    <definedName name="Schulen" localSheetId="24">#REF!</definedName>
    <definedName name="Schulen" localSheetId="25">#REF!</definedName>
    <definedName name="Schulen" localSheetId="5">#REF!</definedName>
    <definedName name="Schulen">#REF!</definedName>
    <definedName name="Schulen_Insg" localSheetId="2">#REF!</definedName>
    <definedName name="Schulen_Insg" localSheetId="3">#REF!</definedName>
    <definedName name="Schulen_Insg" localSheetId="17">#REF!</definedName>
    <definedName name="Schulen_Insg" localSheetId="24">#REF!</definedName>
    <definedName name="Schulen_Insg" localSheetId="25">#REF!</definedName>
    <definedName name="Schulen_Insg" localSheetId="5">#REF!</definedName>
    <definedName name="Schulen_Insg">#REF!</definedName>
    <definedName name="Schulen_Männl" localSheetId="2">#REF!</definedName>
    <definedName name="Schulen_Männl" localSheetId="3">#REF!</definedName>
    <definedName name="Schulen_Männl" localSheetId="17">#REF!</definedName>
    <definedName name="Schulen_Männl" localSheetId="24">#REF!</definedName>
    <definedName name="Schulen_Männl" localSheetId="25">#REF!</definedName>
    <definedName name="Schulen_Männl" localSheetId="5">#REF!</definedName>
    <definedName name="Schulen_Männl">#REF!</definedName>
    <definedName name="Schulen_Weibl" localSheetId="2">#REF!</definedName>
    <definedName name="Schulen_Weibl" localSheetId="3">#REF!</definedName>
    <definedName name="Schulen_Weibl" localSheetId="17">#REF!</definedName>
    <definedName name="Schulen_Weibl" localSheetId="24">#REF!</definedName>
    <definedName name="Schulen_Weibl" localSheetId="25">#REF!</definedName>
    <definedName name="Schulen_Weibl" localSheetId="5">#REF!</definedName>
    <definedName name="Schulen_Weibl">#REF!</definedName>
    <definedName name="SdG_Daten_Insg" localSheetId="2">#REF!</definedName>
    <definedName name="SdG_Daten_Insg" localSheetId="3">#REF!</definedName>
    <definedName name="SdG_Daten_Insg" localSheetId="17">#REF!</definedName>
    <definedName name="SdG_Daten_Insg" localSheetId="24">#REF!</definedName>
    <definedName name="SdG_Daten_Insg" localSheetId="25">#REF!</definedName>
    <definedName name="SdG_Daten_Insg" localSheetId="5">#REF!</definedName>
    <definedName name="SdG_Daten_Insg">#REF!</definedName>
    <definedName name="SdG_Daten_Priv_Insg" localSheetId="2">#REF!</definedName>
    <definedName name="SdG_Daten_Priv_Insg" localSheetId="3">#REF!</definedName>
    <definedName name="SdG_Daten_Priv_Insg" localSheetId="17">#REF!</definedName>
    <definedName name="SdG_Daten_Priv_Insg" localSheetId="24">#REF!</definedName>
    <definedName name="SdG_Daten_Priv_Insg" localSheetId="25">#REF!</definedName>
    <definedName name="SdG_Daten_Priv_Insg" localSheetId="5">#REF!</definedName>
    <definedName name="SdG_Daten_Priv_Insg">#REF!</definedName>
    <definedName name="SdG_Daten_Priv_Weibl" localSheetId="2">#REF!</definedName>
    <definedName name="SdG_Daten_Priv_Weibl" localSheetId="3">#REF!</definedName>
    <definedName name="SdG_Daten_Priv_Weibl" localSheetId="17">#REF!</definedName>
    <definedName name="SdG_Daten_Priv_Weibl" localSheetId="24">#REF!</definedName>
    <definedName name="SdG_Daten_Priv_Weibl" localSheetId="25">#REF!</definedName>
    <definedName name="SdG_Daten_Priv_Weibl" localSheetId="5">#REF!</definedName>
    <definedName name="SdG_Daten_Priv_Weibl">#REF!</definedName>
    <definedName name="SdG_Daten_Weibl" localSheetId="2">#REF!</definedName>
    <definedName name="SdG_Daten_Weibl" localSheetId="3">#REF!</definedName>
    <definedName name="SdG_Daten_Weibl" localSheetId="17">#REF!</definedName>
    <definedName name="SdG_Daten_Weibl" localSheetId="24">#REF!</definedName>
    <definedName name="SdG_Daten_Weibl" localSheetId="25">#REF!</definedName>
    <definedName name="SdG_Daten_Weibl" localSheetId="5">#REF!</definedName>
    <definedName name="SdG_Daten_Weibl">#REF!</definedName>
    <definedName name="SdG_Key_Dauer" localSheetId="2">#REF!</definedName>
    <definedName name="SdG_Key_Dauer" localSheetId="3">#REF!</definedName>
    <definedName name="SdG_Key_Dauer" localSheetId="17">#REF!</definedName>
    <definedName name="SdG_Key_Dauer" localSheetId="24">#REF!</definedName>
    <definedName name="SdG_Key_Dauer" localSheetId="25">#REF!</definedName>
    <definedName name="SdG_Key_Dauer" localSheetId="5">#REF!</definedName>
    <definedName name="SdG_Key_Dauer">#REF!</definedName>
    <definedName name="SdG_Key_Field" localSheetId="2">#REF!</definedName>
    <definedName name="SdG_Key_Field" localSheetId="3">#REF!</definedName>
    <definedName name="SdG_Key_Field" localSheetId="17">#REF!</definedName>
    <definedName name="SdG_Key_Field" localSheetId="24">#REF!</definedName>
    <definedName name="SdG_Key_Field" localSheetId="25">#REF!</definedName>
    <definedName name="SdG_Key_Field" localSheetId="5">#REF!</definedName>
    <definedName name="SdG_Key_Field">#REF!</definedName>
    <definedName name="UNI" localSheetId="5">[6]MZ_Daten!$Y:$Y</definedName>
    <definedName name="UNI">[6]MZ_Daten!$Y:$Y</definedName>
    <definedName name="VerwFH" localSheetId="5">[6]MZ_Daten!$W:$W</definedName>
    <definedName name="VerwFH">[6]MZ_Daten!$W:$W</definedName>
    <definedName name="VolksHauptschule" localSheetId="5">[6]MZ_Daten!$H:$H</definedName>
    <definedName name="VolksHauptschule">[6]MZ_Daten!$H:$H</definedName>
  </definedNames>
  <calcPr calcId="145621"/>
</workbook>
</file>

<file path=xl/calcChain.xml><?xml version="1.0" encoding="utf-8"?>
<calcChain xmlns="http://schemas.openxmlformats.org/spreadsheetml/2006/main">
  <c r="F156" i="89" l="1"/>
  <c r="F141" i="89"/>
  <c r="F111" i="89"/>
  <c r="F81" i="89"/>
  <c r="F51" i="89"/>
  <c r="F36" i="89"/>
  <c r="I156" i="89"/>
  <c r="I141" i="89"/>
  <c r="I111" i="89"/>
  <c r="I81" i="89"/>
  <c r="I51" i="89"/>
  <c r="I36" i="89"/>
  <c r="G19" i="59"/>
  <c r="F19" i="59"/>
  <c r="E19" i="59"/>
  <c r="C36" i="89"/>
  <c r="D36" i="89"/>
  <c r="E36" i="89"/>
  <c r="G36" i="89"/>
  <c r="H36" i="89"/>
  <c r="J36" i="89"/>
  <c r="B51" i="89"/>
  <c r="C51" i="89"/>
  <c r="D51" i="89"/>
  <c r="E51" i="89"/>
  <c r="G51" i="89"/>
  <c r="H51" i="89"/>
  <c r="J51" i="89"/>
  <c r="C81" i="89"/>
  <c r="D81" i="89"/>
  <c r="E81" i="89"/>
  <c r="G81" i="89"/>
  <c r="H81" i="89"/>
  <c r="J81" i="89"/>
  <c r="B111" i="89"/>
  <c r="C111" i="89"/>
  <c r="D111" i="89"/>
  <c r="E111" i="89"/>
  <c r="G111" i="89"/>
  <c r="H111" i="89"/>
  <c r="J111" i="89"/>
  <c r="C141" i="89"/>
  <c r="D141" i="89"/>
  <c r="E141" i="89"/>
  <c r="G141" i="89"/>
  <c r="H141" i="89"/>
  <c r="J141" i="89"/>
  <c r="B156" i="89"/>
  <c r="C156" i="89"/>
  <c r="D156" i="89"/>
  <c r="E156" i="89"/>
  <c r="G156" i="89"/>
  <c r="H156" i="89"/>
  <c r="J156" i="89"/>
  <c r="B76" i="56"/>
  <c r="B53" i="56"/>
  <c r="G18" i="59"/>
  <c r="F18" i="59"/>
  <c r="E18" i="59"/>
  <c r="L74" i="56"/>
  <c r="E59" i="56"/>
  <c r="E58" i="56"/>
  <c r="E57" i="56"/>
  <c r="E56" i="56"/>
  <c r="L51" i="56"/>
  <c r="L28" i="56"/>
  <c r="E8" i="59"/>
  <c r="F8" i="59"/>
  <c r="G8" i="59"/>
  <c r="E9" i="59"/>
  <c r="F9" i="59"/>
  <c r="G9" i="59"/>
  <c r="E10" i="59"/>
  <c r="F10" i="59"/>
  <c r="G10" i="59"/>
  <c r="E11" i="59"/>
  <c r="F11" i="59"/>
  <c r="G11" i="59"/>
  <c r="E12" i="59"/>
  <c r="F12" i="59"/>
  <c r="G12" i="59"/>
  <c r="E13" i="59"/>
  <c r="F13" i="59"/>
  <c r="G13" i="59"/>
  <c r="E14" i="59"/>
  <c r="F14" i="59"/>
  <c r="G14" i="59"/>
  <c r="E15" i="59"/>
  <c r="F15" i="59"/>
  <c r="G15" i="59"/>
  <c r="E16" i="59"/>
  <c r="F16" i="59"/>
  <c r="G16" i="59"/>
  <c r="E17" i="59"/>
  <c r="F17" i="59"/>
  <c r="G17" i="59"/>
</calcChain>
</file>

<file path=xl/sharedStrings.xml><?xml version="1.0" encoding="utf-8"?>
<sst xmlns="http://schemas.openxmlformats.org/spreadsheetml/2006/main" count="2024" uniqueCount="531">
  <si>
    <t xml:space="preserve">in % </t>
  </si>
  <si>
    <t>Anteil der Masterstudierenden an den Bachelorabschlüssen</t>
  </si>
  <si>
    <t>Erstabschlüsse</t>
  </si>
  <si>
    <t>Masterabschlüsse</t>
  </si>
  <si>
    <t>Staatlich</t>
  </si>
  <si>
    <t>Kirchlich</t>
  </si>
  <si>
    <t>Privat</t>
  </si>
  <si>
    <t>Hochschulen insgesamt</t>
  </si>
  <si>
    <r>
      <t>Fachhochschulen</t>
    </r>
    <r>
      <rPr>
        <vertAlign val="superscript"/>
        <sz val="9"/>
        <rFont val="Arial"/>
        <family val="2"/>
      </rPr>
      <t>1)</t>
    </r>
  </si>
  <si>
    <t>Folgeabschluss: Anteil der Fächergruppen (in %, zeilenweise)</t>
  </si>
  <si>
    <t>Quelle: IAB, Qualifikationsspezifische Arbeitslosenquoten,14.10.2013</t>
  </si>
  <si>
    <t>Absolven-tinnen/ Absolventen</t>
  </si>
  <si>
    <t>Erststudium: Anteil der Fächergruppen (in %)</t>
  </si>
  <si>
    <t>Bachelorabschlüsse</t>
  </si>
  <si>
    <t>Darunter Staats-examen (ohne Lehramt)</t>
  </si>
  <si>
    <t>Diplom, Magister, künst-lerische, kirchliche oder sonstige  Abschlüsse</t>
  </si>
  <si>
    <t>Universitäten</t>
  </si>
  <si>
    <r>
      <t>Fachhochschulen</t>
    </r>
    <r>
      <rPr>
        <vertAlign val="superscript"/>
        <sz val="9"/>
        <color indexed="8"/>
        <rFont val="Arial"/>
        <family val="2"/>
      </rPr>
      <t>1)</t>
    </r>
  </si>
  <si>
    <t>Tab. F5-17web: Qualifikationsspezifische Arbeitslosenquoten* 1975 bis 2012 insgesamt sowie in Ost- und Westdeutschland (in %)</t>
  </si>
  <si>
    <t>Westdeutschland</t>
  </si>
  <si>
    <t>Ostdeutschland</t>
  </si>
  <si>
    <t>Mit Ausbildung insgesamt</t>
  </si>
  <si>
    <t>Mit beruflicher Ausbildung</t>
  </si>
  <si>
    <t>Mit Hochschul-bildung</t>
  </si>
  <si>
    <t>Ohne Ausbildung</t>
  </si>
  <si>
    <t>* Arbeitslose in Prozent aller zivilen Erwerbspersonen (ohne Auszubildende) gleicher Qualifikation.</t>
  </si>
  <si>
    <t>Darunter Bachelorabschlüsse: Anteil der Fächergruppen (in %, zeilenweise)</t>
  </si>
  <si>
    <t>Darunter: Promotionen: Anzahl Promovierte in den Fächergruppen</t>
  </si>
  <si>
    <t>Folgeabschluss insgesamt: Anzahl Absolventinnen und Absolventen in den Fächergruppen</t>
  </si>
  <si>
    <t>Darunter Bachelorabschlüsse: Anteil der Frauen (in %, bezogen auf Bachelorabschlüsse)</t>
  </si>
  <si>
    <t>Promotionen: Anteil der Fächergruppen (in %, zeilenweise)</t>
  </si>
  <si>
    <t>Masterabschluss: Anteil der Fächergruppen (in %, zeilenweise)</t>
  </si>
  <si>
    <t>/</t>
  </si>
  <si>
    <t>Jahr</t>
  </si>
  <si>
    <t>Humanmedizin, Gesundheitswiss.</t>
  </si>
  <si>
    <t>Universität</t>
  </si>
  <si>
    <t>Fächergruppe</t>
  </si>
  <si>
    <t>Mathematik/ Naturwiss.</t>
  </si>
  <si>
    <t>Absolven-tinnen und Absolventen</t>
  </si>
  <si>
    <t>Promotionsintensität (ohne Medizin)</t>
  </si>
  <si>
    <t>Human-medizin/
Gesund-heitswiss.</t>
  </si>
  <si>
    <t>Prüf-ungs-jahr</t>
  </si>
  <si>
    <t>Fachhochschule</t>
  </si>
  <si>
    <t>Prüfungsjahr</t>
  </si>
  <si>
    <t xml:space="preserve">Frauenanteil </t>
  </si>
  <si>
    <r>
      <t>Prüf-ungs-jahr</t>
    </r>
    <r>
      <rPr>
        <vertAlign val="superscript"/>
        <sz val="9"/>
        <rFont val="Arial"/>
        <family val="2"/>
      </rPr>
      <t>1)</t>
    </r>
  </si>
  <si>
    <t>Davon</t>
  </si>
  <si>
    <t>Darunter: Masterabschluss: Anzahl Masterabschlüsse in den Fächergruppen</t>
  </si>
  <si>
    <t>·</t>
  </si>
  <si>
    <t>X</t>
  </si>
  <si>
    <t>Rechts-, Wirt-schafts- u. Sozialwiss.</t>
  </si>
  <si>
    <t>Deutschland</t>
  </si>
  <si>
    <t>Männlich</t>
  </si>
  <si>
    <t>Weiblich</t>
  </si>
  <si>
    <t>Promotion</t>
  </si>
  <si>
    <t>Lehramt</t>
  </si>
  <si>
    <t>Bachelor (FH)</t>
  </si>
  <si>
    <t>Anzahl</t>
  </si>
  <si>
    <t>in %</t>
  </si>
  <si>
    <t>Insgesamt</t>
  </si>
  <si>
    <t>─</t>
  </si>
  <si>
    <t>Sport</t>
  </si>
  <si>
    <t>Erststudium: Anteil der Frauen (in %, bezogen auf alle Erstabsolventen)</t>
  </si>
  <si>
    <r>
      <t>Fächergruppen</t>
    </r>
    <r>
      <rPr>
        <vertAlign val="superscript"/>
        <sz val="9"/>
        <rFont val="Arial"/>
        <family val="2"/>
      </rPr>
      <t>1)</t>
    </r>
  </si>
  <si>
    <t>Mathematik, Naturwiss.</t>
  </si>
  <si>
    <t>Ingenieur-wiss.</t>
  </si>
  <si>
    <t>Promotionen insgesamt 
(alle Fächergruppen)</t>
  </si>
  <si>
    <t>Promotionsintensität</t>
  </si>
  <si>
    <t>Rechts-, Wirtschafts- und Sozialwiss.</t>
  </si>
  <si>
    <t>Ingenieurwiss.</t>
  </si>
  <si>
    <t>Kunst, Kunstwiss.</t>
  </si>
  <si>
    <t>–</t>
  </si>
  <si>
    <t>Ingenieurwissenschaften</t>
  </si>
  <si>
    <t>Mathematik, Naturwissenschaften</t>
  </si>
  <si>
    <t>Geisteswissenschaften</t>
  </si>
  <si>
    <t>Wirtschaftswissenschaften</t>
  </si>
  <si>
    <t>Sozialwesen</t>
  </si>
  <si>
    <t>Rechtswissenschaft</t>
  </si>
  <si>
    <t>Master</t>
  </si>
  <si>
    <t>Mit Migrationshintergrund</t>
  </si>
  <si>
    <t>Erststudium: Anteil der auf Fachhochschulen entfallenden Abschlüsse (in %, bezogen auf alle Erstabsolventen)</t>
  </si>
  <si>
    <t>Absolventin-nen/Absol-venten</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</si>
  <si>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</si>
  <si>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</si>
  <si>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</si>
  <si>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</si>
  <si>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</si>
  <si>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</si>
  <si>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</si>
  <si>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</si>
  <si>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</si>
  <si>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</si>
  <si>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</si>
  <si>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</si>
  <si>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</si>
  <si>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</si>
  <si>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</si>
  <si>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</si>
  <si>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Unbefristet</t>
  </si>
  <si>
    <t>Befristet</t>
  </si>
  <si>
    <t>Studierende im 1. und 2. Fachsemester des Masterstudiums</t>
  </si>
  <si>
    <r>
      <t>Master (FH)</t>
    </r>
    <r>
      <rPr>
        <vertAlign val="superscript"/>
        <sz val="9"/>
        <rFont val="Arial"/>
        <family val="2"/>
      </rPr>
      <t>7)</t>
    </r>
  </si>
  <si>
    <r>
      <t>Master (U)</t>
    </r>
    <r>
      <rPr>
        <vertAlign val="superscript"/>
        <sz val="9"/>
        <rFont val="Arial"/>
        <family val="2"/>
      </rPr>
      <t>6)7)</t>
    </r>
  </si>
  <si>
    <r>
      <t>Bachelor (U)</t>
    </r>
    <r>
      <rPr>
        <vertAlign val="superscript"/>
        <sz val="9"/>
        <rFont val="Arial"/>
        <family val="2"/>
      </rPr>
      <t>5)</t>
    </r>
  </si>
  <si>
    <r>
      <t>Absol-venten-quote</t>
    </r>
    <r>
      <rPr>
        <vertAlign val="superscript"/>
        <sz val="9"/>
        <rFont val="Arial"/>
        <family val="2"/>
      </rPr>
      <t>2)</t>
    </r>
  </si>
  <si>
    <t>Kunst, 
Kunstwiss.</t>
  </si>
  <si>
    <t>Folgeabschluss: Anteil weiblich (in %, bezogen auf alle Folgeabschlüsse)</t>
  </si>
  <si>
    <t>Masterabschluss: Anteil weiblich (in %, bezogen auf alle Masterabschlüsse)</t>
  </si>
  <si>
    <t>Promotionen: Anteil weiblich (in %, bezogen auf alle Promovierten)</t>
  </si>
  <si>
    <t>Erstabschluss: Absolventinnen und Absolventen in den Fächergruppen (Anzahl)</t>
  </si>
  <si>
    <t>Folgeabschlüsse</t>
  </si>
  <si>
    <t>Tab. F5-1A: Zahl der Erstabsolventinnen und -absolventen und Absolventenquote* sowie der Folgeabschlüsse 1995 bis 2016 nach Art des Hochschulabschlusses und nach Geschlecht**</t>
  </si>
  <si>
    <r>
      <t>Diplom (U) und entsprech-ender Abschluss</t>
    </r>
    <r>
      <rPr>
        <vertAlign val="superscript"/>
        <sz val="9"/>
        <rFont val="Arial"/>
        <family val="2"/>
      </rPr>
      <t>3)</t>
    </r>
  </si>
  <si>
    <t>Agrar-, 
Forst-, 
Ernährungs- wiss., Veterinär-medizin</t>
  </si>
  <si>
    <t>Geistes-wiss.</t>
  </si>
  <si>
    <t>Agrar-, Forst-, 
Ernährungs- wiss., Veterinär-medizin</t>
  </si>
  <si>
    <t>Masterabschluss: Anteil Fachhochschulen (in %, bezogen auf alle Masterabschlüsse)</t>
  </si>
  <si>
    <t>Master aufgenommen</t>
  </si>
  <si>
    <t>Master geplant</t>
  </si>
  <si>
    <t>Unsicher</t>
  </si>
  <si>
    <t>Kein Master geplant</t>
  </si>
  <si>
    <t>Studienberechtigtenkohorte 2008</t>
  </si>
  <si>
    <t>Studienberechtigtenkohorte 2010</t>
  </si>
  <si>
    <t>Fachhochschulen</t>
  </si>
  <si>
    <t>Sprach-/Kulturwiss., Sport</t>
  </si>
  <si>
    <t xml:space="preserve">Wirtschafts-, Sozialwiss. </t>
  </si>
  <si>
    <t xml:space="preserve">Mathematik, Naturwiss. </t>
  </si>
  <si>
    <t xml:space="preserve">Agrar-, Forst- Ernährungswiss. </t>
  </si>
  <si>
    <t xml:space="preserve">Ingenieurwiss. </t>
  </si>
  <si>
    <t>Art der Hochschule</t>
  </si>
  <si>
    <t>Geschlecht</t>
  </si>
  <si>
    <t>Bildungsherkunft</t>
  </si>
  <si>
    <t>Migrationshintergrund</t>
  </si>
  <si>
    <t>Fachrichtung</t>
  </si>
  <si>
    <t>Nicht-akademisches Elternhaus</t>
  </si>
  <si>
    <t>Akademisches Elternhaus</t>
  </si>
  <si>
    <t>Ohne Migrationshintergrund</t>
  </si>
  <si>
    <t>Abschlussart Fachrichtung</t>
  </si>
  <si>
    <t>in 1.000</t>
  </si>
  <si>
    <t>Rechts-, Wirtschafts- und Sozialwissenschaften</t>
  </si>
  <si>
    <t>Humanmedizin</t>
  </si>
  <si>
    <t>Kunst, Kunstwissenschaft</t>
  </si>
  <si>
    <t>Sonstige/Ohne Angabe</t>
  </si>
  <si>
    <t xml:space="preserve">/ </t>
  </si>
  <si>
    <t>Sprach- und Kulturwissenschaften, Sport (ohne Lehramt)</t>
  </si>
  <si>
    <t>darunter</t>
  </si>
  <si>
    <t>Sozialwissenschaften</t>
  </si>
  <si>
    <t xml:space="preserve">Sozialwesen </t>
  </si>
  <si>
    <t>Mit Promotion</t>
  </si>
  <si>
    <t>Agrar-, Forst- und Ernährungswissenschaften (einschl. Veterinärmedizin)</t>
  </si>
  <si>
    <r>
      <t>Mit Universitätsabschluss</t>
    </r>
    <r>
      <rPr>
        <vertAlign val="superscript"/>
        <sz val="9"/>
        <rFont val="Arial"/>
        <family val="2"/>
      </rPr>
      <t>2)</t>
    </r>
  </si>
  <si>
    <r>
      <t>Mit Fachhochschulabschluss</t>
    </r>
    <r>
      <rPr>
        <vertAlign val="superscript"/>
        <sz val="9"/>
        <rFont val="Arial"/>
        <family val="2"/>
      </rPr>
      <t>3)</t>
    </r>
  </si>
  <si>
    <t>Angestellte</t>
  </si>
  <si>
    <t>Selbständige</t>
  </si>
  <si>
    <t>Nach Fachrichtungen</t>
  </si>
  <si>
    <t>Öffentliche Verwaltung, Verteidigung, Sozialversicherung</t>
  </si>
  <si>
    <t>Erziehung und Unterricht</t>
  </si>
  <si>
    <t>Gesundheits- und Sozialwesen</t>
  </si>
  <si>
    <t>Erbringung von freiberuflichen, wissenschaftlichen und technischen Dienstleistungen</t>
  </si>
  <si>
    <t>Sonstige Wirtschaftszweige</t>
  </si>
  <si>
    <t>Wirtschaftszweige</t>
  </si>
  <si>
    <t>Erziehung und Bildung</t>
  </si>
  <si>
    <t>Tertiärer und postsekundärer, nicht-tertiärer Unterricht</t>
  </si>
  <si>
    <t>Forschung und Entwicklung</t>
  </si>
  <si>
    <t>Gesundheit und Sozialwesen</t>
  </si>
  <si>
    <t>Gesundheitswesen</t>
  </si>
  <si>
    <t>Heime</t>
  </si>
  <si>
    <t>dar.: Krankenhäuser</t>
  </si>
  <si>
    <t>in  % (Zeilenprozentuierung)</t>
  </si>
  <si>
    <r>
      <t>Insgesamt</t>
    </r>
    <r>
      <rPr>
        <vertAlign val="superscript"/>
        <sz val="9"/>
        <rFont val="Arial"/>
        <family val="2"/>
      </rPr>
      <t>2)</t>
    </r>
  </si>
  <si>
    <t>in % (Spaltenprozentuierung)</t>
  </si>
  <si>
    <t>Angestellte in der privaten Wirtschaft</t>
  </si>
  <si>
    <t xml:space="preserve">darunter: </t>
  </si>
  <si>
    <t>Nach ausgewählten Fachrichtungen</t>
  </si>
  <si>
    <t>Nach ausgewählten Wirtschaftszweigen</t>
  </si>
  <si>
    <t>Ausgewählte Fachrichtungen bzw. Wirtschaftszweige</t>
  </si>
  <si>
    <t>in  % (Spaltenprozentuierung)</t>
  </si>
  <si>
    <r>
      <t>Darunter Bachelorabschlüsse</t>
    </r>
    <r>
      <rPr>
        <vertAlign val="superscript"/>
        <sz val="9"/>
        <color indexed="8"/>
        <rFont val="Arial"/>
        <family val="2"/>
      </rPr>
      <t>2)</t>
    </r>
    <r>
      <rPr>
        <sz val="9"/>
        <color indexed="8"/>
        <rFont val="Arial"/>
        <family val="2"/>
      </rPr>
      <t xml:space="preserve"> (Anzahl)</t>
    </r>
  </si>
  <si>
    <t>OECD-Staaten</t>
  </si>
  <si>
    <r>
      <t>Studienjahr</t>
    </r>
    <r>
      <rPr>
        <vertAlign val="superscript"/>
        <sz val="10"/>
        <rFont val="Arial"/>
        <family val="2"/>
      </rPr>
      <t>1)</t>
    </r>
  </si>
  <si>
    <t>ISCED 5</t>
  </si>
  <si>
    <t>ISCED 6</t>
  </si>
  <si>
    <t>ISCED 7</t>
  </si>
  <si>
    <t>ISCED 8</t>
  </si>
  <si>
    <t>Australien</t>
  </si>
  <si>
    <t>Österreich</t>
  </si>
  <si>
    <t>Kanada</t>
  </si>
  <si>
    <t>Chile</t>
  </si>
  <si>
    <t>Tschechien</t>
  </si>
  <si>
    <t>Dänemark</t>
  </si>
  <si>
    <t>Estland</t>
  </si>
  <si>
    <t>Finnland</t>
  </si>
  <si>
    <t>Frankreich</t>
  </si>
  <si>
    <t>Griechenland</t>
  </si>
  <si>
    <t>Ungarn</t>
  </si>
  <si>
    <t>Island</t>
  </si>
  <si>
    <t>Irland</t>
  </si>
  <si>
    <t>Israel</t>
  </si>
  <si>
    <t>Italien</t>
  </si>
  <si>
    <t>Korea</t>
  </si>
  <si>
    <t>Luxemburg</t>
  </si>
  <si>
    <t>Mexiko</t>
  </si>
  <si>
    <t>Niederlande</t>
  </si>
  <si>
    <t>Neuseeland</t>
  </si>
  <si>
    <t>Norwegen</t>
  </si>
  <si>
    <t>Polen</t>
  </si>
  <si>
    <t>Portugal</t>
  </si>
  <si>
    <t>Slowakische Republik</t>
  </si>
  <si>
    <t>Slowenien</t>
  </si>
  <si>
    <t>Spanien</t>
  </si>
  <si>
    <t>Schweden</t>
  </si>
  <si>
    <t>Schweiz</t>
  </si>
  <si>
    <t>Türkei</t>
  </si>
  <si>
    <t>Vereinigte Staaten</t>
  </si>
  <si>
    <t>OECD-Mittel</t>
  </si>
  <si>
    <t>BRICS-Staaten</t>
  </si>
  <si>
    <t>Brasilien</t>
  </si>
  <si>
    <t>China</t>
  </si>
  <si>
    <t>Indien</t>
  </si>
  <si>
    <t>Russische Föderation</t>
  </si>
  <si>
    <t>Agrar-, Forst- und Ernährungswiss., Veterinärmedizin</t>
  </si>
  <si>
    <t>Quelle: Statistische Ämter des Bundes und der Länder, Hochschulstatistik</t>
  </si>
  <si>
    <t>* Einschließlich Verwaltungsfachhochschulen.</t>
  </si>
  <si>
    <t xml:space="preserve">** Nach der zum Wintersemester 2015/16 reformierten Fächergliederung. </t>
  </si>
  <si>
    <t xml:space="preserve">2) Ohne Bachelor (LA). </t>
  </si>
  <si>
    <t>Quelle: Statistische Ämter des Bundes und der Länder, Hochschulstatistik, eigene Berechnungen</t>
  </si>
  <si>
    <t>*** Ohne Master (Lehramt).</t>
  </si>
  <si>
    <t>** Abschluss eines weiteren Studiums, alle Abschlussarten.</t>
  </si>
  <si>
    <t>1) Einschließlich Verwaltungsfachhochschulen.</t>
  </si>
  <si>
    <t>Quelle: Statistische Ämter des Bundes und der Länder, Hochschulstatistik, Recherche in DZHW-ICE, eigene Berechnungen</t>
  </si>
  <si>
    <t>* In Prozent der Studienberechtigten mit aufgenommenem Bachelorstudium.</t>
  </si>
  <si>
    <t>Quelle: DZHW-Studienberechtigtenpanel 2008 und 2010</t>
  </si>
  <si>
    <t xml:space="preserve">** Studierende, die im jeweiligen Wintersemester im 1. oder 2. Fachsemester des Masterstudiums eingeschrieben sind. </t>
  </si>
  <si>
    <t>* Nur Deutsche und Bildungsinländerinnen/Bildungsinländer.</t>
  </si>
  <si>
    <t>Absolventenquote nach ISCED 97 (ISCED 5A)</t>
  </si>
  <si>
    <t>Absolventenquote (Erststudium) nach ISCED 2011</t>
  </si>
  <si>
    <t>ISCED 5-7</t>
  </si>
  <si>
    <t>Pädago-gik</t>
  </si>
  <si>
    <t>Geistes-wiss. u. Kunst</t>
  </si>
  <si>
    <t>Ingenieur-wiss., Fertigung, Bau-wesen</t>
  </si>
  <si>
    <t>Agrar-wiss.</t>
  </si>
  <si>
    <t>Gesund-heit u. Soziales</t>
  </si>
  <si>
    <t>Dienst-leistun-gen</t>
  </si>
  <si>
    <t>Lettland</t>
  </si>
  <si>
    <t>Vereinigtes Königreich</t>
  </si>
  <si>
    <t>Sozialwiss., Journa-lismus, Informations-wesen</t>
  </si>
  <si>
    <t>Natur-wiss., Mathe-matik</t>
  </si>
  <si>
    <t>Wirtschafts-, Verwaltungs- und Rechts-wiss.</t>
  </si>
  <si>
    <t>Informatik und Kommuni-kations-technik</t>
  </si>
  <si>
    <t>x()</t>
  </si>
  <si>
    <r>
      <t>2015 nach Fachrichtungen</t>
    </r>
    <r>
      <rPr>
        <vertAlign val="superscript"/>
        <sz val="9"/>
        <rFont val="Arial"/>
        <family val="2"/>
      </rPr>
      <t>2)</t>
    </r>
  </si>
  <si>
    <t>2015 (insgesamt)</t>
  </si>
  <si>
    <t>2005 (insgesamt)</t>
  </si>
  <si>
    <t>ISCED 5-7 ohne inter-natio-nale Stud.</t>
  </si>
  <si>
    <r>
      <t>Japan</t>
    </r>
    <r>
      <rPr>
        <vertAlign val="superscript"/>
        <sz val="9"/>
        <rFont val="Arial"/>
        <family val="2"/>
      </rPr>
      <t>4)</t>
    </r>
  </si>
  <si>
    <r>
      <t>Südafrika</t>
    </r>
    <r>
      <rPr>
        <vertAlign val="superscript"/>
        <sz val="9"/>
        <rFont val="Arial"/>
        <family val="2"/>
      </rPr>
      <t>5)</t>
    </r>
  </si>
  <si>
    <r>
      <t>EU-22-Mittel</t>
    </r>
    <r>
      <rPr>
        <vertAlign val="superscript"/>
        <sz val="9"/>
        <rFont val="Arial"/>
        <family val="2"/>
      </rPr>
      <t>6)</t>
    </r>
  </si>
  <si>
    <t>* Für 2011 Nettoquoten nach OECD-Berechnungsmethode; für die Vorjahre teilweise Bruttoquoten (vgl. dazu die jeweiligen Erläuterungen in Bildung auf einen Blick).
** Seit 2013 wird die überarbeitete ISCED-Klassifikation angewendet (ISCED 2011). Die Vergleichbarkeit mit den Vorjahren ist nicht mehr gegeben, weil die tertiären Bildungsbereiche unterschiedlich abgegrenzt werden (vgl. OECD 2015: ISCED 2011. Operational Manual).
1) Studienjahr = Sommer- plus vorhergehendes Wintersemester.
2) An 100% fehlende Anteile: Sonstige oder unbekannte Fachrichtung.
3) ISCED 5 in ISCED 6 enthalten.
4) Anteil der Informatik und Kommunikationstechnik ist in anderen Fachrichtungen enthalten. 
5) Referenzjahr 2014.
6) Ungewichteter Mittelwert für die 22 EU-Staaten, die zugleich Mitglied der OECD sind und für die Daten vorliegen.
Quelle: OECD, Bildung auf einen Blick 2014 (dx.doi.org/10.1787/888933115388), Bildung auf einen Blick 2017 (dx.doi.org/10.1787/888933559351)</t>
  </si>
  <si>
    <r>
      <t>x(6)</t>
    </r>
    <r>
      <rPr>
        <vertAlign val="superscript"/>
        <sz val="9"/>
        <rFont val="Arial"/>
        <family val="2"/>
      </rPr>
      <t>3)</t>
    </r>
  </si>
  <si>
    <t>Belgien</t>
  </si>
  <si>
    <r>
      <t>Anteil erwerbstätiger Hochschulabsolventinnen und -absolventen</t>
    </r>
    <r>
      <rPr>
        <vertAlign val="superscript"/>
        <sz val="9"/>
        <rFont val="Arial"/>
        <family val="2"/>
      </rPr>
      <t>1)</t>
    </r>
    <r>
      <rPr>
        <sz val="9"/>
        <rFont val="Arial"/>
        <family val="2"/>
      </rPr>
      <t xml:space="preserve"> …</t>
    </r>
  </si>
  <si>
    <t>Anforderungsniveau des ausgeübten Berufs nach KldB2010</t>
  </si>
  <si>
    <t>Art des Abschlusses</t>
  </si>
  <si>
    <t>Helfer/in (1)</t>
  </si>
  <si>
    <t>Fachkraft (2)</t>
  </si>
  <si>
    <t>Meister, Techniker, Fachschule für Erzieherinnen und Erzieher</t>
  </si>
  <si>
    <t>Berufsakademie</t>
  </si>
  <si>
    <t>Hochschulabschlüsse insgesamt</t>
  </si>
  <si>
    <t>Bachelor</t>
  </si>
  <si>
    <t>Diplom</t>
  </si>
  <si>
    <t>Diplom, Magister, Staatsexamen</t>
  </si>
  <si>
    <t>Spezialist/in (3)</t>
  </si>
  <si>
    <t>in Tsd.</t>
  </si>
  <si>
    <t>Erwerbstätige insgesamt</t>
  </si>
  <si>
    <t>Sprach- und Kulturwiss., Sport</t>
  </si>
  <si>
    <t>Rechts- und Wirtschaftswiss.</t>
  </si>
  <si>
    <t>Sozialwesen, Sozialwiss.</t>
  </si>
  <si>
    <t>Master FH</t>
  </si>
  <si>
    <t>Diplom FH</t>
  </si>
  <si>
    <r>
      <t>Ingenieurwiss.</t>
    </r>
    <r>
      <rPr>
        <vertAlign val="superscript"/>
        <sz val="10"/>
        <rFont val="Arial"/>
        <family val="2"/>
      </rPr>
      <t>1)</t>
    </r>
  </si>
  <si>
    <r>
      <t>Mathematik, Naturwiss.</t>
    </r>
    <r>
      <rPr>
        <vertAlign val="superscript"/>
        <sz val="10"/>
        <rFont val="Arial"/>
        <family val="2"/>
      </rPr>
      <t>2)</t>
    </r>
  </si>
  <si>
    <t>-</t>
  </si>
  <si>
    <t>* Angestellte und Beamte, ohne Selbständige und Sonstige Beschäftigungsverhältnisse.
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2016</t>
  </si>
  <si>
    <t xml:space="preserve">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2015
</t>
  </si>
  <si>
    <t>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2016</t>
  </si>
  <si>
    <t>Tab. F5-2web: Absolventenquote und Absolventenanteil nach Fächergruppen in den OECD-Staaten 1995 - 2012 (ISCED 97)* und 2015 (ISCED 2011)**</t>
  </si>
  <si>
    <t>Promo-tion</t>
  </si>
  <si>
    <r>
      <t>Lehr-amt</t>
    </r>
    <r>
      <rPr>
        <vertAlign val="superscript"/>
        <sz val="9"/>
        <rFont val="Arial"/>
        <family val="2"/>
      </rPr>
      <t>4)</t>
    </r>
  </si>
  <si>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</si>
  <si>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</si>
  <si>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F5-6web: Absolventinnen und -absolventen mit Erst- und Masterabschlüssen 2005 bis 2016 nach Hochschulart und Trägerschaft der Hochschule (in %)</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</si>
  <si>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</si>
  <si>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</si>
  <si>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</si>
  <si>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</si>
  <si>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F5-18web: Befristet beschäftigte Hochschulabsolventinnen und -absolventen* 2016 nach Altergruppen, ausgewählten Fachrichtungen, Beschäftigungssektoren  (in %)</t>
  </si>
  <si>
    <t>Tab. F5-13web: Logistische Regressionen der Aufnahme einer Promotion bis zu fünf Jahre nach Studienabschluss (average marginal effects; Standardfehler in Klammern)</t>
  </si>
  <si>
    <t>Quelle: DZHW-Absolventenpanel 2009, 2. Welle</t>
  </si>
  <si>
    <t>Wahrscheinlichkeit, ein Masterstudium aufzunehmen</t>
  </si>
  <si>
    <t>Studienberechtigte 2010</t>
  </si>
  <si>
    <t>Studienberechtigte 2008</t>
  </si>
  <si>
    <t>Geschlecht und Bildungsherkunft</t>
  </si>
  <si>
    <t>Nicht-akademisch</t>
  </si>
  <si>
    <t>Akademisch</t>
  </si>
  <si>
    <r>
      <t>Bildungsherkunft</t>
    </r>
    <r>
      <rPr>
        <vertAlign val="superscript"/>
        <sz val="10"/>
        <rFont val="Arial"/>
        <family val="2"/>
      </rPr>
      <t>1)</t>
    </r>
  </si>
  <si>
    <t>Nicht-akademisch, männlich</t>
  </si>
  <si>
    <t>Nicht-akademisch, weiblich</t>
  </si>
  <si>
    <t>Akademisch, weiblich</t>
  </si>
  <si>
    <t>Akademisch, männlich</t>
  </si>
  <si>
    <t>Bildungsherkunft und Migrationshintergrund</t>
  </si>
  <si>
    <t>Nicht-akademisch, mit Migrationshintergrund</t>
  </si>
  <si>
    <t>Nicht-akademisch, ohne Migrationshintergrund</t>
  </si>
  <si>
    <t>Akademisch, mit Migrationshintergrund</t>
  </si>
  <si>
    <t>Akademisch, ohne Migrationshintergrund</t>
  </si>
  <si>
    <t>Anzahl Befragte</t>
  </si>
  <si>
    <r>
      <t>74</t>
    </r>
    <r>
      <rPr>
        <vertAlign val="superscript"/>
        <sz val="10"/>
        <rFont val="Arial"/>
        <family val="2"/>
      </rPr>
      <t>2)</t>
    </r>
  </si>
  <si>
    <t>* Bezogen auf die Studienberechtigten der Studienberechtigtenjahrgänge 2008 und 2010, die ein grundständiges Bachelorstudium an einer Uni, FH oder dualen Hochschulen aufgenommen und bis zum Befragungszeitpunkt nicht abgebrochen haben. Befragt wurden die Studienberechtigten Jeweils in der dritten Welle viereinhalb Jahre nach dem Schulabschluss.
** Vorhergesagte Wahrscheinlichkeiten auf Grundlage einer logistischen Regression (Masterstudium begonnen bzw. fest geplant ja/nein), in der für das Geschlecht, die Bildungsherkunft (Hochschulabschluss mindestens eines Elternteils, Migrationshintergrund, regionale Herkunft aus Ost- oder Westdeutschland, Art der Hochschulreife (allgemeine vs. Fachhochschulreife) sowie berufliche Ausbildung vor der Studienaufnahme kontrolliert wurde. 
1) Gemessen über das Vorhandenseins eines Hochschulabschlusses bei mindestens einem Elternteil.
2) Koeffizient der logistischen Regression auf dem 5%-Niveau signifikant.
3) Koeffizient der logistischen Regression auf dem 1%-Niveau signifikant.
Quelle: DZHW Studienberechtigtenpanel 2008 und 2010, Sonderauswertung</t>
  </si>
  <si>
    <r>
      <t>63</t>
    </r>
    <r>
      <rPr>
        <vertAlign val="superscript"/>
        <sz val="10"/>
        <rFont val="Arial"/>
        <family val="2"/>
      </rPr>
      <t>3)</t>
    </r>
  </si>
  <si>
    <r>
      <t>72</t>
    </r>
    <r>
      <rPr>
        <vertAlign val="superscript"/>
        <sz val="10"/>
        <rFont val="Arial"/>
        <family val="2"/>
      </rPr>
      <t>3)</t>
    </r>
  </si>
  <si>
    <r>
      <t>64</t>
    </r>
    <r>
      <rPr>
        <vertAlign val="superscript"/>
        <sz val="10"/>
        <rFont val="Arial"/>
        <family val="2"/>
      </rPr>
      <t>2)</t>
    </r>
  </si>
  <si>
    <t>Hochschulart und Fachrichtung</t>
  </si>
  <si>
    <t>MINT</t>
  </si>
  <si>
    <t>Gründe gegen die Aufnahme eines Bachelorstudiums</t>
  </si>
  <si>
    <t>Ich habe ein attraktives Jobangebot erhalten</t>
  </si>
  <si>
    <t>Ich wollte Berufserfahrung sammeln</t>
  </si>
  <si>
    <t>Probleme, den Master zu finanzieren</t>
  </si>
  <si>
    <t>Keinen passenden Studiengang gefunden</t>
  </si>
  <si>
    <t>Ich wollte eine Auszeit nehmen</t>
  </si>
  <si>
    <t>Aus familiären Grunden</t>
  </si>
  <si>
    <t xml:space="preserve">Keine Zusage bekommen </t>
  </si>
  <si>
    <t>Sonstiges</t>
  </si>
  <si>
    <t>Wirt-schafts-wiss.</t>
  </si>
  <si>
    <t>Sozial-wesen</t>
  </si>
  <si>
    <t>Psycholo-gie, Päda-gogik</t>
  </si>
  <si>
    <t>Sozial- u. Politik-wiss.</t>
  </si>
  <si>
    <r>
      <t>Bachelor insge-samt</t>
    </r>
    <r>
      <rPr>
        <b/>
        <vertAlign val="superscript"/>
        <sz val="10"/>
        <rFont val="Arial"/>
        <family val="2"/>
      </rPr>
      <t>1)</t>
    </r>
  </si>
  <si>
    <t>Gründe für Verzögerungen beim Übergang in das Masterstudium</t>
  </si>
  <si>
    <t>Regionale Herkunft</t>
  </si>
  <si>
    <t>Ost-deutschland</t>
  </si>
  <si>
    <t>West-deutschland</t>
  </si>
  <si>
    <t>Schulart</t>
  </si>
  <si>
    <t>Allgemein-bildend</t>
  </si>
  <si>
    <t>Berufliche Schule</t>
  </si>
  <si>
    <t>FH</t>
  </si>
  <si>
    <t>Uni</t>
  </si>
  <si>
    <t>Erst Berufserfahrung sammeln</t>
  </si>
  <si>
    <t>Zunächst Geld verdienen</t>
  </si>
  <si>
    <t>Studienbeginn zu bestimmtem Zeitpunkt</t>
  </si>
  <si>
    <t>Formale Zugangsvoraussetzungen fehlen</t>
  </si>
  <si>
    <t>Keinen Studienplatz erhalten</t>
  </si>
  <si>
    <t>Gesundheitliche/familiäre Gründe</t>
  </si>
  <si>
    <t>Auslandsaufenthalt/-erfahrungen</t>
  </si>
  <si>
    <t>Praktikum</t>
  </si>
  <si>
    <t>Erst mal was anderes machen</t>
  </si>
  <si>
    <t>Freizeit</t>
  </si>
  <si>
    <t>Hochschulart des Bachelorstudiums</t>
  </si>
  <si>
    <t>Fachhoch-schul-abschluss</t>
  </si>
  <si>
    <r>
      <t>57</t>
    </r>
    <r>
      <rPr>
        <vertAlign val="superscript"/>
        <sz val="10"/>
        <rFont val="Arial"/>
        <family val="2"/>
      </rPr>
      <t>3)</t>
    </r>
  </si>
  <si>
    <t>Bachelor Uni</t>
  </si>
  <si>
    <t>Sonstige FH
(Diplom FH)</t>
  </si>
  <si>
    <t>Bachelor FH</t>
  </si>
  <si>
    <t>Master Uni
(einschl. Master
Lehramt)</t>
  </si>
  <si>
    <t>Abschlüsse insgesamt</t>
  </si>
  <si>
    <t>* Es kommt zu Doppelzählungen, weil nicht Personen, sondern Abschlüsse ausgewiesen sind.</t>
  </si>
  <si>
    <t>Sonstige Uni
(Diplom, Magister, 
Staats-examen)</t>
  </si>
  <si>
    <t>Sonstige Folge-abschlüsse
Uni &amp; FH</t>
  </si>
  <si>
    <t>in   %</t>
  </si>
  <si>
    <t>1) Einschließlich Personen, die nur einen ausländischen Hochschulabschluss besitzen.
Quelle: Statistische Ämter des Bundes und der Länder, Mikrozensus, Sonderauswertung</t>
  </si>
  <si>
    <t xml:space="preserve">Tab. F5-19web: Anforderungsniveau* der von 25 bis unter 34-Jährigen Erwerbstätigen der ISCED-Stufen 5-8 2016 ausgeübten Berufe nach Art des Hochschulabschlusses und Hochschulart** </t>
  </si>
  <si>
    <r>
      <t>Master</t>
    </r>
    <r>
      <rPr>
        <vertAlign val="superscript"/>
        <sz val="9"/>
        <rFont val="Arial"/>
        <family val="2"/>
      </rPr>
      <t>8)</t>
    </r>
  </si>
  <si>
    <t>Quelle: Statistische Ämter des Bundes und der Länder, Hochschulstatistik, Recherche in DZHW-ICEland, eigene Berechnungen</t>
  </si>
  <si>
    <t>Bachelor (Uni und FH)
Darunter:</t>
  </si>
  <si>
    <t>Master FH
Darunter:</t>
  </si>
  <si>
    <t>Master, Diplom, Staatsexamen, Promotion (Uni)
Darunter:</t>
  </si>
  <si>
    <t xml:space="preserve">* Absolventenquote in nationaler Abgrenzung: Anteil der Absolventen an der Bevölkerung des entsprechenden Alters. Es werden Quoten für einzelne Altersjahrgänge berechnet und anschließend aufsummiert (Quotensummenverfahren). 
** Einschließlich Verwaltungsfachhochschulen.
1) Prüfungsjahr: Winter- und nachfolgendes Sommersemester.
2) Absolventenquote ab 2012 unter Berücksichtigung der Ergebnisse des Zensus 2011.
3) Einschließlich künstlerischer und sonstiger Abschlüsse.
4) Einschließlich Bachelor (LA).
5) Einschließlich Bachelor (KH).
6) Einschließlich Master (KH).
7) Konsekutive Masterabschlüsse wurden bis einschließlich Sommersemester 2009 in der Hochschulstatistik als Erstabschlüsse gezählt. Dadurch entsteht das Problem der Doppelzählung von Erstabschlüssen, das wegen der geringen Zahl an Masterabschlüssen allerdings nur geringe Auswirkungen hatte. Seit dem Wintersemester 2009/10 werden konsekutive Masterabschlüsse als Zweitstudium bzw. -abschluss gezählt.
8) Einschließlich Master FH.
Quelle: Statistische Ämter des Bundes und der Länder, Hochschulstatistik
</t>
  </si>
  <si>
    <t>1) Aufgliederung ohne die Fächergruppe Außerhalb der Studienbereichsgliederung.</t>
  </si>
  <si>
    <t>Quelle: DZHW Absolventenpanel, aus: Briedis, K, Klüver, S., &amp; Trommer, M. (2016). Zwischen Etablierung, Stabilisierung und Aufstieg: Berufliche Entwicklung der Hochschulabsolvent(inn)en 2009. Zweite Befragung des Prüfungsjahrgangs 2009 fünf Jahre nach dem Abschluss. DZHW Forum Hochschule 4/2016. Hannover, S. 25, 28</t>
  </si>
  <si>
    <t xml:space="preserve">Lesehilfe: "Auf der rechten Skala findet sich die prozentuale Verteilung der Bachelorstudierenden nach verschiedenen MPSHerkunftskategorien (graue Balken). Auf der linken Skala finden sich der prozentuale Anteil derjenigen, die ein Masterstudium aufnehmen (schwarze Kreise). Um den Zusammenhang zwischen dem Berufsprestige der Eltern und dem Übergang ins Masterstudium zu verdeutlichen, wird zusätzlich ein linearer Trend ausgewiesen (gestrichtelte Linie)" (S. 145)
* Die hier verwendete "Magnitude-Prestige-Skala" (MPS) misst das Prestige des höchsten elterlichen Berufs. "Der Magnitude-Prestige-Score (MPS) wurde auf Basis der Berufsstruktur in Deutschland konstruiert und als Indikator für das Prestige einzelner Berufe verwendet. Er variiert von 30 (mithelfende Familienangehçrige) bis 217 (Zahnmedizin). Wie aus Abbildung 2 hervorgeht, handelt es sich bei dem Berufsprestige der Eltern im Analysesample um eine rechtsschiefe Verteilung, wobei die Wahrscheinlichkeit ein Masterstudium aufzunehmen, sehr deutlich mit dem elterlichen Berufsprestige variiert. Während im Durchschnitt lediglich 60 Prozent der Studierenden aus weniger privilegierten Gruppen (MPS = &lt; 100) nach dem Bachelorstudium einen Masterabschluss anstreben, sind dies in den privilegierten Gruppen (MPS &gt; 100) über 80 Prozent. Trotz der vergleichsweise hohen sozialen Selektion an den vorangegangenen Bildungsübergängen bestehen demnach auch am Bachelor-/Masterübergang gravierende Unterschiede zwischen den verschiedenen Sozialgruppen" (S. 144).
Der Zusammenhang wird in der hier verwendeten Arbeit auch multivariat kontrolliert. In der Tendenz finden sich ähnliche Ergebnisse auch bei Briedis, K., Klüver, S., &amp; Trommer, M. (2016). Zwischen Etablierung, Stabilisierung und Aufstieg: Berufliche Entwicklung der Hochschulabsolvent(inn)en 2009: Zweite Befragung des Prüfungsjahrgangs 2009 fünf Jahre nach dem Abschluss (Forum Hochschule No. 4/2016). Hannover, sowie Ebert, A., &amp; Stammen, K.-H. (2014). Der Übergang vom Bachelor zum Master: Eine neue Schwelle der Bildungsbenachteiligung? die hochschule, 23(2), 172-189.
Quelle: DZHW-Studienberechtigtenbefragung 2008, 3. Welle, Abbildung und Zitate aus: Lörz, M., Quast, H., &amp; Roloff, J. (2015). Konsequenzen der Bologna-Reform: Warum bestehen auch am Übergang vom Bachelor- ins Masterstudium soziale Ungleichheiten? Zeitschrift für Soziologie, 44(2), 137-155
</t>
  </si>
  <si>
    <t>* In Prozent der Studienberechtigten mit aufgenommenem Bachelorstudium und Entscheidung für ein Masterstudium.
Quelle: DZHW-Studienberechtigtenpanel 2010, aus: Spangenberg, H., &amp; Quast, H. (2016). Bildungsentscheidungen und Umorientierungen im nachschulischen Verlauf: Dritte Befragung der Studienberechtigten 2010 viereinhalb Jahre nach Schulabschluss (Forum Hochschule No. 5/2016). Hannover</t>
  </si>
  <si>
    <t>* Anteil der Befragten mit Bachelorabschluss und ohne bisheriges Masterstudium, die einen der Gründe genannt haben. 
1) Einschließlich sonstiger, nicht ausgewiesener Fachrichtungen. 
Quelle: DZHW-Absolventenpanel 2013, 1. Welle, aus: Fabian, G., Hillmann, J., Trennt, F., &amp; Briedis, K. (2016). Hochschulabschlüsse nach Bologna: Werdegänge der Bachelor- und Masterabsolvent(inn)en des Prüfungsjahrgangs 2013 (Forum Hochschule No. 1/2016). Hannover. S. 113</t>
  </si>
  <si>
    <t>Davon nach Art des Hochschulabschlusses</t>
  </si>
  <si>
    <t>Tab. F5-12web: Promotionen* und Promotionsintensität** 1993 bis 2016 nach Fächergruppen***</t>
  </si>
  <si>
    <t>Tab. F5-11web: Realisierte bzw. fest geplante Aufnahme eines Masterstudiums* nach Geschlecht, Migrationshintergrund und Bildungsherkunft (vorhergesagte Wahrscheinlichkeiten** in %)</t>
  </si>
  <si>
    <t>Tab. F5-14web: Hochschulabsolventinnen und -absolventen im öffentlichen Dienst nach Altersgruppen sowie Angestellte und Selbständige in der Privatwirtschaft 1976, 1987, 1996, 2006 und 2016 (in %)</t>
  </si>
  <si>
    <t>Tab. F5-16web: Hochschulabsolventinnen und -absolventen im öffentlichen Dienst  2016 nach Altersgruppen, ausgewählten Fachrichtungen, Wirtschaftszweigen und Migrationshintergrund  (in %)</t>
  </si>
  <si>
    <t>Tab. F5-17web: Hochschulabsolventinnen und -absolventen im öffentlichen Dienst 2016 nach Altersgruppen, ausgewählten Fachrichtungen, Wirtschaftszweigen und Geschlecht  (in %)</t>
  </si>
  <si>
    <t>Tab. F5-21web: Anzahl der Absolventinnen und Absolventen mit Erst- und Folgeabschluss nach Art des Abschlusses und Hochschulart 1995 bis 2016 (Anzahl*)</t>
  </si>
  <si>
    <t>Modell</t>
  </si>
  <si>
    <t>Beitrag zum Herkunfts-
unterschied</t>
  </si>
  <si>
    <t>(1)</t>
  </si>
  <si>
    <t>(2)</t>
  </si>
  <si>
    <t>(3)</t>
  </si>
  <si>
    <t>(4)</t>
  </si>
  <si>
    <t>(5)</t>
  </si>
  <si>
    <t>Bildungs-herkunft</t>
  </si>
  <si>
    <t>Ref.: Eltern ohne Hochschulabschluss</t>
  </si>
  <si>
    <t>Ein Elternteil mit Hochschulabschluss</t>
  </si>
  <si>
    <t>*</t>
  </si>
  <si>
    <t>(0,022)</t>
  </si>
  <si>
    <t>(0,021)</t>
  </si>
  <si>
    <t>(0,02)</t>
  </si>
  <si>
    <t>(0,018)</t>
  </si>
  <si>
    <t>Beide Eltern mit Hochschulabschluss</t>
  </si>
  <si>
    <t>***</t>
  </si>
  <si>
    <t>**</t>
  </si>
  <si>
    <t>(0,023)</t>
  </si>
  <si>
    <t>Leistung</t>
  </si>
  <si>
    <t>Examensnote</t>
  </si>
  <si>
    <t>-0,061</t>
  </si>
  <si>
    <t>15%</t>
  </si>
  <si>
    <t>(0,01)</t>
  </si>
  <si>
    <t>(0,009)</t>
  </si>
  <si>
    <t>Note Hochschulzugangsberechtigung</t>
  </si>
  <si>
    <t>12%</t>
  </si>
  <si>
    <t>(0,015)</t>
  </si>
  <si>
    <t>(0,013)</t>
  </si>
  <si>
    <t>Bildungs-biografie</t>
  </si>
  <si>
    <t>Fachrichtung (Ref.: Geisteswiss.)</t>
  </si>
  <si>
    <t>42%</t>
  </si>
  <si>
    <t>(0,031)</t>
  </si>
  <si>
    <t>(0,027)</t>
  </si>
  <si>
    <t>Mathe/Informatik/Naturwissenschaften</t>
  </si>
  <si>
    <t>(0,032)</t>
  </si>
  <si>
    <t>(0,029)</t>
  </si>
  <si>
    <t>(0,03)</t>
  </si>
  <si>
    <t>(0,028)</t>
  </si>
  <si>
    <t>Jura</t>
  </si>
  <si>
    <t>(0,049)</t>
  </si>
  <si>
    <t>(0,05)</t>
  </si>
  <si>
    <t>(0,033)</t>
  </si>
  <si>
    <t>Sozialwesen/Erziehungswissenschaften</t>
  </si>
  <si>
    <t>Medizin</t>
  </si>
  <si>
    <t>(0,024)</t>
  </si>
  <si>
    <t>andere Fachrichtung</t>
  </si>
  <si>
    <t>(0,038)</t>
  </si>
  <si>
    <t>(0,034)</t>
  </si>
  <si>
    <t>Ausbildung vor Studium (1 = ja)</t>
  </si>
  <si>
    <t>-2%</t>
  </si>
  <si>
    <t>(0,026)</t>
  </si>
  <si>
    <t>Akademische Integration</t>
  </si>
  <si>
    <t>Tätigkeit als stud. Hilfskraft/Tutor während des Studiums (1 = ja)</t>
  </si>
  <si>
    <t>(0,016)</t>
  </si>
  <si>
    <t>Geschlecht (1 = Frau)</t>
  </si>
  <si>
    <t>2%</t>
  </si>
  <si>
    <t>(0,019)</t>
  </si>
  <si>
    <t>(0,017)</t>
  </si>
  <si>
    <t>Alter</t>
  </si>
  <si>
    <t>4%</t>
  </si>
  <si>
    <t>(0,003)</t>
  </si>
  <si>
    <t>(0,004)</t>
  </si>
  <si>
    <t>Fallzahl</t>
  </si>
  <si>
    <t>3.215</t>
  </si>
  <si>
    <t>Pseudo R²</t>
  </si>
  <si>
    <t>0,03</t>
  </si>
  <si>
    <t>0,10</t>
  </si>
  <si>
    <t>0,22</t>
  </si>
  <si>
    <t>0,07</t>
  </si>
  <si>
    <t>0,31</t>
  </si>
  <si>
    <t>Erklärter Anteil Herkunftsunterschiede insgesamt</t>
  </si>
  <si>
    <t>9%</t>
  </si>
  <si>
    <t>49%</t>
  </si>
  <si>
    <t>53%</t>
  </si>
  <si>
    <t>25%</t>
  </si>
  <si>
    <t>88%</t>
  </si>
  <si>
    <t>Kontroll-variablen</t>
  </si>
  <si>
    <t>Lesehilfe: Die in der Tabelle ausgewiesenen Koeffizienten, sog. durchschnittliche marginale Effekte, geben an, um wie viele Prozentpunkte sich die Wahrscheinlichkeit eines Übergangs in die Promotion verändert, wenn ein bestimmtes Merkmals vorliegt bzw. bestimmte Werte annimmt und verschiedene Merkmale zugleich berücksichtigt werden. So liegt die Wahrscheinlichkeit für Personen, deren Eltern beide einen Hochschulabschluss haben, im Modell 1 bei Berücksichtigung der unterschiedlichen Geschlechter- und Alterszusammensetzung der Gruppen etwa 14 Prozentpunkte höher als für Personen aus einem nicht akademischen Elternhaus. Dieser Effekt variiert mit den zusätzlich kontrollierten Merkmalen. Im Modell 5 ist der Effekt verschwunden, weil vor allem die Merkmale Schul- und Studienleistung sowie Fachwahl sehr stark mit der Bildungsherkunft zusammenhängen. 
Die Spalte rechts gibt an, in welchem Maß die einzelnen Merkmalsgruppen zur Erklärung der Unterschiede nach Bildungsherkunft beitragen. Am stärksten wirkt hier die Fachwahl, die 42% der der Unterschiede erklärte, aber auch die Schul- und Studienleistungen sowie die Arbeit als studentische Hilfskraft oder Tutor/Tutorin erklären einen gößeren Anteil der Unterschiede. 
Quelle: DZHW-Absolventenpanel 2005, 2. Welle, aus: Jaksztat, S. (2014). Bildungsherkunft und Promotionen: Wie beeinflusst das elterliche Bildungsniveau den Übergang in die Promotionsphase? Zeitschrift für Soziologie, 43(4), 286–301.</t>
  </si>
  <si>
    <t>Abb. F5-5web: Verläufe verschiedener Tätigkeiten in den ersten 60 Monaten nach dem Studienabschluss bei Bachelorabsolventinnen und -absolventen mit und ohne Master (Absolventenjahrgang 2009, in %, Bachelorabschlüsse)</t>
  </si>
  <si>
    <t>Abb. F5-6web: Berufliche Stellung erwerbstätiger Hochschulabsolventinnen und -absolventen fünf Jahre nach Studienabschluss nach Hochschulart und Art des Abschlusses (in %)</t>
  </si>
  <si>
    <t>Tab. F5-5web: Hochschulabsolventinnen und -absolventen* mit Folgeabschluss**, mit Masterabschluss*** und mit Promotion für die Jahre 1995, 2000 und 2005 bis 2016 nach Fächergruppen, Geschlecht</t>
  </si>
  <si>
    <t>Art des Abschlusses
Fachrichtung</t>
  </si>
  <si>
    <t>Tab. F5-15web: Hochschulabsolventinnen und -absolventen im öffentlichen Dienst nach Altersgruppen sowie Angestellte und Selbständige in der Privatwirtschaft 2016, ausgewählten Wirtschaftszweigen und Abschlussarten (in %)</t>
  </si>
  <si>
    <t>Zurück zum Inhalt</t>
  </si>
  <si>
    <t>Abb. F5-4web: Aufnahme eines Masterstudiums nach sozialer Herkunft* (Studienberechtigte 2008, 3. Welle, viereinhalb Jahre nach Schulabschluss, in %)</t>
  </si>
  <si>
    <t>Abb. F5-5web: Verläufe verschiedener Tätigkeiten in den ersten 60 Monaten nach dem Studienabschluss bei Bachelorabsolventinnen und -absolventen mit und ohne Master 
                     (Absolventenjahrgang 2009, in %, Bachelorabschlüsse)</t>
  </si>
  <si>
    <t>Tab. F5-15web: Hochschulabsolventinnen und -absolventen im öffentlichen Dienst nach Altersgruppen sowie Angestellte und Selbständige in der Privatwirtschaft 2016, ausgewählten Wirtschaftszweigen 
                       und Abschlussarten (in %)</t>
  </si>
  <si>
    <t>Tab. F5-1A: Zahl der Erstabsolventinnen und -absolventen und Absolventenquote sowie der Folgeabschlüsse 1995 bis 2016 nach Art des Hochschulabschlusses und nach Geschlecht</t>
  </si>
  <si>
    <t>Abb. F5-4web: Aufnahme eines Masterstudiums nach sozialer Herkunft (Studienberechtigte 2008, 3. Welle, viereinhalb Jahre nach Schulabschluss, in %)</t>
  </si>
  <si>
    <t>Tab. F5-2web: Absolventenquote und Absolventenanteil nach Fächergruppen in den OECD-Staaten 1995 - 2012 (ISCED 97) und 2015 (ISCED 2011)</t>
  </si>
  <si>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</si>
  <si>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</si>
  <si>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F5-5web: Hochschulabsolventinnen und -absolventen mit Folgeabschluss, mit Masterabschluss und mit Promotion für die Jahre 1995, 2000 und 2005 bis 2016 nach Fächergruppen, Geschlecht</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</si>
  <si>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</si>
  <si>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</si>
  <si>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</si>
  <si>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</si>
  <si>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F5-11web: Realisierte bzw. fest geplante Aufnahme eines Masterstudiums nach Geschlecht, Migrationshintergrund und Bildungsherkunft (vorhergesagte Wahrscheinlichkeiten in %)</t>
  </si>
  <si>
    <t>Tab. F5-12web: Promotionen und Promotionsintensität 1993 bis 2016 nach Fächergruppen</t>
  </si>
  <si>
    <t>Tab. F5-18web: Befristet beschäftigte Hochschulabsolventinnen und -absolventen 2016 nach Altergruppen, ausgewählten Fachrichtungen, Beschäftigungssektoren  (in %)</t>
  </si>
  <si>
    <t>Tab. F5-19web: Anforderungsniveau der von 25 bis unter 34-Jährigen Erwerbstätigen der ISCED-Stufen 5-8 2016 ausgeübten Berufe nach Art des Hochschulabschlusses und Hochschulart</t>
  </si>
  <si>
    <t>Tab. F5-20web: Anforderungsniveau der von 25 bis unter 34-Jährigen Erwerbstätigen mit Hochschulabschlüssen 2016 ausgeübten Berufe nach Art des Hochschulabschlusses und ausgewählten Fachrichtung</t>
  </si>
  <si>
    <t>Tab. F5-21web: Anzahl der Absolventinnen und Absolventen mit Erst- und Folgeabschluss nach Art des Abschlusses und Hochschulart 1995 bis 2016 (Anzahl)</t>
  </si>
  <si>
    <t>Hochschulart / Geschlecht / Bildugnsherkunft / Migrationshintergrund / Fächergruppe</t>
  </si>
  <si>
    <t xml:space="preserve">Ohne </t>
  </si>
  <si>
    <t>Mit</t>
  </si>
  <si>
    <r>
      <t>Geschlecht / Bildungsherkunft</t>
    </r>
    <r>
      <rPr>
        <vertAlign val="superscript"/>
        <sz val="10"/>
        <rFont val="Arial"/>
        <family val="2"/>
      </rPr>
      <t xml:space="preserve">1) </t>
    </r>
    <r>
      <rPr>
        <sz val="10"/>
        <rFont val="Arial"/>
        <family val="2"/>
      </rPr>
      <t>/ Migrationshintergrund</t>
    </r>
  </si>
  <si>
    <t>Einflussfaktoren</t>
  </si>
  <si>
    <r>
      <rPr>
        <b/>
        <sz val="8.5"/>
        <color theme="1"/>
        <rFont val="Arial"/>
        <family val="2"/>
      </rPr>
      <t>Anmerkung:</t>
    </r>
    <r>
      <rPr>
        <sz val="8.5"/>
        <color theme="1"/>
        <rFont val="Arial"/>
        <family val="2"/>
      </rPr>
      <t xml:space="preserve"> *** p&lt;0.001, ** p&lt;0.01, * p&lt;0.05; gewichtete Daten; N = 3.215 
</t>
    </r>
    <r>
      <rPr>
        <b/>
        <sz val="8.5"/>
        <color theme="1"/>
        <rFont val="Arial"/>
        <family val="2"/>
      </rPr>
      <t xml:space="preserve">Daten: </t>
    </r>
    <r>
      <rPr>
        <sz val="8.5"/>
        <color theme="1"/>
        <rFont val="Arial"/>
        <family val="2"/>
      </rPr>
      <t>DZHW Abs2005.2</t>
    </r>
  </si>
  <si>
    <t>Tab. F5-13web: Logistische Regressionen der Aufnahme einer Promotion bis zu fünf Jahre nach Studienabschluss (average marginal effects; Standardfehler)</t>
  </si>
  <si>
    <t>Average Marginal Effect (Standardfehler)</t>
  </si>
  <si>
    <t xml:space="preserve">Im öffentlichen Dienst </t>
  </si>
  <si>
    <t>In der Privatwirtschaft</t>
  </si>
  <si>
    <r>
      <t>Anteil erwerbstätiger Hochschulabsolventinnen und -absolventen</t>
    </r>
    <r>
      <rPr>
        <vertAlign val="superscript"/>
        <sz val="9"/>
        <rFont val="Arial"/>
        <family val="2"/>
      </rPr>
      <t>1)</t>
    </r>
  </si>
  <si>
    <t>Im öffentlichen Dienst</t>
  </si>
  <si>
    <t>1) Ausschließlich im Inland erworbene Hochschulabschlüsse, ohne Personen, die nur einen ausländischen Hochschulabschluss besitzen.
2) Einschließlich einer geringen Anzahl von Personen, die keine Angabe zum öffentlichen Dienst gemacht haben.
3) Einschließlich Abschlüsse an Pädagogischen und Theologischen Hochschulen sowie Kunsthochschulen.
4) Einschließlich Berufsakademie, Duale Hochschule, Ingenieurschulabschluss sowie Verwaltungsfachhochschulabschluss.
Quelle: Statistische Ämter des Bundes und der Länder, Mikrozensus 2016</t>
  </si>
  <si>
    <r>
      <t>Sektorale Verteilung der erwerbstätigen Hochschulabsolventinnen und -absolventen</t>
    </r>
    <r>
      <rPr>
        <vertAlign val="superscript"/>
        <sz val="9"/>
        <rFont val="Arial"/>
        <family val="2"/>
      </rPr>
      <t>1)</t>
    </r>
  </si>
  <si>
    <r>
      <t>Anteil im öffentlich Dienst erwerbstätiger Hochschulabsolventinnen und -absolventen</t>
    </r>
    <r>
      <rPr>
        <vertAlign val="superscript"/>
        <sz val="9"/>
        <rFont val="Arial"/>
        <family val="2"/>
      </rPr>
      <t>1)</t>
    </r>
  </si>
  <si>
    <r>
      <t>Befristet beschäftigte Hochschulabsolventinnen und -absolventen</t>
    </r>
    <r>
      <rPr>
        <vertAlign val="superscript"/>
        <sz val="9"/>
        <rFont val="Arial"/>
        <family val="2"/>
      </rPr>
      <t>1)</t>
    </r>
  </si>
  <si>
    <t>Nicht im öffentlichen Dienst</t>
  </si>
  <si>
    <t>Davon im Alter von … bis unter … Jahren</t>
  </si>
  <si>
    <t>Unter 35</t>
  </si>
  <si>
    <r>
      <t>35</t>
    </r>
    <r>
      <rPr>
        <sz val="9"/>
        <rFont val="Calibri"/>
        <family val="2"/>
      </rPr>
      <t>–</t>
    </r>
    <r>
      <rPr>
        <sz val="9"/>
        <rFont val="Arial"/>
        <family val="2"/>
      </rPr>
      <t>45</t>
    </r>
  </si>
  <si>
    <t>45–55</t>
  </si>
  <si>
    <t>55 und älter</t>
  </si>
  <si>
    <t>Zusammen</t>
  </si>
  <si>
    <t>Zusam-men</t>
  </si>
  <si>
    <r>
      <t>Zusam-men</t>
    </r>
    <r>
      <rPr>
        <vertAlign val="superscript"/>
        <sz val="9"/>
        <rFont val="Arial"/>
        <family val="2"/>
      </rPr>
      <t>2)</t>
    </r>
  </si>
  <si>
    <r>
      <t>Ins-gesamt</t>
    </r>
    <r>
      <rPr>
        <vertAlign val="superscript"/>
        <sz val="9"/>
        <rFont val="Arial"/>
        <family val="2"/>
      </rPr>
      <t>2)</t>
    </r>
  </si>
  <si>
    <r>
      <t>Insgesamt</t>
    </r>
    <r>
      <rPr>
        <vertAlign val="superscript"/>
        <sz val="10"/>
        <rFont val="Arial"/>
        <family val="2"/>
      </rPr>
      <t xml:space="preserve">2)  </t>
    </r>
    <r>
      <rPr>
        <sz val="10"/>
        <rFont val="Arial"/>
        <family val="2"/>
      </rPr>
      <t xml:space="preserve">                                     Fallzahl</t>
    </r>
  </si>
  <si>
    <t>Selb-ständige</t>
  </si>
  <si>
    <t>Insgesamt                Fallzahl</t>
  </si>
  <si>
    <t>Im Erststudium</t>
  </si>
  <si>
    <t>Im Folgestudium</t>
  </si>
  <si>
    <t>Expert/in (4)</t>
  </si>
  <si>
    <t>* Promotion als Abschluss eines Folgestudiums.
** Promotionsintensität = Promovierte des aktuellen Jahres dividiert durch den Durchschnitt der Erstabsolventen mit traditionellem Abschluss an Universitäten sowie mit Masterabschlüssen (U) vier Jahre zuvor. Diese Berechnung der Promotionsintensität unterscheidet sich von den vorherigen Bildungsberichten: In Anlehnung an den Bundesbericht wissenschaftlicher Nachwuchs (BuWiN) wird eine durchschnittliche Promotionszeit von vier Jahren angenommen (zuvor wurde der Mittelwert der Abschlussjahrgänge vor vier, fünf und sechs Jahren als Bezugsgröße verwendet). Anders als im Bundesbericht Wissenschaftlicher Nachwuchs (BuWiN) gehen hier in die Bezugsgröße jedoch auch Absolventinnen und Absolventen mit einem Lehramtsabschluss (Staatsexamen oder Master Lehramt) ein. 
*** Seit dem Wintersemester 2015/16 geltende Abgrenzung der Fächergruppen. Die Promotionsintensität wurde rückwirkend für die neue Abgrenzung berechnet. 
Quelle: Statistische Ämter des Bundes und der Länder, Hochschulstatistik, Recherche in DZHW-ICE-Land, eigene Berechnungen</t>
  </si>
  <si>
    <t>Promotionen insgesamt (ohne Human-, Zahn- und Veterinärmedizin)</t>
  </si>
  <si>
    <t>Hochschulabsolventinnen und 
-absolventen insgesamt</t>
  </si>
  <si>
    <r>
      <t>Anforderungsniveau des ausgeübten Berufs nach KldB2010
(ohne Studierende)</t>
    </r>
    <r>
      <rPr>
        <vertAlign val="superscript"/>
        <sz val="10"/>
        <rFont val="Arial"/>
        <family val="2"/>
      </rPr>
      <t>1)</t>
    </r>
  </si>
  <si>
    <r>
      <t>Anforderungsniveau des ausgeübten Berufs nach KldB2010
(ohne Studierende)</t>
    </r>
    <r>
      <rPr>
        <vertAlign val="superscript"/>
        <sz val="10"/>
        <rFont val="Arial"/>
        <family val="2"/>
      </rPr>
      <t>3)</t>
    </r>
  </si>
  <si>
    <t xml:space="preserve">Tab. F5-20web: Anforderungsniveau* der von 25 bis unter 34-Jährigen Erwerbstätigen mit Hochschulabschlüssen 2016 ausgeübten Berufe nach Art des Hochschulabschlusses** und ausgewählten Fachrichtungen </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</si>
  <si>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Ohne Erwerbstätige mit abgeschlossenem Studium oder abgeschlossener Fachschulbildung, die aktuell eine Hochschule besuchen und studienbegleitend erwerbstätig sind. 
Quelle: Statistische Ämter des Bundes und der Länder, Mikrozensus 2016, Sonderauswertung, eigene Berechnungen</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</si>
  <si>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Einschließlich Informatik.
2) Ohne Informatik.
3) Ohne Erwerbstätige mit abgeschlossenem Studium oder abgeschlossener Fachschulbildung, die aktuell eine Hochschule besuchen und studienbegleitend erwerbstätig sind. 
Quelle: Statistische Ämter des Bundes und der Länder, Mikrozensus 2016, Sonderauswertung, eigene Berechnungen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</si>
</sst>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 #,##0.00_);_([$€]* \(#,##0.00\);_([$€]* &quot;-&quot;??_);_(@_)"/>
    <numFmt numFmtId="170" formatCode="#,##0.0"/>
    <numFmt numFmtId="171" formatCode="##\ ##\ ##\ ###"/>
    <numFmt numFmtId="172" formatCode="##\ ##"/>
    <numFmt numFmtId="173" formatCode="##\ ##\ #"/>
    <numFmt numFmtId="174" formatCode="##\ ##\ ##"/>
    <numFmt numFmtId="175" formatCode="\ \ \ @\ *."/>
    <numFmt numFmtId="176" formatCode="_-* #,##0.00\ [$€-1]_-;\-* #,##0.00\ [$€-1]_-;_-* &quot;-&quot;??\ [$€-1]_-"/>
    <numFmt numFmtId="177" formatCode="_-* #,##0.00\ _k_r_-;\-* #,##0.00\ _k_r_-;_-* &quot;-&quot;??\ _k_r_-;_-@_-"/>
    <numFmt numFmtId="178" formatCode="_(&quot;€&quot;* #,##0_);_(&quot;€&quot;* \(#,##0\);_(&quot;€&quot;* &quot;-&quot;_);_(@_)"/>
    <numFmt numFmtId="179" formatCode="_(&quot;€&quot;* #,##0.00_);_(&quot;€&quot;* \(#,##0.00\);_(&quot;€&quot;* &quot;-&quot;??_);_(@_)"/>
    <numFmt numFmtId="180" formatCode="General_)"/>
    <numFmt numFmtId="181" formatCode="&quot;£&quot;#,##0.00;\-&quot;£&quot;#,##0.00"/>
    <numFmt numFmtId="182" formatCode="_-* #,##0.00\ _F_-;\-* #,##0.00\ _F_-;_-* &quot;-&quot;??\ _F_-;_-@_-"/>
    <numFmt numFmtId="183" formatCode="#,##0.000"/>
    <numFmt numFmtId="184" formatCode="#,##0.00%;[Red]\(#,##0.00%\)"/>
    <numFmt numFmtId="185" formatCode="&quot;$&quot;#,##0\ ;\(&quot;$&quot;#,##0\)"/>
    <numFmt numFmtId="186" formatCode="&quot;$&quot;#,##0_);\(&quot;$&quot;#,##0.0\)"/>
    <numFmt numFmtId="187" formatCode="_-* #,##0_-;\-* #,##0_-;_-* &quot;-&quot;_-;_-@_-"/>
    <numFmt numFmtId="188" formatCode="_-* #,##0.00_-;\-* #,##0.00_-;_-* &quot;-&quot;??_-;_-@_-"/>
    <numFmt numFmtId="189" formatCode="_-&quot;$&quot;* #,##0_-;\-&quot;$&quot;* #,##0_-;_-&quot;$&quot;* &quot;-&quot;_-;_-@_-"/>
    <numFmt numFmtId="190" formatCode="_-&quot;$&quot;* #,##0.00_-;\-&quot;$&quot;* #,##0.00_-;_-&quot;$&quot;* &quot;-&quot;??_-;_-@_-"/>
    <numFmt numFmtId="191" formatCode="0.00_)"/>
    <numFmt numFmtId="192" formatCode="_(* #,##0_);_(* \(#,##0\);_(* &quot;-&quot;??_);_(@_)"/>
  </numFmts>
  <fonts count="13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u/>
      <sz val="10"/>
      <color indexed="12"/>
      <name val="Arial"/>
      <family val="2"/>
    </font>
    <font>
      <sz val="9"/>
      <name val="Arial"/>
      <family val="2"/>
    </font>
    <font>
      <sz val="10"/>
      <name val="Arial"/>
      <family val="2"/>
    </font>
    <font>
      <vertAlign val="superscript"/>
      <sz val="9"/>
      <name val="Arial"/>
      <family val="2"/>
    </font>
    <font>
      <sz val="9"/>
      <color indexed="8"/>
      <name val="Arial"/>
      <family val="2"/>
    </font>
    <font>
      <sz val="8"/>
      <name val="Arial"/>
      <family val="2"/>
    </font>
    <font>
      <sz val="8"/>
      <name val="Arial"/>
      <family val="2"/>
    </font>
    <font>
      <sz val="8.5"/>
      <name val="Arial"/>
      <family val="2"/>
    </font>
    <font>
      <vertAlign val="superscript"/>
      <sz val="9"/>
      <color indexed="8"/>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font>
    <font>
      <sz val="10"/>
      <color indexed="8"/>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b/>
      <sz val="8"/>
      <name val="Arial"/>
      <family val="2"/>
    </font>
    <font>
      <sz val="9"/>
      <name val="Symbol"/>
      <family val="1"/>
    </font>
    <font>
      <b/>
      <sz val="9"/>
      <name val="Arial"/>
      <family val="2"/>
    </font>
    <font>
      <sz val="10"/>
      <name val="Arial"/>
      <family val="2"/>
    </font>
    <font>
      <sz val="10"/>
      <color indexed="8"/>
      <name val="MS Sans Serif"/>
      <family val="2"/>
    </font>
    <font>
      <b/>
      <sz val="8"/>
      <color indexed="8"/>
      <name val="MS Sans Serif"/>
      <family val="2"/>
    </font>
    <font>
      <u/>
      <sz val="10"/>
      <color indexed="12"/>
      <name val="Arial"/>
      <family val="2"/>
    </font>
    <font>
      <b/>
      <sz val="10"/>
      <name val="Arial"/>
      <family val="2"/>
    </font>
    <font>
      <sz val="8"/>
      <color indexed="8"/>
      <name val="MS Sans Serif"/>
      <family val="2"/>
    </font>
    <font>
      <sz val="8.5"/>
      <color indexed="8"/>
      <name val="Arial"/>
      <family val="2"/>
    </font>
    <font>
      <sz val="8"/>
      <name val="Verdana"/>
      <family val="2"/>
    </font>
    <font>
      <u/>
      <sz val="10"/>
      <color indexed="12"/>
      <name val="Arial"/>
      <family val="2"/>
    </font>
    <font>
      <u/>
      <sz val="7"/>
      <color indexed="12"/>
      <name val="MetaNormalLF-Roman"/>
      <family val="2"/>
    </font>
    <font>
      <sz val="8"/>
      <name val="Times New Roman"/>
      <family val="1"/>
    </font>
    <font>
      <b/>
      <sz val="8"/>
      <color indexed="8"/>
      <name val="MS Sans Serif"/>
      <family val="2"/>
    </font>
    <font>
      <sz val="9"/>
      <color indexed="8"/>
      <name val="Arial"/>
      <family val="2"/>
    </font>
    <font>
      <sz val="8.5"/>
      <color indexed="8"/>
      <name val="Arial"/>
      <family val="2"/>
    </font>
    <font>
      <sz val="10"/>
      <name val="Arial"/>
      <family val="2"/>
    </font>
    <font>
      <sz val="10"/>
      <name val="Arial"/>
      <family val="2"/>
    </font>
    <font>
      <b/>
      <sz val="11"/>
      <name val="Arial"/>
      <family val="2"/>
    </font>
    <font>
      <b/>
      <sz val="9"/>
      <name val="Symbol"/>
      <family val="1"/>
    </font>
    <font>
      <sz val="9"/>
      <name val="Arial"/>
      <family val="2"/>
    </font>
    <font>
      <sz val="11"/>
      <color theme="1"/>
      <name val="Calibri"/>
      <family val="2"/>
      <scheme val="minor"/>
    </font>
    <font>
      <vertAlign val="superscript"/>
      <sz val="10"/>
      <name val="Arial"/>
      <family val="2"/>
    </font>
    <font>
      <b/>
      <vertAlign val="superscrip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Times New Roman"/>
      <family val="1"/>
    </font>
    <font>
      <sz val="11"/>
      <color indexed="8"/>
      <name val="Calibri"/>
      <family val="2"/>
    </font>
    <font>
      <sz val="11"/>
      <color indexed="9"/>
      <name val="Calibri"/>
      <family val="2"/>
    </font>
    <font>
      <b/>
      <sz val="11"/>
      <color indexed="63"/>
      <name val="Calibri"/>
      <family val="2"/>
    </font>
    <font>
      <b/>
      <sz val="11"/>
      <color indexed="52"/>
      <name val="Calibri"/>
      <family val="2"/>
    </font>
    <font>
      <sz val="11"/>
      <name val="µ¸¿ò"/>
    </font>
    <font>
      <sz val="9"/>
      <name val="Times"/>
      <family val="1"/>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u/>
      <sz val="10"/>
      <color indexed="36"/>
      <name val="Arial"/>
      <family val="2"/>
    </font>
    <font>
      <u/>
      <sz val="8.5"/>
      <color indexed="12"/>
      <name val="Arial"/>
      <family val="2"/>
    </font>
    <font>
      <u/>
      <sz val="7.5"/>
      <color indexed="12"/>
      <name val="Courier"/>
      <family val="3"/>
    </font>
    <font>
      <sz val="11"/>
      <color indexed="60"/>
      <name val="Calibri"/>
      <family val="2"/>
    </font>
    <font>
      <sz val="10"/>
      <name val="MS Sans Serif"/>
      <family val="2"/>
    </font>
    <font>
      <sz val="10"/>
      <name val="Helvetica"/>
      <family val="2"/>
    </font>
    <font>
      <sz val="11"/>
      <color theme="1"/>
      <name val="Calibri"/>
      <family val="2"/>
      <charset val="238"/>
      <scheme val="minor"/>
    </font>
    <font>
      <sz val="11"/>
      <color indexed="8"/>
      <name val="Czcionka tekstu podstawowego"/>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2"/>
      <name val="Helv"/>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12"/>
      <name val="ＭＳ Ｐゴシック"/>
      <family val="3"/>
      <charset val="128"/>
    </font>
    <font>
      <sz val="10"/>
      <color theme="1"/>
      <name val="Arial"/>
      <family val="2"/>
    </font>
    <font>
      <sz val="8"/>
      <color theme="1"/>
      <name val="Arial"/>
      <family val="2"/>
    </font>
    <font>
      <u/>
      <sz val="10"/>
      <color theme="10"/>
      <name val="Arial"/>
      <family val="2"/>
    </font>
    <font>
      <u/>
      <sz val="8.5"/>
      <color theme="10"/>
      <name val="Arial"/>
      <family val="2"/>
    </font>
    <font>
      <sz val="11"/>
      <color theme="1"/>
      <name val="Czcionka tekstu podstawowego"/>
      <family val="2"/>
    </font>
    <font>
      <b/>
      <sz val="14"/>
      <name val="Helv"/>
      <family val="2"/>
    </font>
    <font>
      <b/>
      <sz val="12"/>
      <name val="Helv"/>
      <family val="2"/>
    </font>
    <font>
      <sz val="9"/>
      <color indexed="9"/>
      <name val="Times"/>
      <family val="1"/>
    </font>
    <font>
      <sz val="9"/>
      <color indexed="8"/>
      <name val="Times"/>
      <family val="1"/>
    </font>
    <font>
      <b/>
      <sz val="12"/>
      <name val="Arial"/>
      <family val="2"/>
    </font>
    <font>
      <u/>
      <sz val="10"/>
      <color indexed="12"/>
      <name val="MS Sans Serif"/>
      <family val="2"/>
    </font>
    <font>
      <b/>
      <i/>
      <sz val="16"/>
      <name val="Helv"/>
      <family val="2"/>
    </font>
    <font>
      <sz val="8"/>
      <name val="Courier"/>
      <family val="3"/>
    </font>
    <font>
      <sz val="10"/>
      <color indexed="8"/>
      <name val="Times"/>
      <family val="1"/>
    </font>
    <font>
      <i/>
      <sz val="8"/>
      <name val="Tms Rmn"/>
      <family val="2"/>
    </font>
    <font>
      <b/>
      <sz val="8"/>
      <name val="Tms Rmn"/>
      <family val="2"/>
    </font>
    <font>
      <sz val="10"/>
      <name val="Times"/>
      <family val="1"/>
    </font>
    <font>
      <sz val="12"/>
      <name val="宋体"/>
      <family val="2"/>
      <charset val="134"/>
    </font>
    <font>
      <i/>
      <sz val="10"/>
      <name val="Arial"/>
      <family val="2"/>
    </font>
    <font>
      <sz val="10"/>
      <color theme="1"/>
      <name val="Liberation Sans"/>
    </font>
    <font>
      <sz val="9"/>
      <color theme="1"/>
      <name val="Arial"/>
      <family val="2"/>
    </font>
    <font>
      <b/>
      <sz val="9"/>
      <color theme="1"/>
      <name val="Arial"/>
      <family val="2"/>
    </font>
    <font>
      <sz val="9"/>
      <color rgb="FF000000"/>
      <name val="Arial"/>
      <family val="2"/>
    </font>
    <font>
      <sz val="8.5"/>
      <color theme="1"/>
      <name val="Arial"/>
      <family val="2"/>
    </font>
    <font>
      <b/>
      <sz val="8.5"/>
      <color theme="1"/>
      <name val="Arial"/>
      <family val="2"/>
    </font>
    <font>
      <sz val="9"/>
      <name val="Calibri"/>
      <family val="2"/>
    </font>
  </fonts>
  <fills count="113">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1"/>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bgColor indexed="64"/>
      </patternFill>
    </fill>
    <fill>
      <patternFill patternType="solid">
        <fgColor rgb="FFC5D9F1"/>
        <bgColor indexed="64"/>
      </patternFill>
    </fill>
    <fill>
      <patternFill patternType="solid">
        <fgColor theme="0" tint="-0.249977111117893"/>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D9D9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8"/>
      </patternFill>
    </fill>
    <fill>
      <patternFill patternType="solid">
        <fgColor indexed="10"/>
        <bgColor indexed="8"/>
      </patternFill>
    </fill>
    <fill>
      <patternFill patternType="solid">
        <fgColor indexed="44"/>
        <bgColor indexed="10"/>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indexed="44"/>
        <bgColor indexed="64"/>
      </patternFill>
    </fill>
    <fill>
      <patternFill patternType="solid">
        <fgColor rgb="FFFFFFCC"/>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style="thin">
        <color indexed="8"/>
      </left>
      <right/>
      <top style="thin">
        <color indexed="8"/>
      </top>
      <bottom style="thin">
        <color indexed="8"/>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medium">
        <color auto="1"/>
      </bottom>
      <diagonal/>
    </border>
    <border>
      <left/>
      <right/>
      <top/>
      <bottom style="thick">
        <color theme="4" tint="0.49977111117893003"/>
      </bottom>
      <diagonal/>
    </border>
    <border>
      <left style="thin">
        <color indexed="22"/>
      </left>
      <right style="thin">
        <color indexed="22"/>
      </right>
      <top style="thin">
        <color indexed="22"/>
      </top>
      <bottom style="thin">
        <color indexed="22"/>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top/>
      <bottom style="thin">
        <color rgb="FF000000"/>
      </bottom>
      <diagonal/>
    </border>
    <border>
      <left/>
      <right/>
      <top style="thin">
        <color rgb="FF000000"/>
      </top>
      <bottom/>
      <diagonal/>
    </border>
    <border>
      <left style="thin">
        <color indexed="64"/>
      </left>
      <right/>
      <top/>
      <bottom style="thin">
        <color rgb="FF000000"/>
      </bottom>
      <diagonal/>
    </border>
    <border>
      <left style="thin">
        <color indexed="64"/>
      </left>
      <right/>
      <top style="thin">
        <color rgb="FF000000"/>
      </top>
      <bottom/>
      <diagonal/>
    </border>
  </borders>
  <cellStyleXfs count="5702">
    <xf numFmtId="0" fontId="0" fillId="0" borderId="0"/>
    <xf numFmtId="172" fontId="42" fillId="0" borderId="1">
      <alignment horizontal="left"/>
    </xf>
    <xf numFmtId="173" fontId="42" fillId="0" borderId="1">
      <alignment horizontal="left"/>
    </xf>
    <xf numFmtId="174" fontId="42" fillId="0" borderId="1">
      <alignment horizontal="left"/>
    </xf>
    <xf numFmtId="171" fontId="42" fillId="0" borderId="1">
      <alignment horizontal="left"/>
    </xf>
    <xf numFmtId="0" fontId="11" fillId="2" borderId="2"/>
    <xf numFmtId="0" fontId="11" fillId="0" borderId="1"/>
    <xf numFmtId="0" fontId="15" fillId="3" borderId="0">
      <alignment horizontal="center" vertical="center"/>
    </xf>
    <xf numFmtId="0" fontId="4" fillId="4" borderId="0">
      <alignment horizontal="center" wrapText="1"/>
    </xf>
    <xf numFmtId="0" fontId="32" fillId="4" borderId="0">
      <alignment horizontal="center" wrapText="1"/>
    </xf>
    <xf numFmtId="0" fontId="8" fillId="4" borderId="0">
      <alignment horizontal="center" wrapText="1"/>
    </xf>
    <xf numFmtId="0" fontId="8" fillId="4" borderId="0">
      <alignment horizontal="center" wrapText="1"/>
    </xf>
    <xf numFmtId="0" fontId="47" fillId="4" borderId="0">
      <alignment horizontal="center" wrapText="1"/>
    </xf>
    <xf numFmtId="0" fontId="8" fillId="4" borderId="0">
      <alignment horizontal="center" wrapText="1"/>
    </xf>
    <xf numFmtId="0" fontId="16" fillId="3" borderId="0">
      <alignment horizontal="center"/>
    </xf>
    <xf numFmtId="165" fontId="17" fillId="0" borderId="0" applyFont="0" applyFill="0" applyBorder="0" applyAlignment="0" applyProtection="0"/>
    <xf numFmtId="167" fontId="17" fillId="0" borderId="0" applyFont="0" applyFill="0" applyBorder="0" applyAlignment="0" applyProtection="0"/>
    <xf numFmtId="164" fontId="17" fillId="0" borderId="0" applyFont="0" applyFill="0" applyBorder="0" applyAlignment="0" applyProtection="0"/>
    <xf numFmtId="166" fontId="17" fillId="0" borderId="0" applyFont="0" applyFill="0" applyBorder="0" applyAlignment="0" applyProtection="0"/>
    <xf numFmtId="0" fontId="18" fillId="5" borderId="2" applyBorder="0">
      <protection locked="0"/>
    </xf>
    <xf numFmtId="0" fontId="33" fillId="5" borderId="2" applyBorder="0">
      <protection locked="0"/>
    </xf>
    <xf numFmtId="0" fontId="18" fillId="5" borderId="2" applyBorder="0">
      <protection locked="0"/>
    </xf>
    <xf numFmtId="169" fontId="4" fillId="0" borderId="0" applyFont="0" applyFill="0" applyBorder="0" applyAlignment="0" applyProtection="0"/>
    <xf numFmtId="169" fontId="32"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47" fillId="0" borderId="0" applyFont="0" applyFill="0" applyBorder="0" applyAlignment="0" applyProtection="0"/>
    <xf numFmtId="169" fontId="8" fillId="0" borderId="0" applyFont="0" applyFill="0" applyBorder="0" applyAlignment="0" applyProtection="0"/>
    <xf numFmtId="0" fontId="19" fillId="3" borderId="1">
      <alignment horizontal="left"/>
    </xf>
    <xf numFmtId="0" fontId="20" fillId="3" borderId="0">
      <alignment horizontal="left"/>
    </xf>
    <xf numFmtId="0" fontId="21" fillId="6" borderId="0">
      <alignment horizontal="right" vertical="top" textRotation="90" wrapText="1"/>
    </xf>
    <xf numFmtId="0" fontId="34" fillId="6" borderId="0">
      <alignment horizontal="right" vertical="top" textRotation="90" wrapText="1"/>
    </xf>
    <xf numFmtId="0" fontId="21" fillId="6" borderId="0">
      <alignment horizontal="right" vertical="top" textRotation="90" wrapText="1"/>
    </xf>
    <xf numFmtId="0" fontId="43" fillId="6" borderId="0">
      <alignment horizontal="right" vertical="top" textRotation="90" wrapText="1"/>
    </xf>
    <xf numFmtId="0" fontId="21" fillId="6" borderId="0">
      <alignment horizontal="right" vertical="top" textRotation="90" wrapText="1"/>
    </xf>
    <xf numFmtId="0" fontId="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2" fillId="4" borderId="0">
      <alignment horizontal="center"/>
    </xf>
    <xf numFmtId="0" fontId="36" fillId="4" borderId="0">
      <alignment horizontal="center"/>
    </xf>
    <xf numFmtId="0" fontId="22" fillId="4" borderId="0">
      <alignment horizontal="center"/>
    </xf>
    <xf numFmtId="167" fontId="4" fillId="0" borderId="0" applyFont="0" applyFill="0" applyBorder="0" applyAlignment="0" applyProtection="0"/>
    <xf numFmtId="167" fontId="47" fillId="0" borderId="0" applyFont="0" applyFill="0" applyBorder="0" applyAlignment="0" applyProtection="0"/>
    <xf numFmtId="167" fontId="8" fillId="0" borderId="0" applyFont="0" applyFill="0" applyBorder="0" applyAlignment="0" applyProtection="0"/>
    <xf numFmtId="0" fontId="23" fillId="3" borderId="3">
      <alignment wrapText="1"/>
    </xf>
    <xf numFmtId="0" fontId="11" fillId="3" borderId="3">
      <alignment wrapText="1"/>
    </xf>
    <xf numFmtId="0" fontId="23" fillId="3" borderId="4"/>
    <xf numFmtId="0" fontId="11" fillId="3" borderId="4"/>
    <xf numFmtId="0" fontId="23" fillId="3" borderId="5"/>
    <xf numFmtId="0" fontId="11" fillId="3" borderId="5"/>
    <xf numFmtId="0" fontId="11" fillId="3" borderId="6">
      <alignment horizontal="center" wrapText="1"/>
    </xf>
    <xf numFmtId="0" fontId="8" fillId="0" borderId="0"/>
    <xf numFmtId="0" fontId="18" fillId="0" borderId="0"/>
    <xf numFmtId="9" fontId="24" fillId="0" borderId="0" applyFont="0" applyFill="0" applyBorder="0" applyAlignment="0" applyProtection="0"/>
    <xf numFmtId="9" fontId="20" fillId="0" borderId="0" applyFont="0" applyFill="0" applyBorder="0" applyAlignment="0" applyProtection="0"/>
    <xf numFmtId="9" fontId="4" fillId="0" borderId="0" applyNumberFormat="0" applyFont="0" applyFill="0" applyBorder="0" applyAlignment="0" applyProtection="0"/>
    <xf numFmtId="0" fontId="11" fillId="3" borderId="1"/>
    <xf numFmtId="0" fontId="15" fillId="3" borderId="0">
      <alignment horizontal="right"/>
    </xf>
    <xf numFmtId="0" fontId="25" fillId="7" borderId="0">
      <alignment horizontal="center"/>
    </xf>
    <xf numFmtId="0" fontId="27" fillId="6" borderId="7">
      <alignment horizontal="left" vertical="top" wrapText="1"/>
    </xf>
    <xf numFmtId="0" fontId="37" fillId="6" borderId="7">
      <alignment horizontal="left" vertical="top" wrapText="1"/>
    </xf>
    <xf numFmtId="0" fontId="27" fillId="6" borderId="7">
      <alignment horizontal="left" vertical="top" wrapText="1"/>
    </xf>
    <xf numFmtId="0" fontId="27" fillId="6" borderId="8">
      <alignment horizontal="left" vertical="top"/>
    </xf>
    <xf numFmtId="0" fontId="37" fillId="6" borderId="8">
      <alignment horizontal="left" vertical="top"/>
    </xf>
    <xf numFmtId="0" fontId="27" fillId="6" borderId="8">
      <alignment horizontal="left" vertical="top"/>
    </xf>
    <xf numFmtId="0" fontId="8" fillId="0" borderId="0"/>
    <xf numFmtId="0" fontId="8" fillId="0" borderId="0"/>
    <xf numFmtId="0" fontId="46" fillId="0" borderId="0"/>
    <xf numFmtId="0" fontId="8" fillId="0" borderId="0"/>
    <xf numFmtId="0" fontId="51" fillId="0" borderId="0"/>
    <xf numFmtId="0" fontId="8" fillId="0" borderId="0"/>
    <xf numFmtId="0" fontId="28" fillId="3" borderId="0">
      <alignment horizontal="center"/>
    </xf>
    <xf numFmtId="0" fontId="29" fillId="3" borderId="0"/>
    <xf numFmtId="0" fontId="54" fillId="0" borderId="0" applyNumberFormat="0" applyFill="0" applyBorder="0" applyAlignment="0" applyProtection="0"/>
    <xf numFmtId="0" fontId="55" fillId="0" borderId="17" applyNumberFormat="0" applyFill="0" applyAlignment="0" applyProtection="0"/>
    <xf numFmtId="0" fontId="56" fillId="0" borderId="18"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0" fontId="58" fillId="18" borderId="0" applyNumberFormat="0" applyBorder="0" applyAlignment="0" applyProtection="0"/>
    <xf numFmtId="0" fontId="59" fillId="19" borderId="0" applyNumberFormat="0" applyBorder="0" applyAlignment="0" applyProtection="0"/>
    <xf numFmtId="0" fontId="60" fillId="20" borderId="0" applyNumberFormat="0" applyBorder="0" applyAlignment="0" applyProtection="0"/>
    <xf numFmtId="0" fontId="61" fillId="21" borderId="20" applyNumberFormat="0" applyAlignment="0" applyProtection="0"/>
    <xf numFmtId="0" fontId="62" fillId="22" borderId="21" applyNumberFormat="0" applyAlignment="0" applyProtection="0"/>
    <xf numFmtId="0" fontId="63" fillId="22" borderId="20" applyNumberFormat="0" applyAlignment="0" applyProtection="0"/>
    <xf numFmtId="0" fontId="64" fillId="0" borderId="22" applyNumberFormat="0" applyFill="0" applyAlignment="0" applyProtection="0"/>
    <xf numFmtId="0" fontId="65" fillId="23" borderId="23"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25" applyNumberFormat="0" applyFill="0" applyAlignment="0" applyProtection="0"/>
    <xf numFmtId="0" fontId="6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69" fillId="28" borderId="0" applyNumberFormat="0" applyBorder="0" applyAlignment="0" applyProtection="0"/>
    <xf numFmtId="0" fontId="6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69" fillId="32" borderId="0" applyNumberFormat="0" applyBorder="0" applyAlignment="0" applyProtection="0"/>
    <xf numFmtId="0" fontId="69"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69" fillId="36" borderId="0" applyNumberFormat="0" applyBorder="0" applyAlignment="0" applyProtection="0"/>
    <xf numFmtId="0" fontId="69"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69" fillId="48" borderId="0" applyNumberFormat="0" applyBorder="0" applyAlignment="0" applyProtection="0"/>
    <xf numFmtId="0" fontId="3" fillId="0" borderId="0"/>
    <xf numFmtId="0" fontId="3" fillId="24" borderId="24" applyNumberFormat="0" applyFont="0" applyAlignment="0" applyProtection="0"/>
    <xf numFmtId="0" fontId="4" fillId="0" borderId="0"/>
    <xf numFmtId="0" fontId="4" fillId="0" borderId="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38" borderId="0" applyNumberFormat="0" applyBorder="0" applyAlignment="0" applyProtection="0"/>
    <xf numFmtId="0" fontId="20" fillId="42" borderId="0" applyNumberFormat="0" applyBorder="0" applyAlignment="0" applyProtection="0"/>
    <xf numFmtId="0" fontId="20" fillId="46"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0" fontId="71" fillId="54" borderId="0" applyNumberFormat="0" applyBorder="0" applyAlignment="0" applyProtection="0"/>
    <xf numFmtId="0" fontId="71"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175" fontId="11" fillId="0" borderId="0"/>
    <xf numFmtId="172" fontId="42" fillId="0" borderId="1">
      <alignment horizontal="left"/>
    </xf>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39" borderId="0" applyNumberFormat="0" applyBorder="0" applyAlignment="0" applyProtection="0"/>
    <xf numFmtId="0" fontId="20" fillId="43" borderId="0" applyNumberFormat="0" applyBorder="0" applyAlignment="0" applyProtection="0"/>
    <xf numFmtId="0" fontId="20" fillId="47" borderId="0" applyNumberFormat="0" applyBorder="0" applyAlignment="0" applyProtection="0"/>
    <xf numFmtId="0" fontId="71" fillId="50" borderId="0" applyNumberFormat="0" applyBorder="0" applyAlignment="0" applyProtection="0"/>
    <xf numFmtId="0" fontId="71" fillId="58" borderId="0" applyNumberFormat="0" applyBorder="0" applyAlignment="0" applyProtection="0"/>
    <xf numFmtId="0" fontId="71" fillId="59" borderId="0" applyNumberFormat="0" applyBorder="0" applyAlignment="0" applyProtection="0"/>
    <xf numFmtId="0" fontId="71" fillId="50" borderId="0" applyNumberFormat="0" applyBorder="0" applyAlignment="0" applyProtection="0"/>
    <xf numFmtId="0" fontId="71" fillId="60" borderId="0" applyNumberFormat="0" applyBorder="0" applyAlignment="0" applyProtection="0"/>
    <xf numFmtId="0" fontId="71" fillId="51" borderId="0" applyNumberFormat="0" applyBorder="0" applyAlignment="0" applyProtection="0"/>
    <xf numFmtId="0" fontId="71" fillId="60" borderId="0" applyNumberFormat="0" applyBorder="0" applyAlignment="0" applyProtection="0"/>
    <xf numFmtId="0" fontId="71" fillId="58" borderId="0" applyNumberFormat="0" applyBorder="0" applyAlignment="0" applyProtection="0"/>
    <xf numFmtId="0" fontId="71" fillId="61" borderId="0" applyNumberFormat="0" applyBorder="0" applyAlignment="0" applyProtection="0"/>
    <xf numFmtId="0" fontId="71" fillId="57" borderId="0" applyNumberFormat="0" applyBorder="0" applyAlignment="0" applyProtection="0"/>
    <xf numFmtId="0" fontId="71" fillId="60" borderId="0" applyNumberFormat="0" applyBorder="0" applyAlignment="0" applyProtection="0"/>
    <xf numFmtId="0" fontId="71" fillId="62" borderId="0" applyNumberFormat="0" applyBorder="0" applyAlignment="0" applyProtection="0"/>
    <xf numFmtId="173" fontId="42" fillId="0" borderId="1">
      <alignment horizontal="left"/>
    </xf>
    <xf numFmtId="174" fontId="42" fillId="0" borderId="1">
      <alignment horizontal="left"/>
    </xf>
    <xf numFmtId="0" fontId="72" fillId="63" borderId="0" applyNumberFormat="0" applyBorder="0" applyAlignment="0" applyProtection="0"/>
    <xf numFmtId="0" fontId="72" fillId="58" borderId="0" applyNumberFormat="0" applyBorder="0" applyAlignment="0" applyProtection="0"/>
    <xf numFmtId="0" fontId="72" fillId="59" borderId="0" applyNumberFormat="0" applyBorder="0" applyAlignment="0" applyProtection="0"/>
    <xf numFmtId="0" fontId="72" fillId="64" borderId="0" applyNumberFormat="0" applyBorder="0" applyAlignment="0" applyProtection="0"/>
    <xf numFmtId="0" fontId="72" fillId="63" borderId="0" applyNumberFormat="0" applyBorder="0" applyAlignment="0" applyProtection="0"/>
    <xf numFmtId="0" fontId="72" fillId="51" borderId="0" applyNumberFormat="0" applyBorder="0" applyAlignment="0" applyProtection="0"/>
    <xf numFmtId="0" fontId="72" fillId="65" borderId="0" applyNumberFormat="0" applyBorder="0" applyAlignment="0" applyProtection="0"/>
    <xf numFmtId="0" fontId="72" fillId="58" borderId="0" applyNumberFormat="0" applyBorder="0" applyAlignment="0" applyProtection="0"/>
    <xf numFmtId="0" fontId="72" fillId="61"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67" borderId="0" applyNumberFormat="0" applyBorder="0" applyAlignment="0" applyProtection="0"/>
    <xf numFmtId="171" fontId="42" fillId="0" borderId="1">
      <alignment horizontal="left"/>
    </xf>
    <xf numFmtId="0" fontId="72" fillId="68" borderId="0" applyNumberFormat="0" applyBorder="0" applyAlignment="0" applyProtection="0"/>
    <xf numFmtId="0" fontId="72" fillId="69" borderId="0" applyNumberFormat="0" applyBorder="0" applyAlignment="0" applyProtection="0"/>
    <xf numFmtId="0" fontId="72" fillId="70"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71" borderId="0" applyNumberFormat="0" applyBorder="0" applyAlignment="0" applyProtection="0"/>
    <xf numFmtId="0" fontId="73" fillId="50" borderId="26" applyNumberFormat="0" applyAlignment="0" applyProtection="0"/>
    <xf numFmtId="0" fontId="74" fillId="50" borderId="27" applyNumberFormat="0" applyAlignment="0" applyProtection="0"/>
    <xf numFmtId="0" fontId="21" fillId="72" borderId="28">
      <alignment horizontal="right" vertical="top" wrapText="1"/>
    </xf>
    <xf numFmtId="0" fontId="75" fillId="0" borderId="0"/>
    <xf numFmtId="0" fontId="27" fillId="73" borderId="29">
      <alignment horizontal="left" vertical="top" wrapText="1"/>
    </xf>
    <xf numFmtId="0" fontId="28" fillId="3" borderId="0">
      <alignment horizontal="center"/>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0" fontId="76" fillId="0" borderId="0">
      <alignment horizontal="right" vertical="top"/>
    </xf>
    <xf numFmtId="0" fontId="77" fillId="0" borderId="0">
      <alignment horizontal="centerContinuous"/>
    </xf>
    <xf numFmtId="0" fontId="77" fillId="0" borderId="0" applyAlignment="0">
      <alignment horizontal="centerContinuous"/>
    </xf>
    <xf numFmtId="0" fontId="78" fillId="0" borderId="0" applyAlignment="0">
      <alignment horizontal="centerContinuous"/>
    </xf>
    <xf numFmtId="0" fontId="79" fillId="51" borderId="27" applyNumberFormat="0" applyAlignment="0" applyProtection="0"/>
    <xf numFmtId="0" fontId="80" fillId="0" borderId="30" applyNumberFormat="0" applyFill="0" applyAlignment="0" applyProtection="0"/>
    <xf numFmtId="0" fontId="81" fillId="0" borderId="0" applyNumberFormat="0" applyFill="0" applyBorder="0" applyAlignment="0" applyProtection="0"/>
    <xf numFmtId="0" fontId="82" fillId="5" borderId="2">
      <protection locked="0"/>
    </xf>
    <xf numFmtId="0" fontId="4" fillId="5" borderId="1"/>
    <xf numFmtId="0" fontId="4" fillId="5" borderId="1"/>
    <xf numFmtId="0" fontId="4" fillId="3" borderId="0"/>
    <xf numFmtId="0" fontId="4" fillId="3" borderId="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0" fillId="3" borderId="0">
      <alignment horizontal="left"/>
    </xf>
    <xf numFmtId="0" fontId="20" fillId="3" borderId="0">
      <alignment horizontal="left"/>
    </xf>
    <xf numFmtId="0" fontId="20" fillId="3" borderId="0">
      <alignment horizontal="left"/>
    </xf>
    <xf numFmtId="0" fontId="83" fillId="7" borderId="0">
      <alignment horizontal="left" vertical="top"/>
    </xf>
    <xf numFmtId="0" fontId="84" fillId="56" borderId="0" applyNumberFormat="0" applyBorder="0" applyAlignment="0" applyProtection="0"/>
    <xf numFmtId="0" fontId="6"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20" fillId="24" borderId="24" applyNumberFormat="0" applyFont="0" applyAlignment="0" applyProtection="0"/>
    <xf numFmtId="0" fontId="20" fillId="24" borderId="24" applyNumberFormat="0" applyFont="0" applyAlignment="0" applyProtection="0"/>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lignment vertical="top"/>
      <protection locked="0"/>
    </xf>
    <xf numFmtId="0" fontId="6" fillId="0" borderId="0" applyNumberFormat="0" applyFill="0" applyBorder="0" applyAlignment="0" applyProtection="0"/>
    <xf numFmtId="0" fontId="22" fillId="4" borderId="0">
      <alignment horizontal="center"/>
    </xf>
    <xf numFmtId="0" fontId="4" fillId="3" borderId="1">
      <alignment horizontal="centerContinuous" wrapText="1"/>
    </xf>
    <xf numFmtId="0" fontId="4" fillId="3" borderId="1">
      <alignment horizontal="centerContinuous" wrapText="1"/>
    </xf>
    <xf numFmtId="0" fontId="26" fillId="7" borderId="0">
      <alignment horizontal="center" wrapText="1"/>
    </xf>
    <xf numFmtId="0" fontId="4" fillId="3" borderId="1">
      <alignment horizontal="centerContinuous" wrapText="1"/>
    </xf>
    <xf numFmtId="167" fontId="4" fillId="0" borderId="0" applyFont="0" applyFill="0" applyBorder="0" applyAlignment="0" applyProtection="0"/>
    <xf numFmtId="167" fontId="20" fillId="0" borderId="0"/>
    <xf numFmtId="167" fontId="4" fillId="0" borderId="0" applyFont="0" applyFill="0" applyBorder="0" applyAlignment="0" applyProtection="0"/>
    <xf numFmtId="0" fontId="11" fillId="3" borderId="3">
      <alignment wrapText="1"/>
    </xf>
    <xf numFmtId="0" fontId="11" fillId="3" borderId="3">
      <alignment wrapText="1"/>
    </xf>
    <xf numFmtId="0" fontId="11" fillId="3" borderId="4"/>
    <xf numFmtId="0" fontId="11" fillId="3" borderId="5"/>
    <xf numFmtId="0" fontId="27" fillId="73" borderId="31">
      <alignment horizontal="left" vertical="top" wrapText="1"/>
    </xf>
    <xf numFmtId="0" fontId="4" fillId="0" borderId="0" applyFont="0" applyFill="0" applyBorder="0" applyAlignment="0" applyProtection="0"/>
    <xf numFmtId="0" fontId="88" fillId="59" borderId="0" applyNumberFormat="0" applyBorder="0" applyAlignment="0" applyProtection="0"/>
    <xf numFmtId="0" fontId="20" fillId="0" borderId="0"/>
    <xf numFmtId="0" fontId="20" fillId="0" borderId="0"/>
    <xf numFmtId="0" fontId="20" fillId="0" borderId="0"/>
    <xf numFmtId="0" fontId="89" fillId="0" borderId="0"/>
    <xf numFmtId="0" fontId="4" fillId="0" borderId="0"/>
    <xf numFmtId="0" fontId="4" fillId="0" borderId="0"/>
    <xf numFmtId="0" fontId="4" fillId="0" borderId="0"/>
    <xf numFmtId="0" fontId="4" fillId="0" borderId="0"/>
    <xf numFmtId="0" fontId="20" fillId="0" borderId="0"/>
    <xf numFmtId="0" fontId="4" fillId="0" borderId="0"/>
    <xf numFmtId="0" fontId="4" fillId="0" borderId="0"/>
    <xf numFmtId="0" fontId="20"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0" fillId="0" borderId="0"/>
    <xf numFmtId="0" fontId="4" fillId="0" borderId="0"/>
    <xf numFmtId="0" fontId="4" fillId="0" borderId="0"/>
    <xf numFmtId="0" fontId="19" fillId="0" borderId="0"/>
    <xf numFmtId="0" fontId="4" fillId="0" borderId="0"/>
    <xf numFmtId="0" fontId="20" fillId="0" borderId="0"/>
    <xf numFmtId="0" fontId="89" fillId="0" borderId="0"/>
    <xf numFmtId="0" fontId="4" fillId="0" borderId="0"/>
    <xf numFmtId="0" fontId="4" fillId="0" borderId="0"/>
    <xf numFmtId="0" fontId="4" fillId="0" borderId="0"/>
    <xf numFmtId="0" fontId="17" fillId="0" borderId="0"/>
    <xf numFmtId="0" fontId="4" fillId="0" borderId="0"/>
    <xf numFmtId="0" fontId="20" fillId="0" borderId="0"/>
    <xf numFmtId="0" fontId="4" fillId="0" borderId="0"/>
    <xf numFmtId="0" fontId="20" fillId="0" borderId="0"/>
    <xf numFmtId="0" fontId="20" fillId="0" borderId="0"/>
    <xf numFmtId="0" fontId="20" fillId="0" borderId="0"/>
    <xf numFmtId="0" fontId="91" fillId="0" borderId="0"/>
    <xf numFmtId="0" fontId="20" fillId="0" borderId="0"/>
    <xf numFmtId="0" fontId="20" fillId="0" borderId="0"/>
    <xf numFmtId="0" fontId="89" fillId="0" borderId="0"/>
    <xf numFmtId="0" fontId="19" fillId="0" borderId="0"/>
    <xf numFmtId="0" fontId="4" fillId="0" borderId="0"/>
    <xf numFmtId="0" fontId="17" fillId="0" borderId="0"/>
    <xf numFmtId="0" fontId="91" fillId="0" borderId="0"/>
    <xf numFmtId="0" fontId="92" fillId="0" borderId="0"/>
    <xf numFmtId="0" fontId="91" fillId="0" borderId="0"/>
    <xf numFmtId="0" fontId="92"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1" fillId="0" borderId="0"/>
    <xf numFmtId="0" fontId="92" fillId="0" borderId="0"/>
    <xf numFmtId="0" fontId="92" fillId="0" borderId="0"/>
    <xf numFmtId="0" fontId="92" fillId="0" borderId="0"/>
    <xf numFmtId="0" fontId="91" fillId="0" borderId="0"/>
    <xf numFmtId="0" fontId="91" fillId="0" borderId="0"/>
    <xf numFmtId="0" fontId="91" fillId="0" borderId="0"/>
    <xf numFmtId="0" fontId="92" fillId="0" borderId="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0" fontId="27" fillId="6" borderId="1">
      <alignment horizontal="left" vertical="top" wrapText="1"/>
    </xf>
    <xf numFmtId="0" fontId="93" fillId="6" borderId="8">
      <alignment horizontal="left" vertical="top" wrapText="1"/>
    </xf>
    <xf numFmtId="0" fontId="94" fillId="55" borderId="0" applyNumberFormat="0" applyBorder="0" applyAlignment="0" applyProtection="0"/>
    <xf numFmtId="0" fontId="11" fillId="0" borderId="0"/>
    <xf numFmtId="0" fontId="2" fillId="0" borderId="0"/>
    <xf numFmtId="0" fontId="4" fillId="0" borderId="0"/>
    <xf numFmtId="0" fontId="95" fillId="0" borderId="0"/>
    <xf numFmtId="0" fontId="20" fillId="0" borderId="0"/>
    <xf numFmtId="0" fontId="4" fillId="0" borderId="0"/>
    <xf numFmtId="0" fontId="4" fillId="0" borderId="0"/>
    <xf numFmtId="0" fontId="4" fillId="0" borderId="0"/>
    <xf numFmtId="0" fontId="4" fillId="0" borderId="0"/>
    <xf numFmtId="0" fontId="20" fillId="0" borderId="0"/>
    <xf numFmtId="0" fontId="20" fillId="0" borderId="0"/>
    <xf numFmtId="0" fontId="20" fillId="0" borderId="0"/>
    <xf numFmtId="0" fontId="20" fillId="0" borderId="0"/>
    <xf numFmtId="0" fontId="20" fillId="0" borderId="0"/>
    <xf numFmtId="0" fontId="96" fillId="0" borderId="0"/>
    <xf numFmtId="0" fontId="4" fillId="0" borderId="0"/>
    <xf numFmtId="0" fontId="4" fillId="0" borderId="0"/>
    <xf numFmtId="0" fontId="4" fillId="0" borderId="0"/>
    <xf numFmtId="0" fontId="4" fillId="0" borderId="0"/>
    <xf numFmtId="0" fontId="7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83" fillId="74" borderId="0">
      <alignment horizontal="left"/>
    </xf>
    <xf numFmtId="0" fontId="26" fillId="74" borderId="0">
      <alignment horizontal="left" wrapText="1"/>
    </xf>
    <xf numFmtId="0" fontId="83" fillId="74" borderId="0">
      <alignment horizontal="left"/>
    </xf>
    <xf numFmtId="0" fontId="97" fillId="0" borderId="32"/>
    <xf numFmtId="0" fontId="98" fillId="0" borderId="0"/>
    <xf numFmtId="0" fontId="83" fillId="74" borderId="0">
      <alignment horizontal="left"/>
    </xf>
    <xf numFmtId="165" fontId="17" fillId="0" borderId="0" applyFont="0" applyFill="0" applyBorder="0" applyAlignment="0" applyProtection="0"/>
    <xf numFmtId="177" fontId="90" fillId="0" borderId="0" applyFont="0" applyFill="0" applyBorder="0" applyAlignment="0" applyProtection="0"/>
    <xf numFmtId="167" fontId="17" fillId="0" borderId="0" applyFont="0" applyFill="0" applyBorder="0" applyAlignment="0" applyProtection="0"/>
    <xf numFmtId="0" fontId="99" fillId="0" borderId="33" applyNumberFormat="0" applyFill="0" applyAlignment="0" applyProtection="0"/>
    <xf numFmtId="0" fontId="100" fillId="0" borderId="34" applyNumberFormat="0" applyFill="0" applyAlignment="0" applyProtection="0"/>
    <xf numFmtId="0" fontId="101" fillId="0" borderId="35" applyNumberFormat="0" applyFill="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92" fillId="24" borderId="24" applyNumberFormat="0" applyFont="0" applyAlignment="0" applyProtection="0"/>
    <xf numFmtId="164" fontId="17" fillId="0" borderId="0" applyFont="0" applyFill="0" applyBorder="0" applyAlignment="0" applyProtection="0"/>
    <xf numFmtId="166" fontId="17" fillId="0" borderId="0" applyFont="0" applyFill="0" applyBorder="0" applyAlignment="0" applyProtection="0"/>
    <xf numFmtId="0" fontId="103" fillId="0" borderId="36" applyNumberFormat="0" applyFill="0" applyAlignment="0" applyProtection="0"/>
    <xf numFmtId="0" fontId="104" fillId="0" borderId="0" applyNumberFormat="0" applyFill="0" applyBorder="0" applyAlignment="0" applyProtection="0"/>
    <xf numFmtId="0" fontId="105" fillId="64" borderId="37" applyNumberFormat="0" applyAlignment="0" applyProtection="0"/>
    <xf numFmtId="0" fontId="4" fillId="0" borderId="0"/>
    <xf numFmtId="0" fontId="106" fillId="0" borderId="0"/>
    <xf numFmtId="0" fontId="107"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107" fillId="0" borderId="0" applyFont="0" applyFill="0" applyBorder="0" applyAlignment="0" applyProtection="0"/>
    <xf numFmtId="165" fontId="4" fillId="0" borderId="0" applyFont="0" applyFill="0" applyBorder="0" applyAlignment="0" applyProtection="0"/>
    <xf numFmtId="0" fontId="109" fillId="0" borderId="0" applyNumberFormat="0" applyFill="0" applyBorder="0">
      <protection locked="0"/>
    </xf>
    <xf numFmtId="0" fontId="108"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0" fontId="11" fillId="2" borderId="38"/>
    <xf numFmtId="0" fontId="11" fillId="0" borderId="39"/>
    <xf numFmtId="0" fontId="4" fillId="3" borderId="0">
      <alignment horizontal="center" wrapText="1"/>
    </xf>
    <xf numFmtId="0" fontId="18" fillId="5" borderId="38" applyBorder="0">
      <protection locked="0"/>
    </xf>
    <xf numFmtId="0" fontId="19" fillId="3" borderId="39">
      <alignment horizontal="left"/>
    </xf>
    <xf numFmtId="0" fontId="21" fillId="3" borderId="0">
      <alignment horizontal="right" vertical="top" textRotation="90" wrapText="1"/>
    </xf>
    <xf numFmtId="0" fontId="22" fillId="3" borderId="0">
      <alignment horizontal="center"/>
    </xf>
    <xf numFmtId="0" fontId="11" fillId="3" borderId="40">
      <alignment wrapText="1"/>
    </xf>
    <xf numFmtId="0" fontId="107" fillId="0" borderId="0"/>
    <xf numFmtId="0" fontId="4" fillId="0" borderId="0"/>
    <xf numFmtId="0" fontId="4" fillId="0" borderId="0" applyNumberFormat="0" applyFill="0" applyBorder="0" applyAlignment="0" applyProtection="0"/>
    <xf numFmtId="0" fontId="11" fillId="3" borderId="39"/>
    <xf numFmtId="0" fontId="27" fillId="3" borderId="41">
      <alignment horizontal="left" vertical="top" wrapText="1"/>
    </xf>
    <xf numFmtId="0" fontId="27" fillId="3" borderId="42">
      <alignment horizontal="left" vertical="top"/>
    </xf>
    <xf numFmtId="0" fontId="4" fillId="0" borderId="0"/>
    <xf numFmtId="0" fontId="4" fillId="3" borderId="0">
      <alignment horizontal="center" wrapText="1"/>
    </xf>
    <xf numFmtId="167" fontId="4" fillId="0" borderId="0" applyFont="0" applyFill="0" applyBorder="0" applyAlignment="0" applyProtection="0"/>
    <xf numFmtId="0" fontId="4" fillId="0" borderId="0"/>
    <xf numFmtId="9" fontId="4" fillId="0" borderId="0" applyFont="0" applyFill="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21" fillId="87" borderId="28">
      <alignment horizontal="right" vertical="top" wrapText="1"/>
    </xf>
    <xf numFmtId="0" fontId="27" fillId="7" borderId="29">
      <alignment horizontal="left" vertical="top" wrapText="1"/>
    </xf>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0" fontId="77" fillId="0" borderId="0"/>
    <xf numFmtId="0" fontId="78" fillId="0" borderId="0"/>
    <xf numFmtId="0" fontId="4" fillId="5" borderId="39"/>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4" fillId="3" borderId="39">
      <alignment horizontal="centerContinuous" wrapText="1"/>
    </xf>
    <xf numFmtId="0" fontId="11" fillId="3" borderId="40">
      <alignment wrapText="1"/>
    </xf>
    <xf numFmtId="0" fontId="27" fillId="7" borderId="31">
      <alignment horizontal="left" vertical="top" wrapText="1"/>
    </xf>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8" fillId="0" borderId="0"/>
    <xf numFmtId="0" fontId="1" fillId="0" borderId="0"/>
    <xf numFmtId="0" fontId="111" fillId="0" borderId="0"/>
    <xf numFmtId="0" fontId="1" fillId="0" borderId="0"/>
    <xf numFmtId="0" fontId="111" fillId="0" borderId="0"/>
    <xf numFmtId="0" fontId="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 fillId="0" borderId="0"/>
    <xf numFmtId="0" fontId="111" fillId="0" borderId="0"/>
    <xf numFmtId="0" fontId="111" fillId="0" borderId="0"/>
    <xf numFmtId="0" fontId="111" fillId="0" borderId="0"/>
    <xf numFmtId="0" fontId="1" fillId="0" borderId="0"/>
    <xf numFmtId="0" fontId="1" fillId="0" borderId="0"/>
    <xf numFmtId="0" fontId="1" fillId="0" borderId="0"/>
    <xf numFmtId="0" fontId="111" fillId="0" borderId="0"/>
    <xf numFmtId="9" fontId="1" fillId="0" borderId="0" applyFont="0" applyFill="0" applyBorder="0" applyAlignment="0" applyProtection="0"/>
    <xf numFmtId="9" fontId="1" fillId="0" borderId="0" applyFont="0" applyFill="0" applyBorder="0" applyAlignment="0" applyProtection="0"/>
    <xf numFmtId="9" fontId="10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4" fillId="0" borderId="0"/>
    <xf numFmtId="9" fontId="4" fillId="0" borderId="0" applyFont="0" applyFill="0" applyBorder="0" applyAlignment="0" applyProtection="0"/>
    <xf numFmtId="0" fontId="108" fillId="0" borderId="0"/>
    <xf numFmtId="9" fontId="20" fillId="0" borderId="0" applyFont="0" applyFill="0" applyBorder="0" applyAlignment="0" applyProtection="0"/>
    <xf numFmtId="0" fontId="107" fillId="0" borderId="0"/>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83" borderId="0" applyNumberFormat="0" applyBorder="0" applyAlignment="0" applyProtection="0"/>
    <xf numFmtId="0" fontId="1" fillId="84" borderId="0" applyNumberFormat="0" applyBorder="0" applyAlignment="0" applyProtection="0"/>
    <xf numFmtId="0" fontId="1" fillId="85" borderId="0" applyNumberFormat="0" applyBorder="0" applyAlignment="0" applyProtection="0"/>
    <xf numFmtId="0" fontId="1" fillId="86"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17" fillId="0" borderId="40">
      <alignment horizontal="center" vertical="center"/>
    </xf>
    <xf numFmtId="0" fontId="59" fillId="100" borderId="0" applyNumberFormat="0" applyBorder="0" applyAlignment="0" applyProtection="0"/>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180" fontId="114" fillId="0" borderId="0">
      <alignment vertical="top"/>
    </xf>
    <xf numFmtId="0" fontId="63" fillId="101" borderId="20" applyNumberFormat="0" applyAlignment="0" applyProtection="0"/>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181" fontId="17" fillId="0" borderId="0" applyFont="0" applyFill="0" applyBorder="0" applyProtection="0">
      <alignment horizontal="right" vertical="top"/>
    </xf>
    <xf numFmtId="1" fontId="115" fillId="0" borderId="0">
      <alignment vertical="top"/>
    </xf>
    <xf numFmtId="167" fontId="19"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9"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7" fillId="0" borderId="0" applyFont="0" applyFill="0" applyBorder="0" applyAlignment="0" applyProtection="0"/>
    <xf numFmtId="167" fontId="19" fillId="0" borderId="0" applyFont="0" applyFill="0" applyBorder="0" applyAlignment="0" applyProtection="0"/>
    <xf numFmtId="167" fontId="4" fillId="0" borderId="0" applyFont="0" applyFill="0" applyBorder="0" applyAlignment="0" applyProtection="0"/>
    <xf numFmtId="167" fontId="19" fillId="0" borderId="0" applyFont="0" applyFill="0" applyBorder="0" applyAlignment="0" applyProtection="0"/>
    <xf numFmtId="3" fontId="115" fillId="0" borderId="0" applyFill="0" applyBorder="0">
      <alignment horizontal="right" vertical="top"/>
    </xf>
    <xf numFmtId="183" fontId="115" fillId="0" borderId="0" applyFill="0" applyBorder="0">
      <alignment horizontal="right" vertical="top"/>
    </xf>
    <xf numFmtId="3" fontId="115" fillId="0" borderId="0" applyFill="0" applyBorder="0">
      <alignment horizontal="right" vertical="top"/>
    </xf>
    <xf numFmtId="170" fontId="114" fillId="0" borderId="0" applyFont="0" applyFill="0" applyBorder="0">
      <alignment horizontal="right" vertical="top"/>
    </xf>
    <xf numFmtId="184" fontId="70" fillId="0" borderId="0" applyFont="0" applyFill="0" applyBorder="0" applyProtection="0"/>
    <xf numFmtId="183" fontId="115" fillId="0" borderId="0">
      <alignment horizontal="right" vertical="top"/>
    </xf>
    <xf numFmtId="3" fontId="4" fillId="0" borderId="0" applyFont="0" applyFill="0" applyBorder="0" applyAlignment="0" applyProtection="0"/>
    <xf numFmtId="166"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168" fontId="17" fillId="0" borderId="0" applyBorder="0"/>
    <xf numFmtId="168" fontId="17" fillId="0" borderId="10"/>
    <xf numFmtId="168" fontId="17" fillId="0" borderId="10"/>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4" fillId="3" borderId="0"/>
    <xf numFmtId="0" fontId="67" fillId="0" borderId="0" applyNumberFormat="0" applyFill="0" applyBorder="0" applyAlignment="0" applyProtection="0"/>
    <xf numFmtId="2" fontId="4" fillId="0" borderId="0" applyFont="0" applyFill="0" applyBorder="0" applyAlignment="0" applyProtection="0"/>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116" fillId="0" borderId="40">
      <alignment horizontal="left" vertical="center"/>
    </xf>
    <xf numFmtId="0" fontId="55" fillId="0" borderId="17" applyNumberFormat="0" applyFill="0" applyAlignment="0" applyProtection="0"/>
    <xf numFmtId="0" fontId="56" fillId="0" borderId="44"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186" fontId="70" fillId="0" borderId="0">
      <protection locked="0"/>
    </xf>
    <xf numFmtId="186" fontId="70" fillId="0" borderId="0">
      <protection locked="0"/>
    </xf>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17" fillId="0" borderId="0" applyNumberFormat="0" applyFill="0" applyBorder="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4" fillId="0" borderId="22" applyNumberFormat="0" applyFill="0" applyAlignment="0" applyProtection="0"/>
    <xf numFmtId="187"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90" fontId="4" fillId="0" borderId="0" applyFont="0" applyFill="0" applyBorder="0" applyAlignment="0" applyProtection="0"/>
    <xf numFmtId="0" fontId="60" fillId="105" borderId="0" applyNumberFormat="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191" fontId="118" fillId="0" borderId="0"/>
    <xf numFmtId="0" fontId="119" fillId="0" borderId="0"/>
    <xf numFmtId="0" fontId="1"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4" fillId="0" borderId="0" applyNumberFormat="0" applyFill="0" applyBorder="0" applyAlignment="0" applyProtection="0"/>
    <xf numFmtId="0" fontId="89" fillId="0" borderId="0"/>
    <xf numFmtId="0" fontId="1" fillId="0" borderId="0"/>
    <xf numFmtId="0" fontId="108"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 fillId="0" borderId="0"/>
    <xf numFmtId="0" fontId="4" fillId="0" borderId="0"/>
    <xf numFmtId="0" fontId="4" fillId="0" borderId="0"/>
    <xf numFmtId="0" fontId="4" fillId="0" borderId="0"/>
    <xf numFmtId="0" fontId="4" fillId="0" borderId="0"/>
    <xf numFmtId="0" fontId="107" fillId="0" borderId="0"/>
    <xf numFmtId="0" fontId="90" fillId="0" borderId="0"/>
    <xf numFmtId="0" fontId="119" fillId="0" borderId="0"/>
    <xf numFmtId="0" fontId="107" fillId="0" borderId="0"/>
    <xf numFmtId="0" fontId="4" fillId="0" borderId="0"/>
    <xf numFmtId="0" fontId="4" fillId="0" borderId="0"/>
    <xf numFmtId="0" fontId="107" fillId="0" borderId="0"/>
    <xf numFmtId="0" fontId="90" fillId="0" borderId="0"/>
    <xf numFmtId="0" fontId="119" fillId="0" borderId="0"/>
    <xf numFmtId="0" fontId="4" fillId="0" borderId="0"/>
    <xf numFmtId="0" fontId="107" fillId="0" borderId="0"/>
    <xf numFmtId="0" fontId="107" fillId="0" borderId="0"/>
    <xf numFmtId="0" fontId="107" fillId="0" borderId="0"/>
    <xf numFmtId="0" fontId="4" fillId="0" borderId="0"/>
    <xf numFmtId="0" fontId="108" fillId="0" borderId="0"/>
    <xf numFmtId="0" fontId="119" fillId="0" borderId="0"/>
    <xf numFmtId="0" fontId="4" fillId="0" borderId="0"/>
    <xf numFmtId="0" fontId="107" fillId="0" borderId="0"/>
    <xf numFmtId="0" fontId="119" fillId="0" borderId="0"/>
    <xf numFmtId="0" fontId="108" fillId="0" borderId="0"/>
    <xf numFmtId="0" fontId="4" fillId="0" borderId="0" applyNumberFormat="0" applyFill="0" applyBorder="0" applyAlignment="0" applyProtection="0"/>
    <xf numFmtId="0" fontId="4" fillId="0" borderId="0" applyNumberFormat="0" applyFill="0" applyBorder="0" applyAlignment="0" applyProtection="0"/>
    <xf numFmtId="0" fontId="119" fillId="0" borderId="0"/>
    <xf numFmtId="0" fontId="89" fillId="0" borderId="0"/>
    <xf numFmtId="0" fontId="107" fillId="0" borderId="0"/>
    <xf numFmtId="0" fontId="89"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4"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20" fillId="0" borderId="0"/>
    <xf numFmtId="0" fontId="107" fillId="0" borderId="0"/>
    <xf numFmtId="0" fontId="107" fillId="0" borderId="0"/>
    <xf numFmtId="0" fontId="20" fillId="0" borderId="0"/>
    <xf numFmtId="0" fontId="107" fillId="0" borderId="0"/>
    <xf numFmtId="0" fontId="20" fillId="0" borderId="0"/>
    <xf numFmtId="0" fontId="107" fillId="0" borderId="0"/>
    <xf numFmtId="0" fontId="107" fillId="0" borderId="0"/>
    <xf numFmtId="0" fontId="20" fillId="0" borderId="0"/>
    <xf numFmtId="0" fontId="107" fillId="0" borderId="0"/>
    <xf numFmtId="0" fontId="107" fillId="0" borderId="0"/>
    <xf numFmtId="0" fontId="107" fillId="0" borderId="0"/>
    <xf numFmtId="0" fontId="20" fillId="0" borderId="0"/>
    <xf numFmtId="0" fontId="4" fillId="0" borderId="0"/>
    <xf numFmtId="0" fontId="107" fillId="0" borderId="0"/>
    <xf numFmtId="0" fontId="20" fillId="0" borderId="0"/>
    <xf numFmtId="0" fontId="20" fillId="0" borderId="0"/>
    <xf numFmtId="0" fontId="107"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19" fillId="0" borderId="0"/>
    <xf numFmtId="0" fontId="4" fillId="0" borderId="0" applyNumberFormat="0" applyFill="0" applyBorder="0" applyAlignment="0" applyProtection="0"/>
    <xf numFmtId="0" fontId="107" fillId="0" borderId="0"/>
    <xf numFmtId="0" fontId="107" fillId="0" borderId="0"/>
    <xf numFmtId="0" fontId="107" fillId="0" borderId="0"/>
    <xf numFmtId="0" fontId="4"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4" fillId="0" borderId="0" applyNumberFormat="0" applyFill="0" applyBorder="0" applyAlignment="0" applyProtection="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20"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107" fillId="0" borderId="0"/>
    <xf numFmtId="0" fontId="107" fillId="0" borderId="0"/>
    <xf numFmtId="0" fontId="107" fillId="0" borderId="0"/>
    <xf numFmtId="0" fontId="89" fillId="0" borderId="0"/>
    <xf numFmtId="0" fontId="107" fillId="0" borderId="0"/>
    <xf numFmtId="0" fontId="89"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89" fillId="0" borderId="0"/>
    <xf numFmtId="0" fontId="119"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89" fillId="0" borderId="0"/>
    <xf numFmtId="0" fontId="89" fillId="0" borderId="0"/>
    <xf numFmtId="0" fontId="89"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 fontId="114" fillId="0" borderId="0">
      <alignment vertical="top" wrapText="1"/>
    </xf>
    <xf numFmtId="1" fontId="120" fillId="0" borderId="0" applyFill="0" applyBorder="0" applyProtection="0"/>
    <xf numFmtId="1" fontId="70" fillId="0" borderId="0" applyFont="0" applyFill="0" applyBorder="0" applyProtection="0">
      <alignment vertical="center"/>
    </xf>
    <xf numFmtId="1" fontId="76" fillId="0" borderId="0">
      <alignment horizontal="right" vertical="top"/>
    </xf>
    <xf numFmtId="0" fontId="89"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0" fillId="0" borderId="0">
      <alignment horizontal="left"/>
    </xf>
    <xf numFmtId="0" fontId="62" fillId="101" borderId="21" applyNumberFormat="0" applyAlignment="0" applyProtection="0"/>
    <xf numFmtId="10"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7" fillId="0" borderId="5">
      <alignment horizontal="center" vertical="center"/>
    </xf>
    <xf numFmtId="0" fontId="121" fillId="0" borderId="0"/>
    <xf numFmtId="49" fontId="115" fillId="0" borderId="0" applyFill="0" applyBorder="0" applyProtection="0"/>
    <xf numFmtId="0" fontId="122" fillId="0" borderId="0"/>
    <xf numFmtId="0" fontId="68" fillId="0" borderId="25" applyNumberFormat="0" applyFill="0" applyAlignment="0" applyProtection="0"/>
    <xf numFmtId="167" fontId="20" fillId="0" borderId="0" applyFont="0" applyFill="0" applyBorder="0" applyAlignment="0" applyProtection="0"/>
    <xf numFmtId="0" fontId="92" fillId="88" borderId="24" applyNumberFormat="0" applyFont="0" applyAlignment="0" applyProtection="0"/>
    <xf numFmtId="0" fontId="92" fillId="88" borderId="24" applyNumberFormat="0" applyFont="0" applyAlignment="0" applyProtection="0"/>
    <xf numFmtId="0" fontId="66" fillId="0" borderId="0" applyNumberFormat="0" applyFill="0" applyBorder="0" applyAlignment="0" applyProtection="0"/>
    <xf numFmtId="1" fontId="123" fillId="0" borderId="0">
      <alignment vertical="top" wrapText="1"/>
    </xf>
    <xf numFmtId="0" fontId="124" fillId="0" borderId="0">
      <alignment vertical="center"/>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09" fillId="0" borderId="0" applyNumberFormat="0" applyFill="0" applyBorder="0">
      <protection locked="0"/>
    </xf>
    <xf numFmtId="0" fontId="4" fillId="3" borderId="0">
      <alignment horizontal="center" wrapText="1"/>
    </xf>
    <xf numFmtId="0" fontId="21" fillId="3" borderId="0">
      <alignment horizontal="right" vertical="top" textRotation="90" wrapText="1"/>
    </xf>
    <xf numFmtId="0" fontId="22" fillId="3" borderId="0">
      <alignment horizontal="center"/>
    </xf>
    <xf numFmtId="0" fontId="4" fillId="5" borderId="39"/>
    <xf numFmtId="0" fontId="11" fillId="0" borderId="39"/>
    <xf numFmtId="0" fontId="27" fillId="3" borderId="41">
      <alignment horizontal="left" vertical="top" wrapText="1"/>
    </xf>
    <xf numFmtId="0" fontId="27" fillId="3" borderId="42">
      <alignment horizontal="left" vertical="top"/>
    </xf>
    <xf numFmtId="0" fontId="4" fillId="3" borderId="0">
      <alignment horizontal="center" wrapText="1"/>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21" fillId="87" borderId="28">
      <alignment horizontal="right" vertical="top" wrapText="1"/>
    </xf>
    <xf numFmtId="0" fontId="27" fillId="7" borderId="29">
      <alignment horizontal="left" vertical="top" wrapText="1"/>
    </xf>
    <xf numFmtId="0" fontId="77" fillId="0" borderId="0"/>
    <xf numFmtId="0" fontId="78" fillId="0" borderId="0"/>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27" fillId="7" borderId="31">
      <alignment horizontal="left" vertical="top" wrapText="1"/>
    </xf>
    <xf numFmtId="0" fontId="11" fillId="5" borderId="39" applyNumberFormat="0" applyBorder="0" applyAlignment="0" applyProtection="0"/>
    <xf numFmtId="0" fontId="1" fillId="0" borderId="0"/>
    <xf numFmtId="0" fontId="11" fillId="0" borderId="39"/>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59" fillId="100" borderId="0" applyNumberFormat="0" applyBorder="0" applyAlignment="0" applyProtection="0"/>
    <xf numFmtId="0" fontId="63" fillId="101" borderId="20" applyNumberFormat="0" applyAlignment="0" applyProtection="0"/>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56" fillId="0" borderId="46" applyNumberFormat="0" applyFill="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0" fillId="105" borderId="0" applyNumberFormat="0" applyBorder="0" applyAlignment="0" applyProtection="0"/>
    <xf numFmtId="191" fontId="118" fillId="0" borderId="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62" fillId="101" borderId="21" applyNumberFormat="0" applyAlignment="0" applyProtection="0"/>
    <xf numFmtId="0" fontId="27" fillId="3" borderId="39">
      <alignment horizontal="left" vertical="top" wrapText="1"/>
    </xf>
    <xf numFmtId="9" fontId="71" fillId="0" borderId="0" applyFont="0" applyFill="0" applyBorder="0" applyAlignment="0" applyProtection="0"/>
    <xf numFmtId="9" fontId="71" fillId="0" borderId="0" applyFont="0" applyFill="0" applyBorder="0" applyAlignment="0" applyProtection="0"/>
    <xf numFmtId="0" fontId="4" fillId="3" borderId="39">
      <alignment horizontal="centerContinuous" wrapText="1"/>
    </xf>
    <xf numFmtId="0" fontId="4" fillId="5" borderId="39"/>
    <xf numFmtId="9" fontId="71" fillId="0" borderId="0" applyFont="0" applyFill="0" applyBorder="0" applyAlignment="0" applyProtection="0"/>
    <xf numFmtId="0" fontId="11" fillId="3" borderId="39"/>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21" fillId="0" borderId="0"/>
    <xf numFmtId="49" fontId="115" fillId="0" borderId="0" applyFill="0" applyBorder="0" applyProtection="0"/>
    <xf numFmtId="0" fontId="122" fillId="0" borderId="0"/>
    <xf numFmtId="0" fontId="92" fillId="88" borderId="24" applyNumberFormat="0" applyFont="0" applyAlignment="0" applyProtection="0"/>
    <xf numFmtId="0" fontId="92" fillId="88" borderId="24" applyNumberFormat="0" applyFont="0" applyAlignment="0" applyProtection="0"/>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9" fontId="4" fillId="0" borderId="0" applyFont="0" applyFill="0" applyBorder="0" applyAlignment="0" applyProtection="0"/>
    <xf numFmtId="179" fontId="4" fillId="0" borderId="0" applyFont="0" applyFill="0" applyBorder="0" applyAlignment="0" applyProtection="0"/>
    <xf numFmtId="167" fontId="107" fillId="0" borderId="0" applyFont="0" applyFill="0" applyBorder="0" applyAlignment="0" applyProtection="0"/>
    <xf numFmtId="0" fontId="11" fillId="0" borderId="39"/>
    <xf numFmtId="0" fontId="19" fillId="3" borderId="39">
      <alignment horizontal="left"/>
    </xf>
    <xf numFmtId="0" fontId="11" fillId="3" borderId="40">
      <alignment wrapText="1"/>
    </xf>
    <xf numFmtId="0" fontId="11" fillId="3" borderId="39"/>
    <xf numFmtId="0" fontId="27" fillId="3" borderId="41">
      <alignment horizontal="left" vertical="top" wrapText="1"/>
    </xf>
    <xf numFmtId="0" fontId="27" fillId="3" borderId="42">
      <alignment horizontal="left" vertical="top"/>
    </xf>
    <xf numFmtId="0" fontId="4" fillId="5" borderId="39"/>
    <xf numFmtId="0" fontId="4" fillId="3" borderId="39">
      <alignment horizontal="centerContinuous" wrapText="1"/>
    </xf>
    <xf numFmtId="0" fontId="11" fillId="3" borderId="40">
      <alignment wrapText="1"/>
    </xf>
    <xf numFmtId="0" fontId="27" fillId="3" borderId="39">
      <alignment horizontal="left" vertical="top" wrapText="1"/>
    </xf>
    <xf numFmtId="0" fontId="93" fillId="3" borderId="42">
      <alignment horizontal="left" vertical="top" wrapText="1"/>
    </xf>
    <xf numFmtId="167" fontId="107" fillId="0" borderId="0" applyFont="0" applyFill="0" applyBorder="0" applyAlignment="0" applyProtection="0"/>
    <xf numFmtId="179" fontId="4" fillId="0" borderId="0" applyFont="0" applyFill="0" applyBorder="0" applyAlignment="0" applyProtection="0"/>
    <xf numFmtId="9" fontId="4" fillId="0" borderId="0" applyFont="0" applyFill="0" applyBorder="0" applyAlignment="0" applyProtection="0"/>
    <xf numFmtId="0" fontId="17" fillId="0" borderId="40">
      <alignment horizontal="center" vertical="center"/>
    </xf>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16" fillId="0" borderId="40">
      <alignment horizontal="left" vertical="center"/>
    </xf>
    <xf numFmtId="0" fontId="11" fillId="5" borderId="39" applyNumberFormat="0" applyBorder="0" applyAlignment="0" applyProtection="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4" fillId="5" borderId="39"/>
    <xf numFmtId="0" fontId="11" fillId="0" borderId="39"/>
    <xf numFmtId="0" fontId="27" fillId="3" borderId="41">
      <alignment horizontal="left" vertical="top" wrapText="1"/>
    </xf>
    <xf numFmtId="0" fontId="27" fillId="3" borderId="42">
      <alignment horizontal="left" vertical="top"/>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1" fillId="5" borderId="39" applyNumberFormat="0" applyBorder="0" applyAlignment="0" applyProtection="0"/>
    <xf numFmtId="0" fontId="11" fillId="0" borderId="39"/>
    <xf numFmtId="0" fontId="27" fillId="3" borderId="39">
      <alignment horizontal="left" vertical="top" wrapText="1"/>
    </xf>
    <xf numFmtId="0" fontId="93" fillId="3" borderId="42">
      <alignment horizontal="left" vertical="top"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56" fillId="0" borderId="47" applyNumberFormat="0" applyFill="0" applyAlignment="0" applyProtection="0"/>
    <xf numFmtId="0" fontId="11" fillId="5" borderId="39" applyNumberFormat="0" applyBorder="0" applyAlignment="0" applyProtection="0"/>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27" fillId="3" borderId="39">
      <alignment horizontal="left" vertical="top" wrapText="1"/>
    </xf>
    <xf numFmtId="0" fontId="4" fillId="3" borderId="39">
      <alignment horizontal="centerContinuous" wrapText="1"/>
    </xf>
    <xf numFmtId="0" fontId="4" fillId="5" borderId="39"/>
    <xf numFmtId="0" fontId="11" fillId="3" borderId="39"/>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56" fillId="0" borderId="48" applyNumberFormat="0" applyFill="0" applyAlignment="0" applyProtection="0"/>
    <xf numFmtId="0" fontId="126" fillId="0" borderId="0">
      <protection locked="0"/>
    </xf>
    <xf numFmtId="0" fontId="71" fillId="0" borderId="0"/>
    <xf numFmtId="0" fontId="6" fillId="0" borderId="0" applyNumberFormat="0" applyFill="0" applyBorder="0" applyAlignment="0" applyProtection="0"/>
  </cellStyleXfs>
  <cellXfs count="870">
    <xf numFmtId="0" fontId="0" fillId="0" borderId="0" xfId="0"/>
    <xf numFmtId="0" fontId="0" fillId="0" borderId="0" xfId="0" applyBorder="1"/>
    <xf numFmtId="0" fontId="13" fillId="0" borderId="0" xfId="0" applyFont="1"/>
    <xf numFmtId="0" fontId="10" fillId="0" borderId="9" xfId="0" applyFont="1" applyBorder="1" applyAlignment="1">
      <alignment horizontal="center" wrapText="1"/>
    </xf>
    <xf numFmtId="0" fontId="7" fillId="0" borderId="9" xfId="0" applyFont="1" applyBorder="1" applyAlignment="1">
      <alignment horizontal="center" vertical="center" wrapText="1"/>
    </xf>
    <xf numFmtId="168" fontId="7" fillId="0" borderId="4" xfId="0" applyNumberFormat="1" applyFont="1" applyBorder="1" applyAlignment="1">
      <alignment horizontal="center" vertical="center" wrapText="1"/>
    </xf>
    <xf numFmtId="168" fontId="7" fillId="0" borderId="10" xfId="0" applyNumberFormat="1" applyFont="1" applyBorder="1" applyAlignment="1">
      <alignment horizontal="center" vertical="center" wrapText="1"/>
    </xf>
    <xf numFmtId="168" fontId="7" fillId="0" borderId="4" xfId="0" applyNumberFormat="1" applyFont="1" applyFill="1" applyBorder="1" applyAlignment="1">
      <alignment horizontal="center" vertical="center" wrapText="1"/>
    </xf>
    <xf numFmtId="168" fontId="7" fillId="0" borderId="10"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168" fontId="7" fillId="5" borderId="4" xfId="0" applyNumberFormat="1" applyFont="1" applyFill="1" applyBorder="1" applyAlignment="1">
      <alignment horizontal="center" vertical="center" wrapText="1"/>
    </xf>
    <xf numFmtId="168" fontId="7" fillId="5" borderId="10" xfId="0" applyNumberFormat="1" applyFont="1" applyFill="1" applyBorder="1" applyAlignment="1">
      <alignment horizontal="center" vertical="center" wrapText="1"/>
    </xf>
    <xf numFmtId="0" fontId="10" fillId="5" borderId="9" xfId="0" applyFont="1" applyFill="1" applyBorder="1" applyAlignment="1">
      <alignment horizontal="center" wrapText="1"/>
    </xf>
    <xf numFmtId="0" fontId="31" fillId="0" borderId="0" xfId="0" applyFont="1"/>
    <xf numFmtId="0" fontId="0" fillId="0" borderId="0" xfId="0" applyFill="1" applyBorder="1"/>
    <xf numFmtId="0" fontId="8" fillId="0" borderId="0" xfId="0" applyFont="1"/>
    <xf numFmtId="168" fontId="0" fillId="0" borderId="0" xfId="0" applyNumberFormat="1"/>
    <xf numFmtId="0" fontId="7" fillId="0" borderId="9" xfId="0" applyFont="1" applyBorder="1" applyAlignment="1">
      <alignment horizontal="left" vertical="center" wrapText="1"/>
    </xf>
    <xf numFmtId="0" fontId="7" fillId="0" borderId="0" xfId="0" applyFont="1" applyFill="1" applyBorder="1" applyAlignment="1">
      <alignment horizontal="center" vertical="center" wrapText="1"/>
    </xf>
    <xf numFmtId="1" fontId="0" fillId="0" borderId="0" xfId="0" applyNumberFormat="1" applyFill="1" applyBorder="1"/>
    <xf numFmtId="0" fontId="0" fillId="0" borderId="0" xfId="0" applyAlignment="1">
      <alignment vertical="center"/>
    </xf>
    <xf numFmtId="168" fontId="7" fillId="0" borderId="4" xfId="0" applyNumberFormat="1" applyFont="1" applyBorder="1" applyAlignment="1">
      <alignment horizontal="right" vertical="center" wrapText="1" indent="2"/>
    </xf>
    <xf numFmtId="0" fontId="0" fillId="0" borderId="0" xfId="0" applyAlignment="1">
      <alignment horizontal="left" vertical="center"/>
    </xf>
    <xf numFmtId="0" fontId="7" fillId="0" borderId="9" xfId="0" applyFont="1" applyBorder="1" applyAlignment="1">
      <alignment horizontal="center" wrapText="1"/>
    </xf>
    <xf numFmtId="0" fontId="7" fillId="5" borderId="9" xfId="0" applyFont="1" applyFill="1" applyBorder="1" applyAlignment="1">
      <alignment horizontal="center" wrapText="1"/>
    </xf>
    <xf numFmtId="0" fontId="5" fillId="0" borderId="0" xfId="0" applyFont="1" applyBorder="1" applyAlignment="1">
      <alignment wrapText="1"/>
    </xf>
    <xf numFmtId="0" fontId="7" fillId="8" borderId="1" xfId="0" applyFont="1" applyFill="1" applyBorder="1" applyAlignment="1">
      <alignment horizontal="center" vertical="center" wrapText="1"/>
    </xf>
    <xf numFmtId="0" fontId="7" fillId="0" borderId="9" xfId="0" applyFont="1" applyFill="1" applyBorder="1" applyAlignment="1">
      <alignment horizontal="center"/>
    </xf>
    <xf numFmtId="0" fontId="7" fillId="8" borderId="9" xfId="0" applyFont="1" applyFill="1" applyBorder="1" applyAlignment="1">
      <alignment horizontal="center"/>
    </xf>
    <xf numFmtId="0" fontId="7" fillId="8" borderId="12" xfId="0" applyFont="1" applyFill="1" applyBorder="1" applyAlignment="1">
      <alignment horizontal="center"/>
    </xf>
    <xf numFmtId="168" fontId="7" fillId="0" borderId="4" xfId="0" applyNumberFormat="1" applyFont="1" applyFill="1" applyBorder="1" applyAlignment="1">
      <alignment horizontal="right" indent="2"/>
    </xf>
    <xf numFmtId="168" fontId="7" fillId="0" borderId="10" xfId="0" applyNumberFormat="1" applyFont="1" applyFill="1" applyBorder="1" applyAlignment="1">
      <alignment horizontal="right" indent="2"/>
    </xf>
    <xf numFmtId="168" fontId="7" fillId="8" borderId="4" xfId="0" applyNumberFormat="1" applyFont="1" applyFill="1" applyBorder="1" applyAlignment="1">
      <alignment horizontal="right" indent="2"/>
    </xf>
    <xf numFmtId="168" fontId="7" fillId="8" borderId="10" xfId="0" applyNumberFormat="1" applyFont="1" applyFill="1" applyBorder="1" applyAlignment="1">
      <alignment horizontal="right" indent="2"/>
    </xf>
    <xf numFmtId="168" fontId="7" fillId="8" borderId="6" xfId="0" applyNumberFormat="1" applyFont="1" applyFill="1" applyBorder="1" applyAlignment="1">
      <alignment horizontal="right" indent="2"/>
    </xf>
    <xf numFmtId="168" fontId="7" fillId="8" borderId="13" xfId="0" applyNumberFormat="1" applyFont="1" applyFill="1" applyBorder="1" applyAlignment="1">
      <alignment horizontal="right" indent="2"/>
    </xf>
    <xf numFmtId="168" fontId="0" fillId="8" borderId="4" xfId="0" applyNumberFormat="1" applyFill="1" applyBorder="1" applyAlignment="1">
      <alignment horizontal="right" indent="2"/>
    </xf>
    <xf numFmtId="168" fontId="0" fillId="0" borderId="4" xfId="0" applyNumberFormat="1" applyFill="1" applyBorder="1" applyAlignment="1">
      <alignment horizontal="right" indent="2"/>
    </xf>
    <xf numFmtId="168" fontId="0" fillId="8" borderId="6" xfId="0" applyNumberFormat="1" applyFill="1" applyBorder="1" applyAlignment="1">
      <alignment horizontal="right" indent="2"/>
    </xf>
    <xf numFmtId="168" fontId="7" fillId="0" borderId="4" xfId="0" applyNumberFormat="1" applyFont="1" applyBorder="1" applyAlignment="1">
      <alignment horizontal="right" vertical="center" wrapText="1" indent="1"/>
    </xf>
    <xf numFmtId="168" fontId="7" fillId="0" borderId="10" xfId="0" applyNumberFormat="1" applyFont="1" applyBorder="1" applyAlignment="1">
      <alignment horizontal="right" vertical="center" wrapText="1" indent="1"/>
    </xf>
    <xf numFmtId="3" fontId="7" fillId="0" borderId="4" xfId="0" applyNumberFormat="1" applyFont="1" applyBorder="1" applyAlignment="1">
      <alignment horizontal="right" vertical="center" wrapText="1" indent="1"/>
    </xf>
    <xf numFmtId="168" fontId="7" fillId="5" borderId="4" xfId="0" applyNumberFormat="1" applyFont="1" applyFill="1" applyBorder="1" applyAlignment="1">
      <alignment horizontal="right" vertical="center" wrapText="1" indent="1"/>
    </xf>
    <xf numFmtId="168" fontId="7" fillId="5" borderId="10" xfId="0" applyNumberFormat="1" applyFont="1" applyFill="1" applyBorder="1" applyAlignment="1">
      <alignment horizontal="right" vertical="center" wrapText="1" indent="1"/>
    </xf>
    <xf numFmtId="3" fontId="7" fillId="5" borderId="4" xfId="0" applyNumberFormat="1" applyFont="1" applyFill="1" applyBorder="1" applyAlignment="1">
      <alignment horizontal="right" vertical="center" wrapText="1" indent="1"/>
    </xf>
    <xf numFmtId="0" fontId="7" fillId="5" borderId="9" xfId="0" applyFont="1" applyFill="1" applyBorder="1" applyAlignment="1">
      <alignment horizontal="left" vertical="center" wrapText="1"/>
    </xf>
    <xf numFmtId="0" fontId="7" fillId="0" borderId="9" xfId="0" applyFont="1" applyFill="1" applyBorder="1" applyAlignment="1">
      <alignment horizontal="left" vertical="center" wrapText="1"/>
    </xf>
    <xf numFmtId="0" fontId="0" fillId="0" borderId="0" xfId="0" applyAlignment="1">
      <alignment horizontal="left"/>
    </xf>
    <xf numFmtId="3" fontId="7" fillId="0" borderId="4" xfId="0" applyNumberFormat="1" applyFont="1" applyBorder="1" applyAlignment="1">
      <alignment horizontal="right" wrapText="1" indent="1"/>
    </xf>
    <xf numFmtId="0" fontId="7" fillId="0" borderId="4" xfId="0" applyFont="1" applyBorder="1" applyAlignment="1">
      <alignment horizontal="right" wrapText="1" indent="1"/>
    </xf>
    <xf numFmtId="3" fontId="7" fillId="0" borderId="10" xfId="0" applyNumberFormat="1" applyFont="1" applyBorder="1" applyAlignment="1">
      <alignment horizontal="right" wrapText="1" indent="1"/>
    </xf>
    <xf numFmtId="3" fontId="7" fillId="5" borderId="4" xfId="0" applyNumberFormat="1" applyFont="1" applyFill="1" applyBorder="1" applyAlignment="1">
      <alignment horizontal="right" wrapText="1" indent="1"/>
    </xf>
    <xf numFmtId="0" fontId="7" fillId="5" borderId="4" xfId="0" applyFont="1" applyFill="1" applyBorder="1" applyAlignment="1">
      <alignment horizontal="right" wrapText="1" indent="1"/>
    </xf>
    <xf numFmtId="3" fontId="7" fillId="5" borderId="10" xfId="0" applyNumberFormat="1" applyFont="1" applyFill="1" applyBorder="1" applyAlignment="1">
      <alignment horizontal="right" wrapText="1" indent="1"/>
    </xf>
    <xf numFmtId="168" fontId="7" fillId="0" borderId="4" xfId="0" applyNumberFormat="1" applyFont="1" applyBorder="1" applyAlignment="1">
      <alignment horizontal="right" wrapText="1" indent="1"/>
    </xf>
    <xf numFmtId="168" fontId="7" fillId="0" borderId="10" xfId="0" applyNumberFormat="1" applyFont="1" applyBorder="1" applyAlignment="1">
      <alignment horizontal="right" wrapText="1" indent="1"/>
    </xf>
    <xf numFmtId="170" fontId="7" fillId="0" borderId="4" xfId="0" applyNumberFormat="1" applyFont="1" applyBorder="1" applyAlignment="1">
      <alignment horizontal="right" wrapText="1" indent="1"/>
    </xf>
    <xf numFmtId="170" fontId="7" fillId="0" borderId="10" xfId="0" applyNumberFormat="1" applyFont="1" applyBorder="1" applyAlignment="1">
      <alignment horizontal="right" wrapText="1" indent="1"/>
    </xf>
    <xf numFmtId="168" fontId="7" fillId="5" borderId="4" xfId="0" applyNumberFormat="1" applyFont="1" applyFill="1" applyBorder="1" applyAlignment="1">
      <alignment horizontal="right" wrapText="1" indent="1"/>
    </xf>
    <xf numFmtId="168" fontId="7" fillId="5" borderId="10" xfId="0" applyNumberFormat="1" applyFont="1" applyFill="1" applyBorder="1" applyAlignment="1">
      <alignment horizontal="right" wrapText="1" indent="1"/>
    </xf>
    <xf numFmtId="0" fontId="7" fillId="0" borderId="10" xfId="0" applyFont="1" applyBorder="1" applyAlignment="1">
      <alignment horizontal="right" wrapText="1" indent="1"/>
    </xf>
    <xf numFmtId="0" fontId="10" fillId="0" borderId="0" xfId="68" applyFont="1" applyBorder="1" applyAlignment="1">
      <alignment horizontal="left" vertical="center" wrapText="1"/>
    </xf>
    <xf numFmtId="3" fontId="7" fillId="0" borderId="10" xfId="44" applyNumberFormat="1" applyFont="1" applyBorder="1" applyAlignment="1">
      <alignment horizontal="right" indent="3"/>
    </xf>
    <xf numFmtId="0" fontId="10" fillId="3" borderId="14" xfId="68" applyFont="1" applyFill="1" applyBorder="1" applyAlignment="1">
      <alignment vertical="center" wrapText="1"/>
    </xf>
    <xf numFmtId="0" fontId="7" fillId="0" borderId="9" xfId="0" applyFont="1" applyFill="1" applyBorder="1" applyAlignment="1">
      <alignment horizontal="center" vertical="center" wrapText="1"/>
    </xf>
    <xf numFmtId="0" fontId="7" fillId="0" borderId="9" xfId="0" applyFont="1" applyFill="1" applyBorder="1" applyAlignment="1">
      <alignment horizontal="center" wrapText="1"/>
    </xf>
    <xf numFmtId="0" fontId="10" fillId="0" borderId="9" xfId="68" applyFont="1" applyFill="1" applyBorder="1" applyAlignment="1">
      <alignment horizontal="left" vertical="center" wrapText="1"/>
    </xf>
    <xf numFmtId="3" fontId="7" fillId="0" borderId="4" xfId="44" applyNumberFormat="1" applyFont="1" applyFill="1" applyBorder="1" applyAlignment="1">
      <alignment horizontal="right" indent="3"/>
    </xf>
    <xf numFmtId="3" fontId="7" fillId="0" borderId="10" xfId="44" applyNumberFormat="1" applyFont="1" applyFill="1" applyBorder="1" applyAlignment="1">
      <alignment horizontal="right" indent="3"/>
    </xf>
    <xf numFmtId="170" fontId="7" fillId="5" borderId="4" xfId="0" applyNumberFormat="1" applyFont="1" applyFill="1" applyBorder="1" applyAlignment="1">
      <alignment horizontal="right" vertical="center" wrapText="1" indent="1"/>
    </xf>
    <xf numFmtId="170" fontId="7" fillId="5" borderId="4" xfId="0" applyNumberFormat="1" applyFont="1" applyFill="1" applyBorder="1" applyAlignment="1">
      <alignment horizontal="center" vertical="center" wrapText="1"/>
    </xf>
    <xf numFmtId="168" fontId="7" fillId="0" borderId="9"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168" fontId="0" fillId="0" borderId="4" xfId="0" applyNumberFormat="1" applyBorder="1" applyAlignment="1">
      <alignment horizontal="right" indent="4"/>
    </xf>
    <xf numFmtId="168" fontId="0" fillId="0" borderId="10" xfId="0" applyNumberFormat="1" applyBorder="1" applyAlignment="1">
      <alignment horizontal="right" indent="4"/>
    </xf>
    <xf numFmtId="0" fontId="7" fillId="10" borderId="9" xfId="0" applyFont="1" applyFill="1" applyBorder="1" applyAlignment="1">
      <alignment horizontal="center" vertical="center" wrapText="1"/>
    </xf>
    <xf numFmtId="0" fontId="7" fillId="10" borderId="9" xfId="0" applyFont="1" applyFill="1" applyBorder="1" applyAlignment="1">
      <alignment horizontal="left" vertical="center" wrapText="1"/>
    </xf>
    <xf numFmtId="0" fontId="7" fillId="10" borderId="6" xfId="0" applyFont="1" applyFill="1" applyBorder="1" applyAlignment="1">
      <alignment horizontal="center" vertical="center" wrapText="1"/>
    </xf>
    <xf numFmtId="0" fontId="7" fillId="10" borderId="13" xfId="0" applyFont="1" applyFill="1" applyBorder="1" applyAlignment="1">
      <alignment horizontal="center" vertical="center" wrapText="1"/>
    </xf>
    <xf numFmtId="168" fontId="7" fillId="10" borderId="4" xfId="0" applyNumberFormat="1" applyFont="1" applyFill="1" applyBorder="1" applyAlignment="1">
      <alignment horizontal="center" vertical="center" wrapText="1"/>
    </xf>
    <xf numFmtId="168" fontId="7" fillId="10" borderId="10" xfId="0" applyNumberFormat="1" applyFont="1" applyFill="1" applyBorder="1" applyAlignment="1">
      <alignment horizontal="center" vertical="center" wrapText="1"/>
    </xf>
    <xf numFmtId="168" fontId="7" fillId="10" borderId="12" xfId="0" applyNumberFormat="1" applyFont="1" applyFill="1" applyBorder="1" applyAlignment="1">
      <alignment horizontal="center" vertical="center" wrapText="1"/>
    </xf>
    <xf numFmtId="168" fontId="7" fillId="10" borderId="13" xfId="0" applyNumberFormat="1" applyFont="1" applyFill="1" applyBorder="1" applyAlignment="1">
      <alignment horizontal="center" vertical="center" wrapText="1"/>
    </xf>
    <xf numFmtId="168" fontId="7" fillId="10" borderId="6" xfId="0" applyNumberFormat="1" applyFont="1" applyFill="1" applyBorder="1" applyAlignment="1">
      <alignment horizontal="center" vertical="center" wrapText="1"/>
    </xf>
    <xf numFmtId="0" fontId="10" fillId="10" borderId="9" xfId="0" applyFont="1" applyFill="1" applyBorder="1" applyAlignment="1">
      <alignment horizontal="center" wrapText="1"/>
    </xf>
    <xf numFmtId="3" fontId="7" fillId="10" borderId="4" xfId="0" applyNumberFormat="1" applyFont="1" applyFill="1" applyBorder="1" applyAlignment="1">
      <alignment horizontal="right" vertical="center" wrapText="1" indent="1"/>
    </xf>
    <xf numFmtId="3" fontId="7" fillId="10" borderId="10" xfId="0" applyNumberFormat="1" applyFont="1" applyFill="1" applyBorder="1" applyAlignment="1">
      <alignment horizontal="right" vertical="center" wrapText="1" indent="1"/>
    </xf>
    <xf numFmtId="0" fontId="7" fillId="10" borderId="9" xfId="0" applyFont="1" applyFill="1" applyBorder="1" applyAlignment="1">
      <alignment horizontal="center" wrapText="1"/>
    </xf>
    <xf numFmtId="0" fontId="7" fillId="10" borderId="12" xfId="0" applyFont="1" applyFill="1" applyBorder="1" applyAlignment="1">
      <alignment horizontal="center" wrapText="1"/>
    </xf>
    <xf numFmtId="168" fontId="7" fillId="10" borderId="4" xfId="0" applyNumberFormat="1" applyFont="1" applyFill="1" applyBorder="1" applyAlignment="1">
      <alignment horizontal="right" vertical="center" wrapText="1" indent="1"/>
    </xf>
    <xf numFmtId="168" fontId="7" fillId="10" borderId="10" xfId="0" applyNumberFormat="1" applyFont="1" applyFill="1" applyBorder="1" applyAlignment="1">
      <alignment horizontal="right" vertical="center" wrapText="1" indent="1"/>
    </xf>
    <xf numFmtId="170" fontId="7" fillId="10" borderId="6" xfId="0" applyNumberFormat="1" applyFont="1" applyFill="1" applyBorder="1" applyAlignment="1">
      <alignment horizontal="right" vertical="center" wrapText="1" indent="1"/>
    </xf>
    <xf numFmtId="170" fontId="7" fillId="10" borderId="13" xfId="0" applyNumberFormat="1" applyFont="1" applyFill="1" applyBorder="1" applyAlignment="1">
      <alignment horizontal="right" vertical="center" wrapText="1" indent="1"/>
    </xf>
    <xf numFmtId="0" fontId="7" fillId="10" borderId="12" xfId="0" applyFont="1" applyFill="1" applyBorder="1" applyAlignment="1">
      <alignment horizontal="left" vertical="center" wrapText="1"/>
    </xf>
    <xf numFmtId="170" fontId="7" fillId="10" borderId="6" xfId="0"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indent="1"/>
    </xf>
    <xf numFmtId="168" fontId="7" fillId="10" borderId="6" xfId="0" applyNumberFormat="1" applyFont="1" applyFill="1" applyBorder="1" applyAlignment="1">
      <alignment horizontal="right" vertical="center" wrapText="1" indent="1"/>
    </xf>
    <xf numFmtId="168" fontId="7" fillId="10" borderId="13" xfId="0" applyNumberFormat="1" applyFont="1" applyFill="1" applyBorder="1" applyAlignment="1">
      <alignment horizontal="right" vertical="center" wrapText="1" indent="1"/>
    </xf>
    <xf numFmtId="168" fontId="7" fillId="10" borderId="4" xfId="0" applyNumberFormat="1" applyFont="1" applyFill="1" applyBorder="1" applyAlignment="1">
      <alignment horizontal="right" vertical="center" wrapText="1" indent="2"/>
    </xf>
    <xf numFmtId="0" fontId="10" fillId="10" borderId="0" xfId="68" applyFont="1" applyFill="1" applyBorder="1" applyAlignment="1">
      <alignment horizontal="left" vertical="center" wrapText="1"/>
    </xf>
    <xf numFmtId="3" fontId="7" fillId="10" borderId="10" xfId="44" applyNumberFormat="1" applyFont="1" applyFill="1" applyBorder="1" applyAlignment="1">
      <alignment horizontal="right" indent="3"/>
    </xf>
    <xf numFmtId="168" fontId="0" fillId="10" borderId="4" xfId="0" applyNumberFormat="1" applyFill="1" applyBorder="1" applyAlignment="1">
      <alignment horizontal="right" indent="4"/>
    </xf>
    <xf numFmtId="168" fontId="0" fillId="10" borderId="10" xfId="0" applyNumberFormat="1" applyFill="1" applyBorder="1" applyAlignment="1">
      <alignment horizontal="right" indent="4"/>
    </xf>
    <xf numFmtId="0" fontId="10" fillId="10" borderId="12" xfId="68" applyFont="1" applyFill="1" applyBorder="1" applyAlignment="1">
      <alignment horizontal="left" vertical="center" wrapText="1"/>
    </xf>
    <xf numFmtId="3" fontId="7" fillId="10" borderId="6" xfId="44" applyNumberFormat="1" applyFont="1" applyFill="1" applyBorder="1" applyAlignment="1">
      <alignment horizontal="right" indent="3"/>
    </xf>
    <xf numFmtId="3" fontId="7" fillId="10" borderId="13" xfId="44" applyNumberFormat="1" applyFont="1" applyFill="1" applyBorder="1" applyAlignment="1">
      <alignment horizontal="right" indent="3"/>
    </xf>
    <xf numFmtId="168" fontId="0" fillId="10" borderId="6" xfId="0" applyNumberFormat="1" applyFill="1" applyBorder="1" applyAlignment="1">
      <alignment horizontal="right" indent="4"/>
    </xf>
    <xf numFmtId="168" fontId="0" fillId="10" borderId="13" xfId="0" applyNumberFormat="1" applyFill="1" applyBorder="1" applyAlignment="1">
      <alignment horizontal="right" indent="4"/>
    </xf>
    <xf numFmtId="0" fontId="10" fillId="10" borderId="9" xfId="68" applyFont="1" applyFill="1" applyBorder="1" applyAlignment="1">
      <alignment horizontal="left" vertical="center" wrapText="1"/>
    </xf>
    <xf numFmtId="3" fontId="7" fillId="10" borderId="4" xfId="0" applyNumberFormat="1" applyFont="1" applyFill="1" applyBorder="1" applyAlignment="1">
      <alignment horizontal="right" wrapText="1" indent="1"/>
    </xf>
    <xf numFmtId="0" fontId="7" fillId="10" borderId="4" xfId="0" applyFont="1" applyFill="1" applyBorder="1" applyAlignment="1">
      <alignment horizontal="right" wrapText="1" indent="1"/>
    </xf>
    <xf numFmtId="3" fontId="7" fillId="10" borderId="10" xfId="0" applyNumberFormat="1" applyFont="1" applyFill="1" applyBorder="1" applyAlignment="1">
      <alignment horizontal="right" wrapText="1" indent="1"/>
    </xf>
    <xf numFmtId="168" fontId="7" fillId="10" borderId="4" xfId="0" applyNumberFormat="1" applyFont="1" applyFill="1" applyBorder="1" applyAlignment="1">
      <alignment horizontal="right" wrapText="1" indent="1"/>
    </xf>
    <xf numFmtId="168" fontId="7" fillId="10" borderId="10" xfId="0" applyNumberFormat="1" applyFont="1" applyFill="1" applyBorder="1" applyAlignment="1">
      <alignment horizontal="right" wrapText="1" indent="1"/>
    </xf>
    <xf numFmtId="170" fontId="7" fillId="10" borderId="4" xfId="0" applyNumberFormat="1" applyFont="1" applyFill="1" applyBorder="1" applyAlignment="1">
      <alignment horizontal="right" wrapText="1" indent="1"/>
    </xf>
    <xf numFmtId="170" fontId="7" fillId="10" borderId="10" xfId="0" applyNumberFormat="1" applyFont="1" applyFill="1" applyBorder="1" applyAlignment="1">
      <alignment horizontal="right" wrapText="1" indent="1"/>
    </xf>
    <xf numFmtId="0" fontId="7" fillId="10" borderId="10" xfId="0" applyFont="1" applyFill="1" applyBorder="1" applyAlignment="1">
      <alignment horizontal="right" wrapText="1" indent="1"/>
    </xf>
    <xf numFmtId="1" fontId="7" fillId="10" borderId="4" xfId="0" applyNumberFormat="1" applyFont="1" applyFill="1" applyBorder="1" applyAlignment="1">
      <alignment horizontal="right" wrapText="1" indent="1"/>
    </xf>
    <xf numFmtId="3" fontId="7" fillId="10" borderId="6" xfId="0" applyNumberFormat="1" applyFont="1" applyFill="1" applyBorder="1" applyAlignment="1">
      <alignment horizontal="right" wrapText="1" indent="1"/>
    </xf>
    <xf numFmtId="3" fontId="7" fillId="10" borderId="13" xfId="0" applyNumberFormat="1" applyFont="1" applyFill="1" applyBorder="1" applyAlignment="1">
      <alignment horizontal="right" wrapText="1" indent="1"/>
    </xf>
    <xf numFmtId="0" fontId="0" fillId="11" borderId="0" xfId="0" applyFill="1"/>
    <xf numFmtId="0" fontId="7" fillId="0" borderId="9" xfId="68" applyFont="1" applyBorder="1" applyAlignment="1">
      <alignment horizontal="center" wrapText="1"/>
    </xf>
    <xf numFmtId="0" fontId="10" fillId="0" borderId="9" xfId="68" applyFont="1" applyBorder="1" applyAlignment="1">
      <alignment horizontal="center" wrapText="1"/>
    </xf>
    <xf numFmtId="0" fontId="7" fillId="9" borderId="1" xfId="0" applyFont="1" applyFill="1" applyBorder="1" applyAlignment="1">
      <alignment horizontal="center" vertical="center" wrapText="1"/>
    </xf>
    <xf numFmtId="0" fontId="7" fillId="12" borderId="1" xfId="72" applyFont="1" applyFill="1" applyBorder="1" applyAlignment="1">
      <alignment horizontal="center" vertical="center" wrapText="1"/>
    </xf>
    <xf numFmtId="168" fontId="8" fillId="0" borderId="0" xfId="0" applyNumberFormat="1" applyFont="1"/>
    <xf numFmtId="0" fontId="0" fillId="0" borderId="0" xfId="0" applyFill="1"/>
    <xf numFmtId="0" fontId="0" fillId="0" borderId="0" xfId="0" applyAlignment="1"/>
    <xf numFmtId="168" fontId="7" fillId="0" borderId="10" xfId="73" applyNumberFormat="1" applyFont="1" applyFill="1" applyBorder="1" applyAlignment="1">
      <alignment horizontal="center" vertical="center" wrapText="1"/>
    </xf>
    <xf numFmtId="0" fontId="0" fillId="0" borderId="0" xfId="0" applyBorder="1" applyAlignment="1">
      <alignment horizontal="left"/>
    </xf>
    <xf numFmtId="0" fontId="7" fillId="0" borderId="0" xfId="0" applyFont="1"/>
    <xf numFmtId="170" fontId="7" fillId="5" borderId="10" xfId="0" applyNumberFormat="1" applyFont="1" applyFill="1" applyBorder="1" applyAlignment="1">
      <alignment horizontal="right" vertical="center" wrapText="1" indent="1"/>
    </xf>
    <xf numFmtId="168" fontId="7" fillId="5" borderId="4" xfId="0" applyNumberFormat="1" applyFont="1" applyFill="1" applyBorder="1" applyAlignment="1">
      <alignment horizontal="right" vertical="center" wrapText="1" indent="2"/>
    </xf>
    <xf numFmtId="168" fontId="7" fillId="10" borderId="9" xfId="0" applyNumberFormat="1" applyFont="1" applyFill="1" applyBorder="1" applyAlignment="1">
      <alignment horizontal="center" vertical="center" wrapText="1"/>
    </xf>
    <xf numFmtId="168" fontId="7" fillId="9" borderId="4" xfId="73" applyNumberFormat="1" applyFont="1" applyFill="1" applyBorder="1" applyAlignment="1">
      <alignment horizontal="center" vertical="center" wrapText="1"/>
    </xf>
    <xf numFmtId="168" fontId="7" fillId="9" borderId="13" xfId="73"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xf>
    <xf numFmtId="3" fontId="7" fillId="10" borderId="12" xfId="0" applyNumberFormat="1" applyFont="1" applyFill="1" applyBorder="1" applyAlignment="1">
      <alignment horizontal="right" vertical="center" wrapText="1"/>
    </xf>
    <xf numFmtId="3" fontId="7" fillId="10" borderId="4" xfId="0" applyNumberFormat="1" applyFont="1" applyFill="1" applyBorder="1" applyAlignment="1">
      <alignment horizontal="right" vertical="center" wrapText="1"/>
    </xf>
    <xf numFmtId="3" fontId="7" fillId="10" borderId="9" xfId="0" applyNumberFormat="1" applyFont="1" applyFill="1" applyBorder="1" applyAlignment="1">
      <alignment horizontal="right" vertical="center" wrapText="1"/>
    </xf>
    <xf numFmtId="0" fontId="5" fillId="0" borderId="0" xfId="0" applyFont="1" applyAlignment="1">
      <alignment wrapText="1"/>
    </xf>
    <xf numFmtId="168" fontId="30" fillId="10" borderId="4" xfId="0" applyNumberFormat="1" applyFont="1" applyFill="1" applyBorder="1" applyAlignment="1">
      <alignment horizontal="center" vertical="center" wrapText="1"/>
    </xf>
    <xf numFmtId="0" fontId="30" fillId="0" borderId="4" xfId="0" applyFont="1" applyBorder="1" applyAlignment="1">
      <alignment horizontal="center"/>
    </xf>
    <xf numFmtId="168" fontId="0" fillId="0" borderId="0" xfId="0" applyNumberFormat="1" applyBorder="1"/>
    <xf numFmtId="168" fontId="7" fillId="9" borderId="10" xfId="73" applyNumberFormat="1" applyFont="1" applyFill="1" applyBorder="1" applyAlignment="1">
      <alignment horizontal="center" vertical="center" wrapText="1"/>
    </xf>
    <xf numFmtId="3" fontId="7" fillId="0" borderId="4" xfId="0" applyNumberFormat="1" applyFont="1" applyFill="1" applyBorder="1" applyAlignment="1">
      <alignment horizontal="right" vertical="center" wrapText="1" indent="1"/>
    </xf>
    <xf numFmtId="0" fontId="22" fillId="0" borderId="0" xfId="0" applyFont="1" applyBorder="1" applyAlignment="1">
      <alignment vertical="center" wrapText="1"/>
    </xf>
    <xf numFmtId="0" fontId="7" fillId="10" borderId="9" xfId="0" applyFont="1" applyFill="1" applyBorder="1" applyAlignment="1">
      <alignment horizontal="center" vertical="center" wrapText="1"/>
    </xf>
    <xf numFmtId="3" fontId="7" fillId="0" borderId="4" xfId="68" applyNumberFormat="1" applyFont="1" applyBorder="1" applyAlignment="1">
      <alignment horizontal="right" vertical="center" wrapText="1" indent="1"/>
    </xf>
    <xf numFmtId="0" fontId="7" fillId="0" borderId="4" xfId="68" applyFont="1" applyBorder="1" applyAlignment="1">
      <alignment horizontal="right" vertical="center" wrapText="1" indent="1"/>
    </xf>
    <xf numFmtId="3" fontId="7" fillId="0" borderId="10" xfId="68" applyNumberFormat="1" applyFont="1" applyBorder="1" applyAlignment="1">
      <alignment horizontal="right" vertical="center" wrapText="1" indent="1"/>
    </xf>
    <xf numFmtId="0" fontId="10" fillId="10" borderId="9" xfId="68" applyFont="1" applyFill="1" applyBorder="1" applyAlignment="1">
      <alignment horizontal="center" wrapText="1"/>
    </xf>
    <xf numFmtId="3" fontId="7" fillId="10" borderId="4" xfId="68" applyNumberFormat="1" applyFont="1" applyFill="1" applyBorder="1" applyAlignment="1">
      <alignment horizontal="right" vertical="center" wrapText="1" indent="1"/>
    </xf>
    <xf numFmtId="0" fontId="7" fillId="10" borderId="4" xfId="68" applyFont="1" applyFill="1" applyBorder="1" applyAlignment="1">
      <alignment horizontal="right" vertical="center" wrapText="1" indent="1"/>
    </xf>
    <xf numFmtId="3" fontId="7" fillId="10" borderId="10" xfId="68" applyNumberFormat="1" applyFont="1" applyFill="1" applyBorder="1" applyAlignment="1">
      <alignment horizontal="right" vertical="center" wrapText="1" indent="1"/>
    </xf>
    <xf numFmtId="0" fontId="10" fillId="5" borderId="9" xfId="68" applyFont="1" applyFill="1" applyBorder="1" applyAlignment="1">
      <alignment horizontal="center" wrapText="1"/>
    </xf>
    <xf numFmtId="3" fontId="7" fillId="5" borderId="4" xfId="68" applyNumberFormat="1" applyFont="1" applyFill="1" applyBorder="1" applyAlignment="1">
      <alignment horizontal="right" vertical="center" wrapText="1" indent="1"/>
    </xf>
    <xf numFmtId="0" fontId="7" fillId="5" borderId="4" xfId="68" applyFont="1" applyFill="1" applyBorder="1" applyAlignment="1">
      <alignment horizontal="right" vertical="center" wrapText="1" indent="1"/>
    </xf>
    <xf numFmtId="3" fontId="7" fillId="5" borderId="10" xfId="68" applyNumberFormat="1" applyFont="1" applyFill="1" applyBorder="1" applyAlignment="1">
      <alignment horizontal="right" vertical="center" wrapText="1" indent="1"/>
    </xf>
    <xf numFmtId="0" fontId="7" fillId="10" borderId="9" xfId="68" applyFont="1" applyFill="1" applyBorder="1" applyAlignment="1">
      <alignment horizontal="center" wrapText="1"/>
    </xf>
    <xf numFmtId="0" fontId="7" fillId="0" borderId="9" xfId="68" applyFont="1" applyFill="1" applyBorder="1" applyAlignment="1">
      <alignment horizontal="center" wrapText="1"/>
    </xf>
    <xf numFmtId="0" fontId="7" fillId="10" borderId="12" xfId="68" applyFont="1" applyFill="1" applyBorder="1" applyAlignment="1">
      <alignment horizontal="center" wrapText="1"/>
    </xf>
    <xf numFmtId="168" fontId="7" fillId="0" borderId="4" xfId="68" applyNumberFormat="1" applyFont="1" applyBorder="1" applyAlignment="1">
      <alignment horizontal="right" vertical="center" wrapText="1" indent="1"/>
    </xf>
    <xf numFmtId="168" fontId="7" fillId="0" borderId="10" xfId="68" applyNumberFormat="1" applyFont="1" applyBorder="1" applyAlignment="1">
      <alignment horizontal="right" vertical="center" wrapText="1" indent="1"/>
    </xf>
    <xf numFmtId="168" fontId="7" fillId="10" borderId="4" xfId="68" applyNumberFormat="1" applyFont="1" applyFill="1" applyBorder="1" applyAlignment="1">
      <alignment horizontal="right" vertical="center" wrapText="1" indent="1"/>
    </xf>
    <xf numFmtId="168" fontId="7" fillId="10" borderId="10" xfId="68" applyNumberFormat="1" applyFont="1" applyFill="1" applyBorder="1" applyAlignment="1">
      <alignment horizontal="right" vertical="center" wrapText="1" indent="1"/>
    </xf>
    <xf numFmtId="170" fontId="7" fillId="0" borderId="4" xfId="68" applyNumberFormat="1" applyFont="1" applyBorder="1" applyAlignment="1">
      <alignment horizontal="right" vertical="center" wrapText="1" indent="1"/>
    </xf>
    <xf numFmtId="170" fontId="7" fillId="0" borderId="10" xfId="68" applyNumberFormat="1" applyFont="1" applyBorder="1" applyAlignment="1">
      <alignment horizontal="right" vertical="center" wrapText="1" indent="1"/>
    </xf>
    <xf numFmtId="170" fontId="7" fillId="10" borderId="4" xfId="68" applyNumberFormat="1" applyFont="1" applyFill="1" applyBorder="1" applyAlignment="1">
      <alignment horizontal="right" vertical="center" wrapText="1" indent="1"/>
    </xf>
    <xf numFmtId="170" fontId="7" fillId="10" borderId="10" xfId="68" applyNumberFormat="1" applyFont="1" applyFill="1" applyBorder="1" applyAlignment="1">
      <alignment horizontal="right" vertical="center" wrapText="1" indent="1"/>
    </xf>
    <xf numFmtId="0" fontId="7" fillId="5" borderId="9" xfId="68" applyFont="1" applyFill="1" applyBorder="1" applyAlignment="1">
      <alignment horizontal="center" wrapText="1"/>
    </xf>
    <xf numFmtId="168" fontId="7" fillId="5" borderId="4" xfId="68" applyNumberFormat="1" applyFont="1" applyFill="1" applyBorder="1" applyAlignment="1">
      <alignment horizontal="right" vertical="center" wrapText="1" indent="1"/>
    </xf>
    <xf numFmtId="168" fontId="7" fillId="5" borderId="10" xfId="68" applyNumberFormat="1" applyFont="1" applyFill="1" applyBorder="1" applyAlignment="1">
      <alignment horizontal="right" vertical="center" wrapText="1" indent="1"/>
    </xf>
    <xf numFmtId="0" fontId="7" fillId="0" borderId="10" xfId="68" applyFont="1" applyBorder="1" applyAlignment="1">
      <alignment horizontal="right" vertical="center" wrapText="1" indent="1"/>
    </xf>
    <xf numFmtId="0" fontId="7" fillId="10" borderId="10" xfId="68" applyFont="1" applyFill="1" applyBorder="1" applyAlignment="1">
      <alignment horizontal="right" vertical="center" wrapText="1" indent="1"/>
    </xf>
    <xf numFmtId="3" fontId="7" fillId="10" borderId="13" xfId="68" applyNumberFormat="1" applyFont="1" applyFill="1" applyBorder="1" applyAlignment="1">
      <alignment horizontal="right" vertical="center" wrapText="1" indent="1"/>
    </xf>
    <xf numFmtId="1" fontId="7" fillId="10" borderId="4" xfId="68" applyNumberFormat="1" applyFont="1" applyFill="1" applyBorder="1" applyAlignment="1">
      <alignment horizontal="right" vertical="center" wrapText="1" indent="1"/>
    </xf>
    <xf numFmtId="170" fontId="7" fillId="10" borderId="6" xfId="68"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170" fontId="7" fillId="10" borderId="4" xfId="0" applyNumberFormat="1" applyFont="1" applyFill="1" applyBorder="1" applyAlignment="1">
      <alignment horizontal="center" vertical="center" wrapText="1"/>
    </xf>
    <xf numFmtId="170" fontId="7" fillId="10" borderId="4" xfId="0" applyNumberFormat="1" applyFont="1" applyFill="1" applyBorder="1" applyAlignment="1">
      <alignment horizontal="right" vertical="center" wrapText="1" indent="1"/>
    </xf>
    <xf numFmtId="170" fontId="7" fillId="10" borderId="10" xfId="0"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3" fontId="7" fillId="5" borderId="10" xfId="0" applyNumberFormat="1" applyFont="1" applyFill="1" applyBorder="1" applyAlignment="1">
      <alignment horizontal="right" vertical="center" wrapText="1" indent="1"/>
    </xf>
    <xf numFmtId="3" fontId="7" fillId="0" borderId="10" xfId="0" applyNumberFormat="1" applyFont="1" applyBorder="1" applyAlignment="1">
      <alignment horizontal="right" vertical="center" wrapText="1" indent="1"/>
    </xf>
    <xf numFmtId="3" fontId="7" fillId="10" borderId="9" xfId="68" applyNumberFormat="1" applyFont="1" applyFill="1" applyBorder="1" applyAlignment="1">
      <alignment horizontal="right" vertical="center" wrapText="1" indent="1"/>
    </xf>
    <xf numFmtId="3" fontId="7" fillId="0" borderId="9" xfId="68" applyNumberFormat="1" applyFont="1" applyBorder="1" applyAlignment="1">
      <alignment horizontal="right" vertical="center" wrapText="1" indent="1"/>
    </xf>
    <xf numFmtId="3" fontId="7" fillId="10" borderId="6" xfId="68" applyNumberFormat="1" applyFont="1" applyFill="1" applyBorder="1" applyAlignment="1">
      <alignment horizontal="right" vertical="center" wrapText="1" indent="1"/>
    </xf>
    <xf numFmtId="0" fontId="11" fillId="0" borderId="0" xfId="0" applyFont="1" applyBorder="1" applyAlignment="1">
      <alignment horizontal="left" wrapText="1"/>
    </xf>
    <xf numFmtId="3" fontId="7" fillId="10" borderId="4" xfId="44" applyNumberFormat="1" applyFont="1" applyFill="1" applyBorder="1" applyAlignment="1">
      <alignment horizontal="right" indent="3"/>
    </xf>
    <xf numFmtId="0" fontId="0" fillId="11" borderId="0" xfId="0" applyFill="1" applyBorder="1"/>
    <xf numFmtId="0" fontId="0" fillId="11" borderId="5" xfId="0" applyFill="1" applyBorder="1"/>
    <xf numFmtId="1" fontId="7" fillId="0" borderId="15" xfId="72" applyNumberFormat="1" applyFont="1" applyFill="1" applyBorder="1" applyAlignment="1">
      <alignment horizontal="right" wrapText="1" indent="3"/>
    </xf>
    <xf numFmtId="1" fontId="7" fillId="0" borderId="16" xfId="72" applyNumberFormat="1" applyFont="1" applyFill="1" applyBorder="1" applyAlignment="1">
      <alignment horizontal="right" wrapText="1" indent="3"/>
    </xf>
    <xf numFmtId="1" fontId="7" fillId="0" borderId="4" xfId="72" applyNumberFormat="1" applyFont="1" applyFill="1" applyBorder="1" applyAlignment="1">
      <alignment horizontal="right" wrapText="1" indent="3"/>
    </xf>
    <xf numFmtId="1" fontId="7" fillId="0" borderId="10" xfId="72" applyNumberFormat="1" applyFont="1" applyFill="1" applyBorder="1" applyAlignment="1">
      <alignment horizontal="right" wrapText="1" indent="3"/>
    </xf>
    <xf numFmtId="0" fontId="7" fillId="0" borderId="9" xfId="72" applyFont="1" applyFill="1" applyBorder="1" applyAlignment="1">
      <alignment horizontal="left" vertical="center" wrapText="1" indent="1"/>
    </xf>
    <xf numFmtId="0" fontId="7" fillId="0" borderId="12" xfId="72" applyFont="1" applyFill="1" applyBorder="1" applyAlignment="1">
      <alignment horizontal="left" vertical="center" wrapText="1" indent="1"/>
    </xf>
    <xf numFmtId="1" fontId="7" fillId="0" borderId="6" xfId="72" applyNumberFormat="1" applyFont="1" applyFill="1" applyBorder="1" applyAlignment="1">
      <alignment horizontal="right" wrapText="1" indent="3"/>
    </xf>
    <xf numFmtId="1" fontId="7" fillId="0" borderId="13" xfId="72" applyNumberFormat="1" applyFont="1" applyFill="1" applyBorder="1" applyAlignment="1">
      <alignment horizontal="right" wrapText="1" indent="3"/>
    </xf>
    <xf numFmtId="1" fontId="7" fillId="9" borderId="4" xfId="72" applyNumberFormat="1" applyFont="1" applyFill="1" applyBorder="1" applyAlignment="1">
      <alignment horizontal="right" wrapText="1" indent="3"/>
    </xf>
    <xf numFmtId="1" fontId="7" fillId="9" borderId="10" xfId="72" applyNumberFormat="1" applyFont="1" applyFill="1" applyBorder="1" applyAlignment="1">
      <alignment horizontal="right" wrapText="1" indent="3"/>
    </xf>
    <xf numFmtId="0" fontId="7" fillId="9" borderId="9" xfId="72" applyFont="1" applyFill="1" applyBorder="1" applyAlignment="1">
      <alignment horizontal="left" vertical="center" wrapText="1" indent="1"/>
    </xf>
    <xf numFmtId="0" fontId="7" fillId="0" borderId="11" xfId="72" applyFont="1" applyFill="1" applyBorder="1" applyAlignment="1">
      <alignment horizontal="left" vertical="center" wrapText="1"/>
    </xf>
    <xf numFmtId="1" fontId="50" fillId="0" borderId="11" xfId="0" applyNumberFormat="1" applyFont="1" applyFill="1" applyBorder="1" applyAlignment="1">
      <alignment horizontal="left" vertical="center" wrapText="1"/>
    </xf>
    <xf numFmtId="1" fontId="50" fillId="0" borderId="9" xfId="0" applyNumberFormat="1" applyFont="1" applyFill="1" applyBorder="1" applyAlignment="1">
      <alignment horizontal="left" vertical="center" wrapText="1"/>
    </xf>
    <xf numFmtId="1" fontId="50" fillId="0" borderId="12"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xf>
    <xf numFmtId="3" fontId="7" fillId="0" borderId="15" xfId="0" applyNumberFormat="1" applyFont="1" applyFill="1" applyBorder="1" applyAlignment="1">
      <alignment horizontal="right" vertical="center" wrapText="1" indent="1"/>
    </xf>
    <xf numFmtId="3" fontId="50" fillId="0" borderId="15" xfId="0" applyNumberFormat="1" applyFont="1" applyFill="1" applyBorder="1" applyAlignment="1">
      <alignment horizontal="right" vertical="center" wrapText="1" indent="1"/>
    </xf>
    <xf numFmtId="3" fontId="50" fillId="0" borderId="16" xfId="0" applyNumberFormat="1" applyFont="1" applyFill="1" applyBorder="1" applyAlignment="1">
      <alignment horizontal="right" vertical="center" wrapText="1" indent="1"/>
    </xf>
    <xf numFmtId="3" fontId="7" fillId="9" borderId="4" xfId="0" applyNumberFormat="1" applyFont="1" applyFill="1" applyBorder="1" applyAlignment="1">
      <alignment horizontal="right" vertical="center" wrapText="1" indent="1"/>
    </xf>
    <xf numFmtId="3" fontId="50" fillId="9" borderId="4" xfId="0" applyNumberFormat="1" applyFont="1" applyFill="1" applyBorder="1" applyAlignment="1">
      <alignment horizontal="right" vertical="center" wrapText="1" indent="1"/>
    </xf>
    <xf numFmtId="3" fontId="50" fillId="9" borderId="10" xfId="0" applyNumberFormat="1" applyFont="1" applyFill="1" applyBorder="1" applyAlignment="1">
      <alignment horizontal="right" vertical="center" wrapText="1" indent="1"/>
    </xf>
    <xf numFmtId="3" fontId="50" fillId="0" borderId="4" xfId="0" applyNumberFormat="1" applyFont="1" applyFill="1" applyBorder="1" applyAlignment="1">
      <alignment horizontal="right" vertical="center" wrapText="1" indent="1"/>
    </xf>
    <xf numFmtId="3" fontId="50" fillId="0" borderId="10" xfId="0" applyNumberFormat="1" applyFont="1" applyFill="1" applyBorder="1" applyAlignment="1">
      <alignment horizontal="right" vertical="center" wrapText="1" indent="1"/>
    </xf>
    <xf numFmtId="3" fontId="7" fillId="0" borderId="6" xfId="0" applyNumberFormat="1" applyFont="1" applyFill="1" applyBorder="1" applyAlignment="1">
      <alignment horizontal="right" vertical="center" wrapText="1" indent="1"/>
    </xf>
    <xf numFmtId="3" fontId="50" fillId="0" borderId="6" xfId="0" applyNumberFormat="1" applyFont="1" applyFill="1" applyBorder="1" applyAlignment="1">
      <alignment horizontal="right" vertical="center" wrapText="1" indent="1"/>
    </xf>
    <xf numFmtId="3" fontId="50" fillId="0" borderId="13" xfId="0" applyNumberFormat="1" applyFont="1" applyFill="1" applyBorder="1" applyAlignment="1">
      <alignment horizontal="right" vertical="center" wrapText="1" indent="1"/>
    </xf>
    <xf numFmtId="1" fontId="50" fillId="3" borderId="3" xfId="0" applyNumberFormat="1" applyFont="1" applyFill="1" applyBorder="1" applyAlignment="1">
      <alignment vertical="center" wrapText="1"/>
    </xf>
    <xf numFmtId="0" fontId="0" fillId="0" borderId="4" xfId="0" applyFill="1" applyBorder="1" applyAlignment="1">
      <alignment horizontal="right" vertical="center" wrapText="1" indent="1"/>
    </xf>
    <xf numFmtId="0" fontId="0" fillId="0" borderId="10" xfId="0" applyFill="1" applyBorder="1" applyAlignment="1">
      <alignment horizontal="right" vertical="center" wrapText="1" indent="1"/>
    </xf>
    <xf numFmtId="1" fontId="7" fillId="0" borderId="9"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indent="1"/>
    </xf>
    <xf numFmtId="1" fontId="50"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xf>
    <xf numFmtId="3" fontId="50" fillId="9" borderId="13" xfId="0" applyNumberFormat="1" applyFont="1" applyFill="1" applyBorder="1" applyAlignment="1">
      <alignment horizontal="right" vertical="center" wrapText="1" indent="1"/>
    </xf>
    <xf numFmtId="0" fontId="7" fillId="9" borderId="8" xfId="0" applyFont="1" applyFill="1" applyBorder="1" applyAlignment="1">
      <alignment horizontal="center" vertical="center" wrapText="1"/>
    </xf>
    <xf numFmtId="0" fontId="7" fillId="12" borderId="8" xfId="72" applyFont="1" applyFill="1" applyBorder="1" applyAlignment="1">
      <alignment horizontal="center" vertical="center" wrapText="1"/>
    </xf>
    <xf numFmtId="0" fontId="50" fillId="3" borderId="0" xfId="0" applyFont="1" applyFill="1" applyBorder="1" applyAlignment="1">
      <alignment horizontal="center" vertical="center" wrapText="1"/>
    </xf>
    <xf numFmtId="1" fontId="50" fillId="3" borderId="0" xfId="0" applyNumberFormat="1" applyFont="1" applyFill="1" applyBorder="1" applyAlignment="1">
      <alignment horizontal="center" vertical="center" wrapText="1"/>
    </xf>
    <xf numFmtId="0" fontId="22" fillId="9" borderId="3" xfId="0" applyFont="1" applyFill="1" applyBorder="1" applyAlignment="1">
      <alignment horizontal="left" wrapText="1"/>
    </xf>
    <xf numFmtId="3" fontId="7" fillId="0" borderId="10" xfId="0" applyNumberFormat="1" applyFont="1" applyFill="1" applyBorder="1" applyAlignment="1">
      <alignment horizontal="right" vertical="center" wrapText="1" indent="1"/>
    </xf>
    <xf numFmtId="3" fontId="7" fillId="9" borderId="10" xfId="0" applyNumberFormat="1" applyFont="1" applyFill="1" applyBorder="1" applyAlignment="1">
      <alignment horizontal="right" vertical="center" wrapText="1" indent="1"/>
    </xf>
    <xf numFmtId="3" fontId="7" fillId="0" borderId="13" xfId="0" applyNumberFormat="1" applyFont="1" applyFill="1" applyBorder="1" applyAlignment="1">
      <alignment horizontal="right" vertical="center" wrapText="1" indent="1"/>
    </xf>
    <xf numFmtId="0" fontId="22" fillId="9" borderId="3" xfId="0" applyFont="1" applyFill="1" applyBorder="1" applyAlignment="1">
      <alignment horizontal="center" wrapText="1"/>
    </xf>
    <xf numFmtId="0" fontId="8" fillId="9" borderId="8" xfId="0" applyFont="1" applyFill="1" applyBorder="1" applyAlignment="1">
      <alignment horizontal="center" vertical="center" wrapText="1"/>
    </xf>
    <xf numFmtId="0" fontId="7" fillId="10" borderId="0" xfId="68" applyFont="1" applyFill="1" applyBorder="1" applyAlignment="1">
      <alignment horizontal="center" wrapText="1"/>
    </xf>
    <xf numFmtId="0" fontId="7" fillId="0" borderId="0" xfId="68" applyFont="1" applyFill="1" applyBorder="1" applyAlignment="1">
      <alignment horizontal="center" wrapText="1"/>
    </xf>
    <xf numFmtId="0" fontId="7" fillId="10" borderId="5" xfId="68" applyFont="1" applyFill="1" applyBorder="1" applyAlignment="1">
      <alignment horizontal="center" wrapText="1"/>
    </xf>
    <xf numFmtId="0" fontId="7" fillId="9" borderId="8" xfId="0" applyFont="1" applyFill="1" applyBorder="1" applyAlignment="1">
      <alignment horizontal="center" vertical="center" wrapText="1"/>
    </xf>
    <xf numFmtId="1" fontId="7"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indent="1"/>
    </xf>
    <xf numFmtId="1" fontId="7" fillId="0" borderId="12" xfId="0" applyNumberFormat="1" applyFont="1" applyFill="1" applyBorder="1" applyAlignment="1">
      <alignment horizontal="left" vertical="center" wrapText="1"/>
    </xf>
    <xf numFmtId="1" fontId="7" fillId="9" borderId="9" xfId="0" applyNumberFormat="1" applyFont="1" applyFill="1" applyBorder="1" applyAlignment="1">
      <alignment horizontal="left" vertical="center" wrapText="1" indent="2"/>
    </xf>
    <xf numFmtId="0" fontId="50" fillId="16" borderId="14" xfId="0" applyFont="1" applyFill="1" applyBorder="1" applyAlignment="1">
      <alignment horizontal="center" vertical="center" wrapText="1"/>
    </xf>
    <xf numFmtId="0" fontId="8" fillId="0" borderId="0" xfId="0" applyFont="1" applyFill="1" applyBorder="1"/>
    <xf numFmtId="1" fontId="0" fillId="0" borderId="4" xfId="0" applyNumberFormat="1" applyFill="1" applyBorder="1" applyAlignment="1">
      <alignment horizontal="right" vertical="center" wrapText="1" indent="1"/>
    </xf>
    <xf numFmtId="1" fontId="0" fillId="0" borderId="10" xfId="0" applyNumberFormat="1" applyFill="1" applyBorder="1" applyAlignment="1">
      <alignment horizontal="right" vertical="center" wrapText="1" indent="1"/>
    </xf>
    <xf numFmtId="1" fontId="50" fillId="0" borderId="4" xfId="0" applyNumberFormat="1" applyFont="1" applyFill="1" applyBorder="1" applyAlignment="1">
      <alignment horizontal="right" vertical="center" wrapText="1" indent="1"/>
    </xf>
    <xf numFmtId="0" fontId="11" fillId="0" borderId="0" xfId="0" applyFont="1" applyBorder="1" applyAlignment="1">
      <alignment wrapText="1"/>
    </xf>
    <xf numFmtId="1" fontId="50" fillId="3" borderId="3"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11" fillId="0" borderId="0" xfId="0" applyFont="1" applyBorder="1" applyAlignment="1">
      <alignment horizontal="left" vertical="top" wrapText="1"/>
    </xf>
    <xf numFmtId="1" fontId="50" fillId="16" borderId="14" xfId="0" applyNumberFormat="1" applyFont="1" applyFill="1" applyBorder="1" applyAlignment="1">
      <alignment vertical="center" wrapText="1"/>
    </xf>
    <xf numFmtId="0" fontId="11" fillId="0" borderId="0" xfId="0" applyFont="1" applyBorder="1" applyAlignment="1">
      <alignment horizontal="left" wrapText="1"/>
    </xf>
    <xf numFmtId="3" fontId="7" fillId="10" borderId="13" xfId="0" applyNumberFormat="1" applyFont="1" applyFill="1" applyBorder="1" applyAlignment="1">
      <alignment horizontal="right" vertical="center" wrapText="1" indent="1"/>
    </xf>
    <xf numFmtId="0" fontId="4" fillId="0" borderId="0" xfId="118"/>
    <xf numFmtId="0" fontId="4" fillId="0" borderId="0" xfId="118" applyAlignment="1">
      <alignment vertical="center"/>
    </xf>
    <xf numFmtId="0" fontId="7" fillId="10" borderId="15" xfId="118" applyFont="1" applyFill="1" applyBorder="1" applyAlignment="1">
      <alignment horizontal="center" vertical="center"/>
    </xf>
    <xf numFmtId="0" fontId="7" fillId="14" borderId="15" xfId="118" applyFont="1" applyFill="1" applyBorder="1" applyAlignment="1">
      <alignment horizontal="center" vertical="center"/>
    </xf>
    <xf numFmtId="0" fontId="70" fillId="14" borderId="16" xfId="118" applyFont="1" applyFill="1" applyBorder="1" applyAlignment="1">
      <alignment horizontal="center" vertical="center"/>
    </xf>
    <xf numFmtId="0" fontId="7" fillId="14" borderId="4" xfId="118" applyFont="1" applyFill="1" applyBorder="1" applyAlignment="1">
      <alignment horizontal="center" vertical="center"/>
    </xf>
    <xf numFmtId="168" fontId="7" fillId="0" borderId="15" xfId="119" applyNumberFormat="1" applyFont="1" applyFill="1" applyBorder="1" applyAlignment="1">
      <alignment horizontal="center" vertical="center" wrapText="1"/>
    </xf>
    <xf numFmtId="168" fontId="7" fillId="0" borderId="10" xfId="119" applyNumberFormat="1" applyFont="1" applyFill="1" applyBorder="1" applyAlignment="1">
      <alignment horizontal="center" vertical="center" wrapText="1"/>
    </xf>
    <xf numFmtId="168" fontId="7" fillId="9" borderId="10" xfId="119" applyNumberFormat="1" applyFont="1" applyFill="1" applyBorder="1" applyAlignment="1">
      <alignment horizontal="center" vertical="center" wrapText="1"/>
    </xf>
    <xf numFmtId="0" fontId="7" fillId="14" borderId="4" xfId="118" applyFont="1" applyFill="1" applyBorder="1" applyAlignment="1">
      <alignment horizontal="center" vertical="center" wrapText="1"/>
    </xf>
    <xf numFmtId="168" fontId="7" fillId="0" borderId="4" xfId="119" applyNumberFormat="1" applyFont="1" applyFill="1" applyBorder="1" applyAlignment="1">
      <alignment horizontal="center" vertical="center" wrapText="1"/>
    </xf>
    <xf numFmtId="168" fontId="7" fillId="9" borderId="4" xfId="119" applyNumberFormat="1" applyFont="1" applyFill="1" applyBorder="1" applyAlignment="1">
      <alignment horizontal="center" vertical="center" wrapText="1"/>
    </xf>
    <xf numFmtId="0" fontId="4" fillId="14" borderId="4" xfId="118" applyFill="1" applyBorder="1" applyAlignment="1">
      <alignment vertical="center"/>
    </xf>
    <xf numFmtId="1" fontId="7" fillId="14" borderId="4" xfId="118" applyNumberFormat="1" applyFont="1" applyFill="1" applyBorder="1" applyAlignment="1">
      <alignment horizontal="center" vertical="center"/>
    </xf>
    <xf numFmtId="0" fontId="11" fillId="0" borderId="0" xfId="118" applyFont="1" applyBorder="1" applyAlignment="1">
      <alignment vertical="center" wrapText="1"/>
    </xf>
    <xf numFmtId="0" fontId="11" fillId="14" borderId="6" xfId="118" applyFont="1" applyFill="1" applyBorder="1" applyAlignment="1">
      <alignment vertical="center" wrapText="1"/>
    </xf>
    <xf numFmtId="170" fontId="7" fillId="10" borderId="13" xfId="0" applyNumberFormat="1" applyFont="1" applyFill="1" applyBorder="1" applyAlignment="1">
      <alignment horizontal="right" wrapText="1" indent="1"/>
    </xf>
    <xf numFmtId="170" fontId="7" fillId="10" borderId="6" xfId="0" applyNumberFormat="1" applyFont="1" applyFill="1" applyBorder="1" applyAlignment="1">
      <alignment horizontal="right" wrapText="1" indent="1"/>
    </xf>
    <xf numFmtId="168" fontId="7" fillId="0" borderId="0" xfId="0" applyNumberFormat="1" applyFont="1" applyAlignment="1">
      <alignment wrapText="1"/>
    </xf>
    <xf numFmtId="168" fontId="7" fillId="10" borderId="13" xfId="0" applyNumberFormat="1" applyFont="1" applyFill="1" applyBorder="1" applyAlignment="1">
      <alignment vertical="center" wrapText="1"/>
    </xf>
    <xf numFmtId="168" fontId="7" fillId="10" borderId="13" xfId="0" applyNumberFormat="1" applyFont="1" applyFill="1" applyBorder="1" applyAlignment="1">
      <alignment horizontal="right" vertical="center" wrapText="1"/>
    </xf>
    <xf numFmtId="168" fontId="7" fillId="10" borderId="12" xfId="0" applyNumberFormat="1" applyFont="1" applyFill="1" applyBorder="1" applyAlignment="1">
      <alignment horizontal="right" vertical="center" wrapText="1"/>
    </xf>
    <xf numFmtId="0" fontId="7" fillId="0" borderId="0" xfId="0" applyFont="1" applyAlignment="1">
      <alignment wrapText="1"/>
    </xf>
    <xf numFmtId="3" fontId="7" fillId="0" borderId="10" xfId="0" applyNumberFormat="1" applyFont="1" applyBorder="1" applyAlignment="1">
      <alignment vertical="center" wrapText="1"/>
    </xf>
    <xf numFmtId="1" fontId="7" fillId="0" borderId="9" xfId="0" applyNumberFormat="1" applyFont="1" applyBorder="1" applyAlignment="1">
      <alignment vertical="center" wrapText="1"/>
    </xf>
    <xf numFmtId="3" fontId="7" fillId="0" borderId="0" xfId="0" applyNumberFormat="1" applyFont="1" applyAlignment="1">
      <alignment wrapText="1"/>
    </xf>
    <xf numFmtId="3" fontId="7" fillId="0" borderId="9" xfId="0" applyNumberFormat="1" applyFont="1" applyBorder="1" applyAlignment="1">
      <alignment vertical="center" wrapText="1"/>
    </xf>
    <xf numFmtId="168" fontId="7" fillId="10" borderId="10" xfId="0" applyNumberFormat="1" applyFont="1" applyFill="1" applyBorder="1" applyAlignment="1">
      <alignment vertical="center" wrapText="1"/>
    </xf>
    <xf numFmtId="168" fontId="7" fillId="10" borderId="9" xfId="0" applyNumberFormat="1" applyFont="1" applyFill="1" applyBorder="1" applyAlignment="1">
      <alignment horizontal="right" vertical="center" wrapText="1"/>
    </xf>
    <xf numFmtId="3" fontId="7" fillId="0" borderId="11" xfId="0" applyNumberFormat="1" applyFont="1" applyBorder="1" applyAlignment="1">
      <alignment vertical="center" wrapText="1"/>
    </xf>
    <xf numFmtId="0" fontId="13" fillId="0" borderId="0" xfId="0" applyFont="1" applyBorder="1" applyAlignment="1">
      <alignment horizontal="left" vertical="center" wrapText="1"/>
    </xf>
    <xf numFmtId="0" fontId="13" fillId="0" borderId="0" xfId="0" applyFont="1" applyAlignment="1">
      <alignment horizontal="left" vertical="center"/>
    </xf>
    <xf numFmtId="0" fontId="13" fillId="0" borderId="0" xfId="0" applyFont="1" applyFill="1" applyAlignment="1">
      <alignment vertical="center"/>
    </xf>
    <xf numFmtId="0" fontId="13" fillId="0" borderId="0" xfId="0" applyFont="1" applyAlignment="1">
      <alignment vertical="center"/>
    </xf>
    <xf numFmtId="0" fontId="19" fillId="0" borderId="0" xfId="68" applyFont="1" applyAlignment="1">
      <alignment vertical="top" wrapText="1"/>
    </xf>
    <xf numFmtId="0" fontId="7" fillId="10" borderId="16" xfId="118" applyFont="1" applyFill="1" applyBorder="1" applyAlignment="1">
      <alignment horizontal="center" vertical="center"/>
    </xf>
    <xf numFmtId="0" fontId="70" fillId="14" borderId="15" xfId="118" applyFont="1" applyFill="1" applyBorder="1" applyAlignment="1">
      <alignment horizontal="center" vertical="center"/>
    </xf>
    <xf numFmtId="0" fontId="7" fillId="14" borderId="4" xfId="118" applyFont="1" applyFill="1" applyBorder="1" applyAlignment="1">
      <alignment horizontal="center"/>
    </xf>
    <xf numFmtId="0" fontId="7" fillId="3" borderId="14" xfId="118" applyFont="1" applyFill="1" applyBorder="1" applyAlignment="1"/>
    <xf numFmtId="0" fontId="7" fillId="14" borderId="6" xfId="118" applyFont="1" applyFill="1" applyBorder="1" applyAlignment="1">
      <alignment horizontal="center"/>
    </xf>
    <xf numFmtId="0" fontId="7" fillId="0" borderId="11" xfId="342" applyFont="1" applyFill="1" applyBorder="1" applyAlignment="1">
      <alignment horizontal="left" wrapText="1"/>
    </xf>
    <xf numFmtId="1" fontId="7" fillId="0" borderId="14" xfId="342" applyNumberFormat="1" applyFont="1" applyFill="1" applyBorder="1" applyAlignment="1">
      <alignment horizontal="right" vertical="center" wrapText="1" indent="1"/>
    </xf>
    <xf numFmtId="1" fontId="7" fillId="0" borderId="15" xfId="342" applyNumberFormat="1" applyFont="1" applyFill="1" applyBorder="1" applyAlignment="1">
      <alignment horizontal="right" vertical="center" wrapText="1" indent="1"/>
    </xf>
    <xf numFmtId="0" fontId="7" fillId="0" borderId="11" xfId="342" applyFont="1" applyFill="1" applyBorder="1" applyAlignment="1">
      <alignment horizontal="right" vertical="center" wrapText="1" indent="1"/>
    </xf>
    <xf numFmtId="168" fontId="7" fillId="0" borderId="15" xfId="342" applyNumberFormat="1" applyFont="1" applyFill="1" applyBorder="1" applyAlignment="1">
      <alignment horizontal="right" vertical="center" wrapText="1" indent="1"/>
    </xf>
    <xf numFmtId="1" fontId="7" fillId="0" borderId="16" xfId="342" applyNumberFormat="1" applyFont="1" applyFill="1" applyBorder="1" applyAlignment="1">
      <alignment horizontal="right" vertical="center" wrapText="1" indent="1"/>
    </xf>
    <xf numFmtId="0" fontId="7" fillId="10" borderId="9" xfId="342" applyFont="1" applyFill="1" applyBorder="1" applyAlignment="1">
      <alignment horizontal="left" wrapText="1"/>
    </xf>
    <xf numFmtId="1" fontId="7" fillId="10" borderId="4" xfId="342" applyNumberFormat="1" applyFont="1" applyFill="1" applyBorder="1" applyAlignment="1">
      <alignment horizontal="right" vertical="center" wrapText="1" indent="1"/>
    </xf>
    <xf numFmtId="1" fontId="7" fillId="10" borderId="0" xfId="342" applyNumberFormat="1" applyFont="1" applyFill="1" applyBorder="1" applyAlignment="1">
      <alignment horizontal="right" vertical="center" wrapText="1" indent="1"/>
    </xf>
    <xf numFmtId="1" fontId="7" fillId="10" borderId="10" xfId="342" applyNumberFormat="1" applyFont="1" applyFill="1" applyBorder="1" applyAlignment="1">
      <alignment horizontal="right" vertical="center" wrapText="1" indent="1"/>
    </xf>
    <xf numFmtId="168" fontId="7" fillId="10" borderId="4" xfId="342" applyNumberFormat="1" applyFont="1" applyFill="1" applyBorder="1" applyAlignment="1">
      <alignment horizontal="right" vertical="center" wrapText="1" indent="1"/>
    </xf>
    <xf numFmtId="0" fontId="7" fillId="0" borderId="9" xfId="342" applyFont="1" applyFill="1" applyBorder="1" applyAlignment="1">
      <alignment horizontal="left" wrapText="1"/>
    </xf>
    <xf numFmtId="1" fontId="7" fillId="0" borderId="4" xfId="342" applyNumberFormat="1" applyFont="1" applyFill="1" applyBorder="1" applyAlignment="1">
      <alignment horizontal="right" vertical="center" wrapText="1" indent="1"/>
    </xf>
    <xf numFmtId="168" fontId="7" fillId="0" borderId="4" xfId="342" applyNumberFormat="1" applyFont="1" applyFill="1" applyBorder="1" applyAlignment="1">
      <alignment horizontal="right" vertical="center" wrapText="1" indent="1"/>
    </xf>
    <xf numFmtId="1" fontId="7" fillId="0" borderId="10" xfId="342" applyNumberFormat="1" applyFont="1" applyFill="1" applyBorder="1" applyAlignment="1">
      <alignment horizontal="right" vertical="center" wrapText="1" indent="1"/>
    </xf>
    <xf numFmtId="0" fontId="7" fillId="10" borderId="4" xfId="342" applyFont="1" applyFill="1" applyBorder="1" applyAlignment="1">
      <alignment horizontal="right" vertical="center" wrapText="1" indent="1"/>
    </xf>
    <xf numFmtId="1" fontId="7" fillId="0" borderId="10" xfId="342" applyNumberFormat="1" applyFont="1" applyFill="1" applyBorder="1" applyAlignment="1">
      <alignment horizontal="right" wrapText="1" indent="1"/>
    </xf>
    <xf numFmtId="1" fontId="7" fillId="0" borderId="0" xfId="342" applyNumberFormat="1" applyFont="1" applyFill="1" applyBorder="1" applyAlignment="1">
      <alignment horizontal="right" vertical="center" wrapText="1" indent="1"/>
    </xf>
    <xf numFmtId="0" fontId="7" fillId="12" borderId="9" xfId="342" applyFont="1" applyFill="1" applyBorder="1" applyAlignment="1">
      <alignment horizontal="left" wrapText="1"/>
    </xf>
    <xf numFmtId="0" fontId="7" fillId="10" borderId="0" xfId="342" applyNumberFormat="1" applyFont="1" applyFill="1" applyBorder="1" applyAlignment="1">
      <alignment horizontal="right" vertical="center" wrapText="1" indent="1"/>
    </xf>
    <xf numFmtId="0" fontId="7" fillId="0" borderId="4" xfId="342" applyFont="1" applyFill="1" applyBorder="1" applyAlignment="1">
      <alignment horizontal="right" vertical="center" wrapText="1" indent="1"/>
    </xf>
    <xf numFmtId="168" fontId="7" fillId="9" borderId="0" xfId="119" applyNumberFormat="1" applyFont="1" applyFill="1" applyBorder="1" applyAlignment="1">
      <alignment horizontal="center" vertical="center" wrapText="1"/>
    </xf>
    <xf numFmtId="0" fontId="11" fillId="14" borderId="4" xfId="118" applyFont="1" applyFill="1" applyBorder="1" applyAlignment="1">
      <alignment vertical="center" wrapText="1"/>
    </xf>
    <xf numFmtId="0" fontId="7" fillId="12" borderId="4" xfId="342" applyFont="1" applyFill="1" applyBorder="1" applyAlignment="1">
      <alignment horizontal="right" vertical="center" indent="1"/>
    </xf>
    <xf numFmtId="0" fontId="7" fillId="12" borderId="9" xfId="342" applyFont="1" applyFill="1" applyBorder="1" applyAlignment="1">
      <alignment horizontal="right" vertical="center" wrapText="1" indent="1"/>
    </xf>
    <xf numFmtId="0" fontId="7" fillId="0" borderId="12" xfId="342" applyFont="1" applyFill="1" applyBorder="1" applyAlignment="1">
      <alignment horizontal="left" wrapText="1"/>
    </xf>
    <xf numFmtId="0" fontId="7" fillId="0" borderId="6" xfId="342" applyFont="1" applyFill="1" applyBorder="1" applyAlignment="1">
      <alignment horizontal="right" vertical="center" wrapText="1" indent="1"/>
    </xf>
    <xf numFmtId="0" fontId="7" fillId="0" borderId="13" xfId="342" applyFont="1" applyFill="1" applyBorder="1" applyAlignment="1">
      <alignment horizontal="right" vertical="center" wrapText="1" indent="1"/>
    </xf>
    <xf numFmtId="0" fontId="11" fillId="0" borderId="0" xfId="118" applyFont="1" applyAlignment="1"/>
    <xf numFmtId="0" fontId="4" fillId="0" borderId="0" xfId="118" applyBorder="1"/>
    <xf numFmtId="0" fontId="13" fillId="0" borderId="0" xfId="342" applyFont="1" applyBorder="1" applyAlignment="1">
      <alignment horizontal="left" wrapText="1"/>
    </xf>
    <xf numFmtId="0" fontId="13" fillId="0" borderId="0" xfId="342" applyFont="1" applyBorder="1" applyAlignment="1">
      <alignment horizontal="left"/>
    </xf>
    <xf numFmtId="0" fontId="13" fillId="0" borderId="0" xfId="342" applyFont="1" applyAlignment="1">
      <alignment horizontal="left"/>
    </xf>
    <xf numFmtId="0" fontId="13" fillId="0" borderId="0" xfId="342" applyFont="1" applyAlignment="1">
      <alignment horizontal="left" vertical="center" wrapText="1"/>
    </xf>
    <xf numFmtId="0" fontId="11" fillId="0" borderId="0" xfId="342" applyFont="1" applyAlignment="1">
      <alignment horizontal="left"/>
    </xf>
    <xf numFmtId="1" fontId="7" fillId="0" borderId="6" xfId="342" applyNumberFormat="1" applyFont="1" applyFill="1" applyBorder="1" applyAlignment="1">
      <alignment horizontal="right" wrapText="1" indent="1"/>
    </xf>
    <xf numFmtId="1" fontId="7" fillId="0" borderId="5" xfId="342" applyNumberFormat="1" applyFont="1" applyFill="1" applyBorder="1" applyAlignment="1">
      <alignment horizontal="right" wrapText="1" indent="1"/>
    </xf>
    <xf numFmtId="1" fontId="7" fillId="0" borderId="13" xfId="342" applyNumberFormat="1" applyFont="1" applyFill="1" applyBorder="1" applyAlignment="1">
      <alignment horizontal="right" wrapText="1" indent="1"/>
    </xf>
    <xf numFmtId="1" fontId="7" fillId="0" borderId="6" xfId="342" applyNumberFormat="1" applyFont="1" applyFill="1" applyBorder="1" applyAlignment="1">
      <alignment horizontal="right" vertical="center" wrapText="1" indent="1"/>
    </xf>
    <xf numFmtId="168" fontId="7" fillId="0" borderId="6" xfId="342" applyNumberFormat="1" applyFont="1" applyFill="1" applyBorder="1" applyAlignment="1">
      <alignment horizontal="right" vertical="center" wrapText="1" indent="1"/>
    </xf>
    <xf numFmtId="1" fontId="7" fillId="0" borderId="13" xfId="342" applyNumberFormat="1" applyFont="1" applyFill="1" applyBorder="1" applyAlignment="1">
      <alignment horizontal="right" vertical="center" wrapText="1" indent="1"/>
    </xf>
    <xf numFmtId="168" fontId="7" fillId="0" borderId="13" xfId="342" applyNumberFormat="1" applyFont="1" applyFill="1" applyBorder="1" applyAlignment="1">
      <alignment horizontal="right" vertical="center" wrapText="1" indent="1"/>
    </xf>
    <xf numFmtId="0" fontId="7" fillId="9" borderId="9" xfId="342" applyFont="1" applyFill="1" applyBorder="1" applyAlignment="1">
      <alignment horizontal="left" wrapText="1"/>
    </xf>
    <xf numFmtId="168" fontId="7" fillId="9" borderId="4" xfId="342" applyNumberFormat="1" applyFont="1" applyFill="1" applyBorder="1" applyAlignment="1">
      <alignment horizontal="right" vertical="center" wrapText="1" indent="1"/>
    </xf>
    <xf numFmtId="1" fontId="7" fillId="9" borderId="4" xfId="342" applyNumberFormat="1" applyFont="1" applyFill="1" applyBorder="1" applyAlignment="1">
      <alignment horizontal="right" vertical="center" wrapText="1" indent="1"/>
    </xf>
    <xf numFmtId="1" fontId="7" fillId="9" borderId="10" xfId="342" applyNumberFormat="1" applyFont="1" applyFill="1" applyBorder="1" applyAlignment="1">
      <alignment horizontal="right" vertical="center" wrapText="1" indent="1"/>
    </xf>
    <xf numFmtId="1" fontId="7" fillId="9" borderId="0" xfId="342" applyNumberFormat="1" applyFont="1" applyFill="1" applyBorder="1" applyAlignment="1">
      <alignment horizontal="right" vertical="center" wrapText="1" indent="1"/>
    </xf>
    <xf numFmtId="0" fontId="7" fillId="9" borderId="11" xfId="342" applyFont="1" applyFill="1" applyBorder="1" applyAlignment="1">
      <alignment horizontal="left" wrapText="1"/>
    </xf>
    <xf numFmtId="1" fontId="7" fillId="9" borderId="11" xfId="342" applyNumberFormat="1" applyFont="1" applyFill="1" applyBorder="1" applyAlignment="1">
      <alignment horizontal="right" wrapText="1" indent="1"/>
    </xf>
    <xf numFmtId="1" fontId="7" fillId="9" borderId="14" xfId="342" applyNumberFormat="1" applyFont="1" applyFill="1" applyBorder="1" applyAlignment="1">
      <alignment horizontal="right" wrapText="1" indent="1"/>
    </xf>
    <xf numFmtId="1" fontId="7" fillId="9" borderId="16" xfId="342" applyNumberFormat="1" applyFont="1" applyFill="1" applyBorder="1" applyAlignment="1">
      <alignment horizontal="right" wrapText="1" indent="1"/>
    </xf>
    <xf numFmtId="0" fontId="7" fillId="9" borderId="9" xfId="342" applyFont="1" applyFill="1" applyBorder="1" applyAlignment="1">
      <alignment horizontal="right" vertical="center" wrapText="1" indent="1"/>
    </xf>
    <xf numFmtId="168" fontId="7" fillId="9" borderId="16" xfId="342" applyNumberFormat="1" applyFont="1" applyFill="1" applyBorder="1" applyAlignment="1">
      <alignment horizontal="right" wrapText="1" indent="1"/>
    </xf>
    <xf numFmtId="1" fontId="7" fillId="9" borderId="10" xfId="119" applyNumberFormat="1" applyFont="1" applyFill="1" applyBorder="1" applyAlignment="1">
      <alignment horizontal="center" vertical="center" wrapText="1"/>
    </xf>
    <xf numFmtId="1" fontId="7" fillId="13" borderId="4" xfId="118" applyNumberFormat="1" applyFont="1" applyFill="1" applyBorder="1" applyAlignment="1">
      <alignment horizontal="center" vertical="center"/>
    </xf>
    <xf numFmtId="0" fontId="4" fillId="13" borderId="4" xfId="118" applyFill="1" applyBorder="1" applyAlignment="1">
      <alignment vertical="center"/>
    </xf>
    <xf numFmtId="0" fontId="7" fillId="13" borderId="4" xfId="118" applyFont="1" applyFill="1" applyBorder="1" applyAlignment="1">
      <alignment horizontal="center" vertical="center"/>
    </xf>
    <xf numFmtId="0" fontId="4" fillId="13" borderId="4" xfId="118" applyFill="1" applyBorder="1"/>
    <xf numFmtId="0" fontId="7" fillId="13" borderId="4" xfId="118" applyFont="1" applyFill="1" applyBorder="1" applyAlignment="1">
      <alignment horizontal="center" vertical="center" wrapText="1"/>
    </xf>
    <xf numFmtId="1" fontId="31" fillId="13" borderId="4" xfId="118" applyNumberFormat="1" applyFont="1" applyFill="1" applyBorder="1" applyAlignment="1">
      <alignment horizontal="center" vertical="center"/>
    </xf>
    <xf numFmtId="0" fontId="11" fillId="13" borderId="6" xfId="118" applyFont="1" applyFill="1" applyBorder="1" applyAlignment="1">
      <alignment vertical="center" wrapText="1"/>
    </xf>
    <xf numFmtId="0" fontId="7" fillId="13" borderId="6" xfId="118" applyFont="1" applyFill="1" applyBorder="1" applyAlignment="1">
      <alignment horizontal="center" vertical="center"/>
    </xf>
    <xf numFmtId="168" fontId="7" fillId="9" borderId="10" xfId="119" applyNumberFormat="1" applyFont="1" applyFill="1" applyBorder="1" applyAlignment="1">
      <alignment horizontal="left" vertical="center" wrapText="1" indent="3"/>
    </xf>
    <xf numFmtId="168" fontId="7" fillId="9" borderId="10" xfId="119" applyNumberFormat="1" applyFont="1" applyFill="1" applyBorder="1" applyAlignment="1">
      <alignment horizontal="left" vertical="center" wrapText="1" indent="4"/>
    </xf>
    <xf numFmtId="168" fontId="7" fillId="0" borderId="13" xfId="119" applyNumberFormat="1" applyFont="1" applyFill="1" applyBorder="1" applyAlignment="1">
      <alignment horizontal="center" vertical="center" wrapText="1"/>
    </xf>
    <xf numFmtId="168" fontId="7" fillId="0" borderId="6" xfId="119" applyNumberFormat="1" applyFont="1" applyFill="1" applyBorder="1" applyAlignment="1">
      <alignment horizontal="center" vertical="center" wrapText="1"/>
    </xf>
    <xf numFmtId="1" fontId="7" fillId="0" borderId="10" xfId="119" applyNumberFormat="1" applyFont="1" applyFill="1" applyBorder="1" applyAlignment="1">
      <alignment horizontal="center" vertical="center" wrapText="1"/>
    </xf>
    <xf numFmtId="1" fontId="7" fillId="12" borderId="9" xfId="342" applyNumberFormat="1" applyFont="1" applyFill="1" applyBorder="1" applyAlignment="1">
      <alignment horizontal="right" vertical="center" wrapText="1" indent="1"/>
    </xf>
    <xf numFmtId="1" fontId="7" fillId="12" borderId="4" xfId="342" applyNumberFormat="1" applyFont="1" applyFill="1" applyBorder="1" applyAlignment="1">
      <alignment horizontal="right" vertical="center" indent="1"/>
    </xf>
    <xf numFmtId="1" fontId="7" fillId="12" borderId="10" xfId="342" applyNumberFormat="1" applyFont="1" applyFill="1" applyBorder="1" applyAlignment="1">
      <alignment horizontal="right" vertical="center" indent="1"/>
    </xf>
    <xf numFmtId="168" fontId="7" fillId="0" borderId="10" xfId="119" applyNumberFormat="1" applyFont="1" applyFill="1" applyBorder="1" applyAlignment="1">
      <alignment horizontal="left" vertical="center" wrapText="1" indent="3"/>
    </xf>
    <xf numFmtId="168" fontId="7" fillId="0" borderId="10" xfId="119" applyNumberFormat="1" applyFont="1" applyFill="1" applyBorder="1" applyAlignment="1">
      <alignment horizontal="left" vertical="center" wrapText="1" indent="4"/>
    </xf>
    <xf numFmtId="1" fontId="7" fillId="0" borderId="4" xfId="119" applyNumberFormat="1" applyFont="1" applyFill="1" applyBorder="1" applyAlignment="1">
      <alignment horizontal="center" vertical="center" wrapText="1"/>
    </xf>
    <xf numFmtId="0" fontId="13" fillId="0" borderId="0" xfId="0" applyFont="1" applyAlignment="1">
      <alignment vertical="top" wrapText="1"/>
    </xf>
    <xf numFmtId="0" fontId="7" fillId="9" borderId="16" xfId="118" applyFont="1" applyFill="1" applyBorder="1" applyAlignment="1">
      <alignment horizontal="center" vertical="center"/>
    </xf>
    <xf numFmtId="1" fontId="50" fillId="3" borderId="3" xfId="0" applyNumberFormat="1" applyFont="1" applyFill="1" applyBorder="1" applyAlignment="1">
      <alignment horizontal="center" vertical="center" wrapText="1"/>
    </xf>
    <xf numFmtId="0" fontId="13" fillId="0" borderId="0" xfId="0" applyFont="1" applyAlignment="1">
      <alignment vertical="center" wrapText="1"/>
    </xf>
    <xf numFmtId="0" fontId="0" fillId="0" borderId="9" xfId="0" applyBorder="1"/>
    <xf numFmtId="168" fontId="0" fillId="0" borderId="4" xfId="0" applyNumberFormat="1" applyBorder="1" applyAlignment="1">
      <alignment horizontal="right" indent="3"/>
    </xf>
    <xf numFmtId="0" fontId="0" fillId="9" borderId="9" xfId="0" applyFill="1" applyBorder="1" applyAlignment="1">
      <alignment wrapText="1"/>
    </xf>
    <xf numFmtId="168" fontId="0" fillId="9" borderId="4" xfId="0" applyNumberFormat="1" applyFill="1" applyBorder="1" applyAlignment="1">
      <alignment horizontal="right" indent="3"/>
    </xf>
    <xf numFmtId="0" fontId="0" fillId="9" borderId="9" xfId="0" applyFill="1" applyBorder="1"/>
    <xf numFmtId="0" fontId="0" fillId="9" borderId="9" xfId="0" applyFill="1" applyBorder="1" applyAlignment="1">
      <alignment horizontal="left" indent="1"/>
    </xf>
    <xf numFmtId="0" fontId="0" fillId="0" borderId="9" xfId="0" applyBorder="1" applyAlignment="1">
      <alignment horizontal="left" indent="1"/>
    </xf>
    <xf numFmtId="0" fontId="0" fillId="0" borderId="12" xfId="0" applyBorder="1" applyAlignment="1">
      <alignment horizontal="left" indent="1"/>
    </xf>
    <xf numFmtId="0" fontId="0" fillId="9" borderId="6" xfId="0" applyFill="1" applyBorder="1" applyAlignment="1">
      <alignment horizontal="center"/>
    </xf>
    <xf numFmtId="0" fontId="0" fillId="9" borderId="13" xfId="0" applyFill="1" applyBorder="1" applyAlignment="1">
      <alignment horizontal="center"/>
    </xf>
    <xf numFmtId="0" fontId="4" fillId="0" borderId="9" xfId="0" applyFont="1" applyBorder="1" applyAlignment="1">
      <alignment wrapText="1"/>
    </xf>
    <xf numFmtId="0" fontId="4" fillId="9" borderId="9" xfId="0" applyFont="1" applyFill="1" applyBorder="1" applyAlignment="1">
      <alignment wrapText="1"/>
    </xf>
    <xf numFmtId="0" fontId="4" fillId="0" borderId="9" xfId="0" applyFont="1" applyBorder="1" applyAlignment="1">
      <alignment horizontal="left" indent="1"/>
    </xf>
    <xf numFmtId="0" fontId="4" fillId="9" borderId="9" xfId="0" applyFont="1" applyFill="1" applyBorder="1" applyAlignment="1">
      <alignment horizontal="left" indent="1"/>
    </xf>
    <xf numFmtId="0" fontId="4" fillId="0" borderId="9" xfId="0" applyFont="1" applyBorder="1" applyAlignment="1">
      <alignment horizontal="left"/>
    </xf>
    <xf numFmtId="0" fontId="4" fillId="9" borderId="9" xfId="0" applyFont="1" applyFill="1" applyBorder="1" applyAlignment="1">
      <alignment horizontal="left"/>
    </xf>
    <xf numFmtId="168" fontId="0" fillId="0" borderId="4" xfId="0" applyNumberFormat="1" applyBorder="1" applyAlignment="1">
      <alignment horizontal="right" vertical="center" indent="3"/>
    </xf>
    <xf numFmtId="168" fontId="0" fillId="9" borderId="4" xfId="0" applyNumberFormat="1" applyFill="1" applyBorder="1" applyAlignment="1">
      <alignment horizontal="right" vertical="center" indent="3"/>
    </xf>
    <xf numFmtId="168" fontId="0" fillId="0" borderId="6" xfId="0" applyNumberFormat="1" applyBorder="1" applyAlignment="1">
      <alignment horizontal="right" vertical="center" indent="3"/>
    </xf>
    <xf numFmtId="0" fontId="4" fillId="9" borderId="9" xfId="0" applyFont="1" applyFill="1" applyBorder="1" applyAlignment="1">
      <alignment horizontal="left" wrapText="1"/>
    </xf>
    <xf numFmtId="0" fontId="4" fillId="9" borderId="12" xfId="0" applyFont="1" applyFill="1" applyBorder="1" applyAlignment="1">
      <alignment horizontal="left" indent="1"/>
    </xf>
    <xf numFmtId="168" fontId="0" fillId="9" borderId="6" xfId="0" applyNumberFormat="1" applyFill="1" applyBorder="1" applyAlignment="1">
      <alignment horizontal="right" indent="3"/>
    </xf>
    <xf numFmtId="0" fontId="4" fillId="0" borderId="9" xfId="0" applyFont="1" applyFill="1" applyBorder="1" applyAlignment="1">
      <alignment horizontal="left" indent="1"/>
    </xf>
    <xf numFmtId="168" fontId="4" fillId="0" borderId="4" xfId="0" applyNumberFormat="1" applyFont="1" applyFill="1" applyBorder="1" applyAlignment="1">
      <alignment horizontal="right" indent="3"/>
    </xf>
    <xf numFmtId="168" fontId="0" fillId="0" borderId="4" xfId="0" applyNumberFormat="1" applyFill="1" applyBorder="1" applyAlignment="1">
      <alignment horizontal="right" indent="3"/>
    </xf>
    <xf numFmtId="0" fontId="0" fillId="0" borderId="9" xfId="0" applyFill="1" applyBorder="1" applyAlignment="1">
      <alignment horizontal="left" indent="1"/>
    </xf>
    <xf numFmtId="0" fontId="0" fillId="16" borderId="13" xfId="0" applyFill="1" applyBorder="1" applyAlignment="1">
      <alignment horizontal="center"/>
    </xf>
    <xf numFmtId="192" fontId="7" fillId="10" borderId="4" xfId="44" applyNumberFormat="1" applyFont="1" applyFill="1" applyBorder="1" applyAlignment="1">
      <alignment horizontal="right" vertical="center" wrapText="1" indent="1"/>
    </xf>
    <xf numFmtId="192" fontId="7" fillId="10" borderId="10" xfId="44" applyNumberFormat="1" applyFont="1" applyFill="1" applyBorder="1" applyAlignment="1">
      <alignment horizontal="right" vertical="center" wrapText="1" indent="1"/>
    </xf>
    <xf numFmtId="1" fontId="4" fillId="0" borderId="49" xfId="0" applyNumberFormat="1" applyFont="1" applyBorder="1" applyAlignment="1">
      <alignment wrapText="1"/>
    </xf>
    <xf numFmtId="1" fontId="4" fillId="9" borderId="9" xfId="0" applyNumberFormat="1" applyFont="1" applyFill="1" applyBorder="1" applyAlignment="1">
      <alignment horizontal="left" indent="1"/>
    </xf>
    <xf numFmtId="1" fontId="4" fillId="0" borderId="9" xfId="0" applyNumberFormat="1" applyFont="1" applyFill="1" applyBorder="1" applyAlignment="1">
      <alignment horizontal="left" indent="1"/>
    </xf>
    <xf numFmtId="1" fontId="4" fillId="0" borderId="12" xfId="0" applyNumberFormat="1" applyFont="1" applyFill="1" applyBorder="1" applyAlignment="1">
      <alignment horizontal="left" indent="1"/>
    </xf>
    <xf numFmtId="1" fontId="0" fillId="9" borderId="4" xfId="0" applyNumberFormat="1" applyFill="1" applyBorder="1" applyAlignment="1">
      <alignment horizontal="right" indent="6"/>
    </xf>
    <xf numFmtId="1" fontId="0" fillId="9" borderId="10" xfId="0" applyNumberFormat="1" applyFill="1" applyBorder="1" applyAlignment="1">
      <alignment horizontal="right" indent="5"/>
    </xf>
    <xf numFmtId="1" fontId="0" fillId="0" borderId="4" xfId="0" applyNumberFormat="1" applyFill="1" applyBorder="1" applyAlignment="1">
      <alignment horizontal="right" indent="6"/>
    </xf>
    <xf numFmtId="1" fontId="0" fillId="0" borderId="10" xfId="0" applyNumberFormat="1" applyFill="1" applyBorder="1" applyAlignment="1">
      <alignment horizontal="right" indent="5"/>
    </xf>
    <xf numFmtId="1" fontId="4" fillId="11" borderId="12" xfId="0" applyNumberFormat="1" applyFont="1" applyFill="1" applyBorder="1" applyAlignment="1">
      <alignment horizontal="left" indent="1"/>
    </xf>
    <xf numFmtId="1" fontId="0" fillId="11" borderId="6" xfId="0" applyNumberFormat="1" applyFill="1" applyBorder="1" applyAlignment="1">
      <alignment horizontal="right" indent="6"/>
    </xf>
    <xf numFmtId="1" fontId="0" fillId="11" borderId="13" xfId="0" applyNumberFormat="1" applyFill="1" applyBorder="1" applyAlignment="1">
      <alignment horizontal="right" indent="5"/>
    </xf>
    <xf numFmtId="3" fontId="0" fillId="0" borderId="4" xfId="0" applyNumberFormat="1" applyFill="1" applyBorder="1" applyAlignment="1">
      <alignment horizontal="right" indent="6"/>
    </xf>
    <xf numFmtId="3" fontId="0" fillId="0" borderId="10" xfId="0" applyNumberFormat="1" applyFill="1" applyBorder="1" applyAlignment="1">
      <alignment horizontal="right" indent="5"/>
    </xf>
    <xf numFmtId="1" fontId="4" fillId="9" borderId="4" xfId="0" applyNumberFormat="1" applyFont="1" applyFill="1" applyBorder="1" applyAlignment="1">
      <alignment horizontal="right" indent="6"/>
    </xf>
    <xf numFmtId="1" fontId="4" fillId="9" borderId="10" xfId="0" applyNumberFormat="1" applyFont="1" applyFill="1" applyBorder="1" applyAlignment="1">
      <alignment horizontal="right" indent="5"/>
    </xf>
    <xf numFmtId="0" fontId="4" fillId="0" borderId="9" xfId="0" applyFont="1" applyBorder="1"/>
    <xf numFmtId="0" fontId="4" fillId="9" borderId="9" xfId="0" applyFont="1" applyFill="1" applyBorder="1"/>
    <xf numFmtId="1" fontId="0" fillId="0" borderId="10" xfId="0" applyNumberFormat="1" applyBorder="1" applyAlignment="1">
      <alignment horizontal="right" vertical="center" indent="2"/>
    </xf>
    <xf numFmtId="1" fontId="0" fillId="9" borderId="10" xfId="0" applyNumberFormat="1" applyFill="1" applyBorder="1" applyAlignment="1">
      <alignment horizontal="right" vertical="center" indent="2"/>
    </xf>
    <xf numFmtId="0" fontId="0" fillId="9" borderId="9" xfId="0" applyFill="1" applyBorder="1" applyAlignment="1">
      <alignment horizontal="left" wrapText="1"/>
    </xf>
    <xf numFmtId="0" fontId="0" fillId="0" borderId="9" xfId="0" applyBorder="1" applyAlignment="1">
      <alignment horizontal="left"/>
    </xf>
    <xf numFmtId="0" fontId="125" fillId="0" borderId="7" xfId="0" applyFont="1" applyBorder="1" applyAlignment="1">
      <alignment horizontal="left"/>
    </xf>
    <xf numFmtId="1" fontId="0" fillId="0" borderId="4" xfId="0" applyNumberFormat="1" applyBorder="1" applyAlignment="1">
      <alignment horizontal="right" vertical="center" indent="2"/>
    </xf>
    <xf numFmtId="1" fontId="0" fillId="9" borderId="4" xfId="0" applyNumberFormat="1" applyFill="1" applyBorder="1" applyAlignment="1">
      <alignment horizontal="right" vertical="center" indent="2"/>
    </xf>
    <xf numFmtId="1" fontId="125" fillId="0" borderId="1" xfId="0" applyNumberFormat="1" applyFont="1" applyBorder="1" applyAlignment="1">
      <alignment horizontal="right" vertical="center" indent="2"/>
    </xf>
    <xf numFmtId="1" fontId="125" fillId="0" borderId="8" xfId="0" applyNumberFormat="1" applyFont="1" applyBorder="1" applyAlignment="1">
      <alignment horizontal="right" vertical="center" indent="2"/>
    </xf>
    <xf numFmtId="1" fontId="22" fillId="0" borderId="4" xfId="0" applyNumberFormat="1" applyFont="1" applyBorder="1" applyAlignment="1">
      <alignment horizontal="right" vertical="center" indent="2"/>
    </xf>
    <xf numFmtId="1" fontId="22" fillId="9" borderId="4" xfId="0" applyNumberFormat="1" applyFont="1" applyFill="1" applyBorder="1" applyAlignment="1">
      <alignment horizontal="right" vertical="center" indent="2"/>
    </xf>
    <xf numFmtId="1" fontId="22" fillId="0" borderId="10" xfId="0" applyNumberFormat="1" applyFont="1" applyBorder="1" applyAlignment="1">
      <alignment horizontal="right" vertical="center" indent="2"/>
    </xf>
    <xf numFmtId="1" fontId="22" fillId="9" borderId="10" xfId="0" applyNumberFormat="1" applyFont="1" applyFill="1" applyBorder="1" applyAlignment="1">
      <alignment horizontal="right" vertical="center" indent="2"/>
    </xf>
    <xf numFmtId="1" fontId="4" fillId="0" borderId="4" xfId="0" applyNumberFormat="1" applyFont="1" applyBorder="1" applyAlignment="1">
      <alignment horizontal="right" vertical="center" indent="2"/>
    </xf>
    <xf numFmtId="1" fontId="4" fillId="0" borderId="10" xfId="0" applyNumberFormat="1" applyFont="1" applyBorder="1" applyAlignment="1">
      <alignment horizontal="right" vertical="center" indent="2"/>
    </xf>
    <xf numFmtId="1" fontId="4" fillId="9" borderId="4" xfId="0" applyNumberFormat="1" applyFont="1" applyFill="1" applyBorder="1" applyAlignment="1">
      <alignment horizontal="right" vertical="center" indent="2"/>
    </xf>
    <xf numFmtId="1" fontId="4" fillId="9" borderId="10" xfId="0" applyNumberFormat="1" applyFont="1" applyFill="1" applyBorder="1" applyAlignment="1">
      <alignment horizontal="right" vertical="center" indent="2"/>
    </xf>
    <xf numFmtId="0" fontId="4" fillId="0" borderId="12" xfId="0" applyFont="1" applyBorder="1" applyAlignment="1">
      <alignment horizontal="left"/>
    </xf>
    <xf numFmtId="1" fontId="4" fillId="0" borderId="6" xfId="0" applyNumberFormat="1" applyFont="1" applyBorder="1" applyAlignment="1">
      <alignment horizontal="right" vertical="center" indent="2"/>
    </xf>
    <xf numFmtId="1" fontId="4" fillId="0" borderId="13" xfId="0" applyNumberFormat="1" applyFont="1" applyBorder="1" applyAlignment="1">
      <alignment horizontal="right" vertical="center" indent="2"/>
    </xf>
    <xf numFmtId="1" fontId="4" fillId="0" borderId="51" xfId="0" applyNumberFormat="1" applyFont="1" applyBorder="1" applyAlignment="1">
      <alignment horizontal="right" vertical="center" indent="2"/>
    </xf>
    <xf numFmtId="1" fontId="4" fillId="0" borderId="49" xfId="0" applyNumberFormat="1" applyFont="1" applyBorder="1" applyAlignment="1">
      <alignment horizontal="right" vertical="center" indent="2"/>
    </xf>
    <xf numFmtId="1" fontId="4" fillId="9" borderId="9" xfId="0" applyNumberFormat="1" applyFont="1" applyFill="1" applyBorder="1" applyAlignment="1">
      <alignment horizontal="right" vertical="center" indent="2"/>
    </xf>
    <xf numFmtId="1" fontId="4" fillId="0" borderId="9" xfId="0" applyNumberFormat="1" applyFont="1" applyBorder="1" applyAlignment="1">
      <alignment horizontal="right" vertical="center" indent="2"/>
    </xf>
    <xf numFmtId="1" fontId="4" fillId="0" borderId="12" xfId="0" applyNumberFormat="1" applyFont="1" applyBorder="1" applyAlignment="1">
      <alignment horizontal="right" vertical="center" indent="2"/>
    </xf>
    <xf numFmtId="1" fontId="4" fillId="0" borderId="52" xfId="0" applyNumberFormat="1" applyFont="1" applyBorder="1" applyAlignment="1">
      <alignment horizontal="right" vertical="center" indent="2"/>
    </xf>
    <xf numFmtId="1" fontId="4" fillId="9" borderId="0" xfId="0" applyNumberFormat="1" applyFont="1" applyFill="1" applyBorder="1" applyAlignment="1">
      <alignment horizontal="right" vertical="center" indent="2"/>
    </xf>
    <xf numFmtId="1" fontId="4" fillId="0" borderId="0" xfId="0" applyNumberFormat="1" applyFont="1" applyBorder="1" applyAlignment="1">
      <alignment horizontal="right" vertical="center" indent="2"/>
    </xf>
    <xf numFmtId="1" fontId="4" fillId="0" borderId="5" xfId="0" applyNumberFormat="1" applyFont="1" applyBorder="1" applyAlignment="1">
      <alignment horizontal="right" vertical="center" indent="2"/>
    </xf>
    <xf numFmtId="0" fontId="7" fillId="9" borderId="1" xfId="0" applyFont="1" applyFill="1" applyBorder="1" applyAlignment="1">
      <alignment horizontal="center" wrapText="1"/>
    </xf>
    <xf numFmtId="0" fontId="7" fillId="10" borderId="1"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192" fontId="7" fillId="0" borderId="4" xfId="44" applyNumberFormat="1" applyFont="1" applyBorder="1" applyAlignment="1">
      <alignment horizontal="right" vertical="center" wrapText="1" indent="1"/>
    </xf>
    <xf numFmtId="192" fontId="7" fillId="0" borderId="10" xfId="44" applyNumberFormat="1" applyFont="1" applyBorder="1" applyAlignment="1">
      <alignment horizontal="right" vertical="center" wrapText="1" indent="1"/>
    </xf>
    <xf numFmtId="192" fontId="7" fillId="5" borderId="4" xfId="44" applyNumberFormat="1" applyFont="1" applyFill="1" applyBorder="1" applyAlignment="1">
      <alignment horizontal="right" vertical="center" wrapText="1" indent="1"/>
    </xf>
    <xf numFmtId="192" fontId="7" fillId="5" borderId="10" xfId="44" applyNumberFormat="1" applyFont="1" applyFill="1" applyBorder="1" applyAlignment="1">
      <alignment horizontal="right" vertical="center" wrapText="1" indent="1"/>
    </xf>
    <xf numFmtId="0" fontId="13" fillId="0" borderId="0" xfId="0" applyFont="1" applyAlignment="1">
      <alignment horizontal="left" vertical="center"/>
    </xf>
    <xf numFmtId="1" fontId="50" fillId="0"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0" borderId="9" xfId="0" applyNumberFormat="1" applyFont="1" applyFill="1" applyBorder="1" applyAlignment="1">
      <alignment horizontal="center" vertical="center" wrapText="1"/>
    </xf>
    <xf numFmtId="1" fontId="7" fillId="0" borderId="12" xfId="0" applyNumberFormat="1" applyFont="1" applyFill="1" applyBorder="1" applyAlignment="1">
      <alignment horizontal="center" vertical="center" wrapText="1"/>
    </xf>
    <xf numFmtId="0" fontId="4" fillId="0" borderId="9" xfId="0" applyFont="1" applyBorder="1" applyAlignment="1">
      <alignment horizontal="left" wrapText="1"/>
    </xf>
    <xf numFmtId="49" fontId="127" fillId="11" borderId="0" xfId="5699" applyNumberFormat="1" applyFont="1" applyFill="1" applyBorder="1" applyAlignment="1">
      <alignment horizontal="left"/>
      <protection locked="0"/>
    </xf>
    <xf numFmtId="49" fontId="127" fillId="11" borderId="0" xfId="0" applyNumberFormat="1" applyFont="1" applyFill="1" applyAlignment="1"/>
    <xf numFmtId="49" fontId="127" fillId="11" borderId="0" xfId="0" applyNumberFormat="1" applyFont="1" applyFill="1" applyBorder="1" applyAlignment="1">
      <alignment horizontal="left"/>
    </xf>
    <xf numFmtId="49" fontId="127" fillId="11" borderId="0" xfId="0" applyNumberFormat="1" applyFont="1" applyFill="1" applyBorder="1" applyAlignment="1">
      <alignment horizontal="left" vertical="center"/>
    </xf>
    <xf numFmtId="49" fontId="127" fillId="11" borderId="0" xfId="0" applyNumberFormat="1" applyFont="1" applyFill="1" applyBorder="1" applyAlignment="1">
      <alignment horizontal="left" vertical="top"/>
    </xf>
    <xf numFmtId="49" fontId="127" fillId="11" borderId="0" xfId="5699" applyNumberFormat="1" applyFont="1" applyFill="1" applyBorder="1" applyAlignment="1">
      <alignment vertical="center" wrapText="1"/>
      <protection locked="0"/>
    </xf>
    <xf numFmtId="49" fontId="127" fillId="11" borderId="53"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center"/>
    </xf>
    <xf numFmtId="49" fontId="127" fillId="11" borderId="53" xfId="0" applyNumberFormat="1" applyFont="1" applyFill="1" applyBorder="1" applyAlignment="1">
      <alignment horizontal="left" vertical="top"/>
    </xf>
    <xf numFmtId="2" fontId="127" fillId="11" borderId="0" xfId="0" applyNumberFormat="1" applyFont="1" applyFill="1" applyBorder="1" applyAlignment="1">
      <alignment horizontal="left" vertical="center"/>
    </xf>
    <xf numFmtId="49" fontId="127" fillId="11" borderId="0" xfId="5699" applyNumberFormat="1" applyFont="1" applyFill="1" applyAlignment="1">
      <alignment vertical="top" wrapText="1"/>
      <protection locked="0"/>
    </xf>
    <xf numFmtId="49" fontId="127" fillId="11" borderId="0"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top"/>
    </xf>
    <xf numFmtId="2" fontId="127" fillId="11" borderId="53" xfId="0" applyNumberFormat="1" applyFont="1" applyFill="1" applyBorder="1" applyAlignment="1">
      <alignment horizontal="left" vertical="center"/>
    </xf>
    <xf numFmtId="49" fontId="127" fillId="11" borderId="53" xfId="0" applyNumberFormat="1" applyFont="1" applyFill="1" applyBorder="1" applyAlignment="1">
      <alignment horizontal="left" vertical="center"/>
    </xf>
    <xf numFmtId="49" fontId="127" fillId="11" borderId="5" xfId="5699" applyNumberFormat="1" applyFont="1" applyFill="1" applyBorder="1" applyAlignment="1">
      <alignment vertical="center" wrapText="1"/>
      <protection locked="0"/>
    </xf>
    <xf numFmtId="49" fontId="127" fillId="11" borderId="0" xfId="0" applyNumberFormat="1" applyFont="1" applyFill="1" applyBorder="1" applyAlignment="1">
      <alignment vertical="top" wrapText="1"/>
    </xf>
    <xf numFmtId="49" fontId="127" fillId="11" borderId="0" xfId="5699" applyNumberFormat="1" applyFont="1" applyFill="1" applyAlignment="1">
      <alignment horizontal="left" vertical="top"/>
      <protection locked="0"/>
    </xf>
    <xf numFmtId="49" fontId="127" fillId="11" borderId="0" xfId="5699" applyNumberFormat="1" applyFont="1" applyFill="1" applyBorder="1" applyAlignment="1">
      <alignment horizontal="right"/>
      <protection locked="0"/>
    </xf>
    <xf numFmtId="49" fontId="127" fillId="11" borderId="10" xfId="0" applyNumberFormat="1" applyFont="1" applyFill="1" applyBorder="1" applyAlignment="1">
      <alignment horizontal="right"/>
    </xf>
    <xf numFmtId="49" fontId="128" fillId="11" borderId="10"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center" wrapText="1"/>
      <protection locked="0"/>
    </xf>
    <xf numFmtId="49" fontId="127" fillId="11" borderId="13"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top" wrapText="1"/>
      <protection locked="0"/>
    </xf>
    <xf numFmtId="49" fontId="127" fillId="11" borderId="13" xfId="5699" applyNumberFormat="1" applyFont="1" applyFill="1" applyBorder="1" applyAlignment="1">
      <alignment horizontal="right" vertical="top" wrapText="1"/>
      <protection locked="0"/>
    </xf>
    <xf numFmtId="49" fontId="127" fillId="11" borderId="10" xfId="0" applyNumberFormat="1" applyFont="1" applyFill="1" applyBorder="1" applyAlignment="1">
      <alignment horizontal="right" vertical="center"/>
    </xf>
    <xf numFmtId="49" fontId="127" fillId="11" borderId="13" xfId="0" applyNumberFormat="1" applyFont="1" applyFill="1" applyBorder="1" applyAlignment="1">
      <alignment horizontal="right" vertical="center"/>
    </xf>
    <xf numFmtId="49" fontId="128" fillId="11" borderId="10" xfId="0" applyNumberFormat="1" applyFont="1" applyFill="1" applyBorder="1" applyAlignment="1">
      <alignment horizontal="right" vertical="center"/>
    </xf>
    <xf numFmtId="49" fontId="127" fillId="11" borderId="55" xfId="0" applyNumberFormat="1" applyFont="1" applyFill="1" applyBorder="1" applyAlignment="1">
      <alignment horizontal="right" vertical="center"/>
    </xf>
    <xf numFmtId="49" fontId="127" fillId="11" borderId="10" xfId="0" applyNumberFormat="1" applyFont="1" applyFill="1" applyBorder="1" applyAlignment="1">
      <alignment horizontal="right" vertical="top"/>
    </xf>
    <xf numFmtId="49" fontId="127" fillId="11" borderId="55" xfId="0" applyNumberFormat="1" applyFont="1" applyFill="1" applyBorder="1" applyAlignment="1">
      <alignment horizontal="right" vertical="top"/>
    </xf>
    <xf numFmtId="49" fontId="129" fillId="11" borderId="10" xfId="0" applyNumberFormat="1" applyFont="1" applyFill="1" applyBorder="1" applyAlignment="1">
      <alignment horizontal="right" vertical="center"/>
    </xf>
    <xf numFmtId="49" fontId="129" fillId="11" borderId="55" xfId="0" applyNumberFormat="1" applyFont="1" applyFill="1" applyBorder="1" applyAlignment="1">
      <alignment horizontal="right" vertical="center"/>
    </xf>
    <xf numFmtId="49" fontId="127" fillId="9" borderId="0" xfId="5699" applyNumberFormat="1" applyFont="1" applyFill="1" applyAlignment="1">
      <alignment vertical="center" wrapText="1"/>
      <protection locked="0"/>
    </xf>
    <xf numFmtId="49" fontId="128" fillId="9" borderId="10" xfId="5699" applyNumberFormat="1" applyFont="1" applyFill="1" applyBorder="1" applyAlignment="1">
      <alignment horizontal="right" vertical="center" wrapText="1"/>
      <protection locked="0"/>
    </xf>
    <xf numFmtId="49" fontId="127" fillId="9" borderId="0" xfId="0" applyNumberFormat="1" applyFont="1" applyFill="1" applyBorder="1" applyAlignment="1">
      <alignment horizontal="left" vertical="center"/>
    </xf>
    <xf numFmtId="49" fontId="128" fillId="9" borderId="10" xfId="0" applyNumberFormat="1" applyFont="1" applyFill="1" applyBorder="1" applyAlignment="1">
      <alignment horizontal="right" vertical="center"/>
    </xf>
    <xf numFmtId="49" fontId="127" fillId="9" borderId="0" xfId="0" applyNumberFormat="1" applyFont="1" applyFill="1" applyBorder="1" applyAlignment="1">
      <alignment horizontal="left" vertical="top"/>
    </xf>
    <xf numFmtId="49" fontId="127" fillId="9" borderId="10" xfId="0" applyNumberFormat="1" applyFont="1" applyFill="1" applyBorder="1" applyAlignment="1">
      <alignment horizontal="right" vertical="top"/>
    </xf>
    <xf numFmtId="49" fontId="127" fillId="9" borderId="10" xfId="5699" applyNumberFormat="1" applyFont="1" applyFill="1" applyBorder="1" applyAlignment="1">
      <alignment horizontal="right" vertical="center" wrapText="1"/>
      <protection locked="0"/>
    </xf>
    <xf numFmtId="49" fontId="127" fillId="9" borderId="10" xfId="0" applyNumberFormat="1" applyFont="1" applyFill="1" applyBorder="1" applyAlignment="1">
      <alignment horizontal="right" vertical="center"/>
    </xf>
    <xf numFmtId="49" fontId="127" fillId="9" borderId="0" xfId="5699" applyNumberFormat="1" applyFont="1" applyFill="1" applyAlignment="1">
      <alignment wrapText="1"/>
      <protection locked="0"/>
    </xf>
    <xf numFmtId="49" fontId="127" fillId="9" borderId="10" xfId="5699" applyNumberFormat="1" applyFont="1" applyFill="1" applyBorder="1" applyAlignment="1">
      <alignment horizontal="right" vertical="top" wrapText="1"/>
      <protection locked="0"/>
    </xf>
    <xf numFmtId="2" fontId="127" fillId="9" borderId="0" xfId="0" applyNumberFormat="1" applyFont="1" applyFill="1" applyBorder="1" applyAlignment="1">
      <alignment horizontal="left" vertical="center"/>
    </xf>
    <xf numFmtId="49" fontId="127" fillId="9" borderId="0" xfId="5699" applyNumberFormat="1" applyFont="1" applyFill="1" applyAlignment="1">
      <alignment vertical="top" wrapText="1"/>
      <protection locked="0"/>
    </xf>
    <xf numFmtId="49" fontId="127" fillId="9" borderId="0" xfId="5699" applyNumberFormat="1" applyFont="1" applyFill="1" applyBorder="1" applyAlignment="1">
      <alignment vertical="center" wrapText="1"/>
      <protection locked="0"/>
    </xf>
    <xf numFmtId="49" fontId="127" fillId="9" borderId="0" xfId="0" applyNumberFormat="1" applyFont="1" applyFill="1" applyBorder="1" applyAlignment="1">
      <alignment vertical="center"/>
    </xf>
    <xf numFmtId="49" fontId="127" fillId="9" borderId="5" xfId="0" applyNumberFormat="1" applyFont="1" applyFill="1" applyBorder="1" applyAlignment="1">
      <alignment vertical="center"/>
    </xf>
    <xf numFmtId="49" fontId="127" fillId="9" borderId="13" xfId="0" applyNumberFormat="1" applyFont="1" applyFill="1" applyBorder="1" applyAlignment="1">
      <alignment horizontal="right" vertical="center"/>
    </xf>
    <xf numFmtId="49" fontId="127" fillId="9" borderId="5" xfId="0" applyNumberFormat="1" applyFont="1" applyFill="1" applyBorder="1" applyAlignment="1">
      <alignment horizontal="left" vertical="center"/>
    </xf>
    <xf numFmtId="49" fontId="127" fillId="9" borderId="55" xfId="0" applyNumberFormat="1" applyFont="1" applyFill="1" applyBorder="1" applyAlignment="1">
      <alignment horizontal="right" vertical="center"/>
    </xf>
    <xf numFmtId="49" fontId="127" fillId="9" borderId="53" xfId="0" applyNumberFormat="1" applyFont="1" applyFill="1" applyBorder="1" applyAlignment="1">
      <alignment horizontal="left" vertical="center"/>
    </xf>
    <xf numFmtId="49" fontId="127" fillId="9" borderId="54" xfId="5699" applyNumberFormat="1" applyFont="1" applyFill="1" applyBorder="1" applyAlignment="1">
      <alignment vertical="center" wrapText="1"/>
      <protection locked="0"/>
    </xf>
    <xf numFmtId="0" fontId="127" fillId="9" borderId="0" xfId="0" applyFont="1" applyFill="1" applyBorder="1" applyAlignment="1">
      <alignment vertical="center"/>
    </xf>
    <xf numFmtId="0" fontId="127" fillId="11" borderId="10" xfId="0" applyFont="1" applyFill="1" applyBorder="1" applyAlignment="1">
      <alignment vertical="center"/>
    </xf>
    <xf numFmtId="49" fontId="127" fillId="9" borderId="0" xfId="0" applyNumberFormat="1" applyFont="1" applyFill="1" applyBorder="1" applyAlignment="1">
      <alignment vertical="top" wrapText="1"/>
    </xf>
    <xf numFmtId="49" fontId="127" fillId="9" borderId="0" xfId="5699" applyNumberFormat="1" applyFont="1" applyFill="1" applyAlignment="1">
      <alignment horizontal="left" vertical="top"/>
      <protection locked="0"/>
    </xf>
    <xf numFmtId="0" fontId="127" fillId="9" borderId="56" xfId="0" applyFont="1" applyFill="1" applyBorder="1" applyAlignment="1">
      <alignment vertical="center"/>
    </xf>
    <xf numFmtId="49" fontId="127" fillId="9" borderId="0" xfId="5699" applyNumberFormat="1" applyFont="1" applyFill="1" applyBorder="1" applyAlignment="1">
      <alignment horizontal="left" vertical="top" wrapText="1"/>
      <protection locked="0"/>
    </xf>
    <xf numFmtId="0" fontId="127" fillId="9" borderId="13" xfId="0" applyFont="1" applyFill="1" applyBorder="1" applyAlignment="1">
      <alignment vertical="center"/>
    </xf>
    <xf numFmtId="0" fontId="6" fillId="0" borderId="0" xfId="35" applyAlignment="1" applyProtection="1">
      <alignment horizontal="left"/>
    </xf>
    <xf numFmtId="0" fontId="71" fillId="0" borderId="0" xfId="5700"/>
    <xf numFmtId="0" fontId="48" fillId="0" borderId="0" xfId="5701" applyFont="1"/>
    <xf numFmtId="0" fontId="5" fillId="0" borderId="0" xfId="5700" applyFont="1" applyBorder="1"/>
    <xf numFmtId="0" fontId="5" fillId="0" borderId="0" xfId="5700" applyFont="1" applyAlignment="1">
      <alignment horizontal="left"/>
    </xf>
    <xf numFmtId="49" fontId="7" fillId="0" borderId="0" xfId="5700" applyNumberFormat="1" applyFont="1" applyAlignment="1">
      <alignment horizontal="left" indent="1"/>
    </xf>
    <xf numFmtId="0" fontId="71" fillId="0" borderId="0" xfId="5700" applyBorder="1"/>
    <xf numFmtId="0" fontId="31" fillId="0" borderId="0" xfId="5700" applyFont="1" applyAlignment="1">
      <alignment horizontal="right"/>
    </xf>
    <xf numFmtId="0" fontId="7" fillId="0" borderId="0" xfId="5700" applyFont="1" applyAlignment="1">
      <alignment horizontal="right"/>
    </xf>
    <xf numFmtId="0" fontId="49" fillId="0" borderId="0" xfId="5700" applyFont="1" applyAlignment="1">
      <alignment horizontal="right"/>
    </xf>
    <xf numFmtId="0" fontId="7" fillId="0" borderId="0" xfId="5700" applyFont="1" applyAlignment="1">
      <alignment horizontal="left"/>
    </xf>
    <xf numFmtId="0" fontId="7" fillId="0" borderId="0" xfId="5700" applyFont="1"/>
    <xf numFmtId="0" fontId="4" fillId="0" borderId="0" xfId="5700" applyFont="1" applyAlignment="1">
      <alignment horizontal="left" wrapText="1"/>
    </xf>
    <xf numFmtId="0" fontId="6" fillId="0" borderId="0" xfId="35" applyAlignment="1" applyProtection="1"/>
    <xf numFmtId="0" fontId="4" fillId="0" borderId="0" xfId="68" applyFont="1" applyAlignment="1">
      <alignment vertical="center" wrapText="1"/>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22" fillId="0" borderId="0" xfId="0" applyFont="1" applyAlignment="1">
      <alignment wrapText="1"/>
    </xf>
    <xf numFmtId="0" fontId="7" fillId="3" borderId="1" xfId="118" applyFont="1" applyFill="1" applyBorder="1" applyAlignment="1">
      <alignment horizontal="center" vertical="center" wrapText="1"/>
    </xf>
    <xf numFmtId="0" fontId="7" fillId="14" borderId="1" xfId="118" applyFont="1" applyFill="1" applyBorder="1" applyAlignment="1">
      <alignment horizontal="center" vertical="center"/>
    </xf>
    <xf numFmtId="0" fontId="7" fillId="3" borderId="8" xfId="118" applyFont="1" applyFill="1" applyBorder="1" applyAlignment="1">
      <alignment horizontal="center" vertical="center" wrapText="1"/>
    </xf>
    <xf numFmtId="0" fontId="0" fillId="15" borderId="14" xfId="0" applyFill="1" applyBorder="1"/>
    <xf numFmtId="0" fontId="4" fillId="9" borderId="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0" fillId="9" borderId="6" xfId="0" applyFill="1" applyBorder="1" applyAlignment="1">
      <alignment horizontal="center" vertical="center" wrapText="1"/>
    </xf>
    <xf numFmtId="0" fontId="22" fillId="9" borderId="13" xfId="0" applyFont="1" applyFill="1" applyBorder="1" applyAlignment="1">
      <alignment horizontal="center" vertical="center" wrapText="1"/>
    </xf>
    <xf numFmtId="0" fontId="0" fillId="9" borderId="13" xfId="0" applyFill="1" applyBorder="1" applyAlignment="1">
      <alignment horizontal="center" vertical="center" wrapText="1"/>
    </xf>
    <xf numFmtId="0" fontId="8" fillId="0" borderId="0" xfId="0" applyFont="1" applyBorder="1"/>
    <xf numFmtId="0" fontId="13" fillId="0" borderId="0" xfId="0" applyFont="1" applyBorder="1" applyAlignment="1">
      <alignment horizontal="left" vertical="center"/>
    </xf>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3" fontId="0" fillId="0" borderId="10" xfId="0" applyNumberFormat="1" applyBorder="1" applyAlignment="1">
      <alignment horizontal="right" vertical="center" indent="2"/>
    </xf>
    <xf numFmtId="3" fontId="0" fillId="9" borderId="10" xfId="0" applyNumberFormat="1" applyFill="1" applyBorder="1" applyAlignment="1">
      <alignment horizontal="right" indent="2"/>
    </xf>
    <xf numFmtId="3" fontId="0" fillId="0" borderId="10" xfId="0" applyNumberFormat="1" applyBorder="1" applyAlignment="1">
      <alignment horizontal="right" indent="2"/>
    </xf>
    <xf numFmtId="3" fontId="0" fillId="0" borderId="10" xfId="0" applyNumberFormat="1" applyFill="1" applyBorder="1" applyAlignment="1">
      <alignment horizontal="right" indent="2"/>
    </xf>
    <xf numFmtId="3" fontId="0" fillId="9" borderId="13" xfId="0" applyNumberFormat="1" applyFill="1" applyBorder="1" applyAlignment="1">
      <alignment horizontal="right" indent="2"/>
    </xf>
    <xf numFmtId="3" fontId="0" fillId="9" borderId="10" xfId="0" applyNumberFormat="1" applyFill="1" applyBorder="1" applyAlignment="1">
      <alignment horizontal="right" vertical="center" indent="2"/>
    </xf>
    <xf numFmtId="3" fontId="0" fillId="0" borderId="13" xfId="0" applyNumberFormat="1" applyBorder="1" applyAlignment="1">
      <alignment horizontal="right" vertical="center" indent="2"/>
    </xf>
    <xf numFmtId="1" fontId="50" fillId="9" borderId="16" xfId="0" applyNumberFormat="1"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10" fillId="10" borderId="12" xfId="68" applyFont="1" applyFill="1" applyBorder="1" applyAlignment="1">
      <alignment vertical="center" wrapText="1"/>
    </xf>
    <xf numFmtId="0" fontId="10" fillId="9" borderId="1" xfId="68" applyFont="1" applyFill="1" applyBorder="1" applyAlignment="1">
      <alignment horizontal="center" vertical="center" wrapText="1"/>
    </xf>
    <xf numFmtId="0" fontId="10" fillId="9" borderId="7" xfId="68" applyFont="1" applyFill="1" applyBorder="1" applyAlignment="1">
      <alignment horizontal="center" vertical="center" wrapText="1"/>
    </xf>
    <xf numFmtId="0" fontId="10" fillId="9" borderId="8" xfId="68" applyFont="1" applyFill="1" applyBorder="1" applyAlignment="1">
      <alignment horizontal="center" vertical="center" wrapText="1"/>
    </xf>
    <xf numFmtId="0" fontId="4" fillId="9" borderId="16" xfId="0" applyFont="1" applyFill="1" applyBorder="1" applyAlignment="1">
      <alignment horizontal="center"/>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7" fillId="10" borderId="49" xfId="0" applyFont="1" applyFill="1" applyBorder="1" applyAlignment="1">
      <alignment horizontal="center" vertical="center" wrapText="1"/>
    </xf>
    <xf numFmtId="3" fontId="7" fillId="0" borderId="15" xfId="0" applyNumberFormat="1" applyFont="1" applyFill="1" applyBorder="1" applyAlignment="1">
      <alignment horizontal="right" vertical="center" wrapText="1" indent="2"/>
    </xf>
    <xf numFmtId="3" fontId="50" fillId="0" borderId="16" xfId="0" applyNumberFormat="1" applyFont="1" applyFill="1" applyBorder="1" applyAlignment="1">
      <alignment horizontal="right" vertical="center" wrapText="1" indent="2"/>
    </xf>
    <xf numFmtId="3" fontId="7" fillId="9" borderId="4" xfId="0" applyNumberFormat="1" applyFont="1" applyFill="1" applyBorder="1" applyAlignment="1">
      <alignment horizontal="right" vertical="center" wrapText="1" indent="2"/>
    </xf>
    <xf numFmtId="3" fontId="50" fillId="9" borderId="10" xfId="0" applyNumberFormat="1" applyFont="1" applyFill="1" applyBorder="1" applyAlignment="1">
      <alignment horizontal="right" vertical="center" wrapText="1" indent="2"/>
    </xf>
    <xf numFmtId="3" fontId="7" fillId="0" borderId="4" xfId="0" applyNumberFormat="1" applyFont="1" applyFill="1" applyBorder="1" applyAlignment="1">
      <alignment horizontal="right" vertical="center" wrapText="1" indent="2"/>
    </xf>
    <xf numFmtId="3" fontId="50" fillId="0" borderId="10" xfId="0" applyNumberFormat="1" applyFont="1" applyFill="1" applyBorder="1" applyAlignment="1">
      <alignment horizontal="right" vertical="center" wrapText="1" indent="2"/>
    </xf>
    <xf numFmtId="3" fontId="7" fillId="0" borderId="6" xfId="0" applyNumberFormat="1" applyFont="1" applyFill="1" applyBorder="1" applyAlignment="1">
      <alignment horizontal="right" vertical="center" wrapText="1" indent="2"/>
    </xf>
    <xf numFmtId="3" fontId="50" fillId="0" borderId="13" xfId="0" applyNumberFormat="1" applyFont="1" applyFill="1" applyBorder="1" applyAlignment="1">
      <alignment horizontal="right" vertical="center" wrapText="1" indent="2"/>
    </xf>
    <xf numFmtId="0" fontId="4" fillId="9" borderId="1" xfId="0" applyFont="1" applyFill="1" applyBorder="1" applyAlignment="1">
      <alignment horizontal="center" vertical="center"/>
    </xf>
    <xf numFmtId="0" fontId="0" fillId="16" borderId="50" xfId="0" applyFill="1" applyBorder="1"/>
    <xf numFmtId="0" fontId="0" fillId="16" borderId="4" xfId="0" applyFill="1" applyBorder="1"/>
    <xf numFmtId="0" fontId="0" fillId="0" borderId="10" xfId="0" applyBorder="1" applyAlignment="1">
      <alignment horizontal="right" vertical="center" indent="2"/>
    </xf>
    <xf numFmtId="0" fontId="0" fillId="9" borderId="10" xfId="0" applyFill="1" applyBorder="1" applyAlignment="1">
      <alignment horizontal="right" vertical="center" indent="2"/>
    </xf>
    <xf numFmtId="0" fontId="0" fillId="16" borderId="6" xfId="0" applyFill="1" applyBorder="1"/>
    <xf numFmtId="0" fontId="0" fillId="0" borderId="13" xfId="0" applyBorder="1" applyAlignment="1">
      <alignment horizontal="right" vertical="center" indent="2"/>
    </xf>
    <xf numFmtId="168" fontId="4" fillId="9" borderId="4" xfId="0" applyNumberFormat="1" applyFont="1" applyFill="1" applyBorder="1" applyAlignment="1">
      <alignment horizontal="right" vertical="center" indent="3"/>
    </xf>
    <xf numFmtId="0" fontId="4" fillId="9" borderId="10" xfId="0" applyFont="1" applyFill="1" applyBorder="1" applyAlignment="1">
      <alignment horizontal="right" vertical="center" indent="2"/>
    </xf>
    <xf numFmtId="0" fontId="0" fillId="0" borderId="10" xfId="0" applyBorder="1" applyAlignment="1">
      <alignment horizontal="right" indent="2"/>
    </xf>
    <xf numFmtId="0" fontId="0" fillId="9" borderId="10" xfId="0" applyFill="1" applyBorder="1" applyAlignment="1">
      <alignment horizontal="right" indent="2"/>
    </xf>
    <xf numFmtId="168" fontId="4" fillId="9" borderId="4" xfId="0" applyNumberFormat="1" applyFont="1" applyFill="1" applyBorder="1" applyAlignment="1">
      <alignment horizontal="right" indent="3"/>
    </xf>
    <xf numFmtId="0" fontId="0" fillId="0" borderId="10" xfId="0" applyFill="1" applyBorder="1" applyAlignment="1">
      <alignment horizontal="right" indent="2"/>
    </xf>
    <xf numFmtId="0" fontId="0" fillId="9" borderId="13" xfId="0" applyFill="1" applyBorder="1" applyAlignment="1">
      <alignment horizontal="right" indent="2"/>
    </xf>
    <xf numFmtId="168" fontId="4" fillId="0" borderId="4" xfId="0" applyNumberFormat="1" applyFont="1" applyBorder="1" applyAlignment="1">
      <alignment horizontal="right" indent="3"/>
    </xf>
    <xf numFmtId="0" fontId="6" fillId="0" borderId="0" xfId="35" applyAlignment="1" applyProtection="1">
      <alignment horizontal="left" wrapText="1"/>
    </xf>
    <xf numFmtId="0" fontId="0" fillId="0" borderId="0" xfId="0" applyAlignment="1">
      <alignment horizontal="left" wrapText="1"/>
    </xf>
    <xf numFmtId="0" fontId="4" fillId="0" borderId="0" xfId="68" applyFont="1" applyAlignment="1">
      <alignment horizontal="left" vertical="center" wrapText="1"/>
    </xf>
    <xf numFmtId="0" fontId="6" fillId="0" borderId="0" xfId="35" applyAlignment="1" applyProtection="1">
      <alignment horizontal="left"/>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wrapText="1"/>
    </xf>
    <xf numFmtId="0" fontId="7" fillId="9" borderId="3" xfId="0" applyFont="1" applyFill="1" applyBorder="1" applyAlignment="1">
      <alignment horizontal="center" wrapText="1"/>
    </xf>
    <xf numFmtId="0" fontId="22" fillId="0" borderId="5" xfId="0" applyFont="1" applyBorder="1" applyAlignment="1">
      <alignment horizontal="left" vertical="center" wrapText="1"/>
    </xf>
    <xf numFmtId="0" fontId="7" fillId="9" borderId="13"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wrapText="1"/>
    </xf>
    <xf numFmtId="0" fontId="7" fillId="10" borderId="16"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4" borderId="8"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13" fillId="0" borderId="14" xfId="0" applyFont="1" applyBorder="1" applyAlignment="1">
      <alignment horizontal="left" vertical="center" wrapText="1"/>
    </xf>
    <xf numFmtId="0" fontId="7" fillId="15" borderId="14" xfId="0" applyFont="1" applyFill="1" applyBorder="1" applyAlignment="1">
      <alignment horizontal="center" vertical="center" wrapText="1"/>
    </xf>
    <xf numFmtId="0" fontId="7" fillId="14" borderId="13" xfId="0" applyFont="1" applyFill="1" applyBorder="1" applyAlignment="1">
      <alignment horizontal="center" vertical="center" wrapText="1"/>
    </xf>
    <xf numFmtId="0" fontId="7" fillId="14" borderId="12"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22" fillId="0" borderId="0" xfId="0" applyFont="1" applyBorder="1" applyAlignment="1">
      <alignment horizontal="left" vertical="center" wrapText="1"/>
    </xf>
    <xf numFmtId="0" fontId="38" fillId="0" borderId="0" xfId="68" applyFont="1" applyAlignment="1">
      <alignment horizontal="left" vertical="top" wrapText="1"/>
    </xf>
    <xf numFmtId="0" fontId="22" fillId="0" borderId="0" xfId="0" applyFont="1" applyAlignment="1">
      <alignment horizontal="left" vertical="center" wrapText="1"/>
    </xf>
    <xf numFmtId="0" fontId="13" fillId="0" borderId="0" xfId="0" applyFont="1" applyAlignment="1">
      <alignment horizontal="left" vertical="center" wrapText="1"/>
    </xf>
    <xf numFmtId="0" fontId="22" fillId="0" borderId="0" xfId="0" applyFont="1" applyAlignment="1">
      <alignment horizontal="left" wrapText="1"/>
    </xf>
    <xf numFmtId="0" fontId="7" fillId="15" borderId="0" xfId="342" applyFont="1" applyFill="1" applyBorder="1" applyAlignment="1">
      <alignment horizontal="left" wrapText="1"/>
    </xf>
    <xf numFmtId="0" fontId="13" fillId="0" borderId="14" xfId="342" applyFont="1" applyFill="1" applyBorder="1" applyAlignment="1">
      <alignment horizontal="left" vertical="top" wrapText="1"/>
    </xf>
    <xf numFmtId="0" fontId="22" fillId="0" borderId="5" xfId="118" applyFont="1" applyFill="1" applyBorder="1" applyAlignment="1">
      <alignment horizontal="left" vertical="center" wrapText="1"/>
    </xf>
    <xf numFmtId="0" fontId="31" fillId="10" borderId="14" xfId="118" applyFont="1" applyFill="1" applyBorder="1" applyAlignment="1">
      <alignment horizontal="center" vertical="center" wrapText="1"/>
    </xf>
    <xf numFmtId="0" fontId="31" fillId="10" borderId="0" xfId="118" applyFont="1" applyFill="1" applyBorder="1" applyAlignment="1">
      <alignment horizontal="center" vertical="center" wrapText="1"/>
    </xf>
    <xf numFmtId="0" fontId="31" fillId="10" borderId="5" xfId="118" applyFont="1" applyFill="1" applyBorder="1" applyAlignment="1">
      <alignment horizontal="center" vertical="center" wrapText="1"/>
    </xf>
    <xf numFmtId="0" fontId="4" fillId="9" borderId="8" xfId="118" applyFont="1" applyFill="1" applyBorder="1" applyAlignment="1">
      <alignment horizontal="center" vertical="center" wrapText="1"/>
    </xf>
    <xf numFmtId="0" fontId="4" fillId="9" borderId="3" xfId="118" applyFont="1" applyFill="1" applyBorder="1" applyAlignment="1">
      <alignment horizontal="center" vertical="center" wrapText="1"/>
    </xf>
    <xf numFmtId="0" fontId="4" fillId="9" borderId="14" xfId="118" applyFont="1" applyFill="1" applyBorder="1" applyAlignment="1">
      <alignment horizontal="center" vertical="center" wrapText="1"/>
    </xf>
    <xf numFmtId="0" fontId="7" fillId="10" borderId="16" xfId="118" applyFont="1" applyFill="1" applyBorder="1" applyAlignment="1">
      <alignment horizontal="center" vertical="center"/>
    </xf>
    <xf numFmtId="0" fontId="7" fillId="10" borderId="14" xfId="118" applyFont="1" applyFill="1" applyBorder="1" applyAlignment="1">
      <alignment horizontal="center" vertical="center"/>
    </xf>
    <xf numFmtId="0" fontId="7" fillId="10" borderId="11" xfId="118" applyFont="1" applyFill="1" applyBorder="1" applyAlignment="1">
      <alignment horizontal="center" vertical="center"/>
    </xf>
    <xf numFmtId="0" fontId="7" fillId="10" borderId="3" xfId="118" applyFont="1" applyFill="1" applyBorder="1" applyAlignment="1">
      <alignment horizontal="center" vertical="center" wrapText="1"/>
    </xf>
    <xf numFmtId="0" fontId="7" fillId="3" borderId="16" xfId="118" applyFont="1" applyFill="1" applyBorder="1" applyAlignment="1">
      <alignment horizontal="center" vertical="center"/>
    </xf>
    <xf numFmtId="0" fontId="7" fillId="3" borderId="14" xfId="118" applyFont="1" applyFill="1" applyBorder="1" applyAlignment="1">
      <alignment horizontal="center" vertical="center"/>
    </xf>
    <xf numFmtId="0" fontId="7" fillId="3" borderId="11" xfId="118" applyFont="1" applyFill="1" applyBorder="1" applyAlignment="1">
      <alignment horizontal="center" vertical="center"/>
    </xf>
    <xf numFmtId="0" fontId="7" fillId="3" borderId="13" xfId="118" applyFont="1" applyFill="1" applyBorder="1" applyAlignment="1">
      <alignment horizontal="center" vertical="center"/>
    </xf>
    <xf numFmtId="0" fontId="7" fillId="3" borderId="5" xfId="118" applyFont="1" applyFill="1" applyBorder="1" applyAlignment="1">
      <alignment horizontal="center" vertical="center"/>
    </xf>
    <xf numFmtId="0" fontId="7" fillId="3" borderId="12" xfId="118" applyFont="1" applyFill="1" applyBorder="1" applyAlignment="1">
      <alignment horizontal="center" vertical="center"/>
    </xf>
    <xf numFmtId="0" fontId="7" fillId="3" borderId="8" xfId="118" applyFont="1" applyFill="1" applyBorder="1" applyAlignment="1">
      <alignment horizontal="center" vertical="center"/>
    </xf>
    <xf numFmtId="0" fontId="7" fillId="3" borderId="3" xfId="118" applyFont="1" applyFill="1" applyBorder="1" applyAlignment="1">
      <alignment horizontal="center" vertical="center"/>
    </xf>
    <xf numFmtId="0" fontId="7" fillId="3" borderId="7" xfId="118" applyFont="1" applyFill="1" applyBorder="1" applyAlignment="1">
      <alignment horizontal="center" vertical="center"/>
    </xf>
    <xf numFmtId="0" fontId="7" fillId="9" borderId="3" xfId="0" applyFont="1" applyFill="1" applyBorder="1" applyAlignment="1">
      <alignment horizontal="center" vertical="center" wrapText="1"/>
    </xf>
    <xf numFmtId="0" fontId="13" fillId="0" borderId="0" xfId="0" applyFont="1" applyBorder="1" applyAlignment="1">
      <alignment horizontal="left" vertical="center" wrapText="1"/>
    </xf>
    <xf numFmtId="0" fontId="7" fillId="14" borderId="1" xfId="0" applyFont="1" applyFill="1" applyBorder="1" applyAlignment="1">
      <alignment horizontal="left" vertical="center" wrapText="1" indent="15"/>
    </xf>
    <xf numFmtId="0" fontId="7" fillId="14" borderId="8" xfId="0" applyFont="1" applyFill="1" applyBorder="1" applyAlignment="1">
      <alignment horizontal="left" vertical="center" wrapText="1" indent="15"/>
    </xf>
    <xf numFmtId="0" fontId="13" fillId="0" borderId="14" xfId="68" applyFont="1" applyBorder="1" applyAlignment="1">
      <alignment horizontal="left" vertical="center" wrapText="1"/>
    </xf>
    <xf numFmtId="0" fontId="13" fillId="0" borderId="52" xfId="68" applyFont="1" applyBorder="1" applyAlignment="1">
      <alignment horizontal="left" vertical="center" wrapText="1"/>
    </xf>
    <xf numFmtId="0" fontId="7" fillId="15" borderId="14" xfId="68" applyFont="1" applyFill="1" applyBorder="1" applyAlignment="1">
      <alignment horizontal="center" wrapText="1"/>
    </xf>
    <xf numFmtId="0" fontId="7" fillId="15" borderId="52" xfId="68" applyFont="1" applyFill="1" applyBorder="1" applyAlignment="1">
      <alignment horizontal="center" wrapText="1"/>
    </xf>
    <xf numFmtId="0" fontId="10" fillId="15" borderId="14" xfId="68" applyFont="1" applyFill="1" applyBorder="1" applyAlignment="1">
      <alignment horizontal="center" wrapText="1"/>
    </xf>
    <xf numFmtId="0" fontId="10" fillId="15" borderId="52" xfId="68" applyFont="1" applyFill="1" applyBorder="1" applyAlignment="1">
      <alignment horizontal="center" wrapText="1"/>
    </xf>
    <xf numFmtId="0" fontId="22" fillId="0" borderId="5" xfId="68" applyFont="1" applyBorder="1" applyAlignment="1">
      <alignment horizontal="left" vertical="center" wrapText="1"/>
    </xf>
    <xf numFmtId="0" fontId="7" fillId="10" borderId="11" xfId="68" applyFont="1" applyFill="1" applyBorder="1" applyAlignment="1">
      <alignment horizontal="center" vertical="center" wrapText="1"/>
    </xf>
    <xf numFmtId="0" fontId="7" fillId="9" borderId="9" xfId="68" applyFont="1" applyFill="1" applyBorder="1" applyAlignment="1">
      <alignment horizontal="center" vertical="center" wrapText="1"/>
    </xf>
    <xf numFmtId="0" fontId="7" fillId="10" borderId="1" xfId="68" applyFont="1" applyFill="1" applyBorder="1" applyAlignment="1">
      <alignment horizontal="center" vertical="center" wrapText="1"/>
    </xf>
    <xf numFmtId="0" fontId="7" fillId="10" borderId="8" xfId="68" applyFont="1" applyFill="1" applyBorder="1" applyAlignment="1">
      <alignment horizontal="center" vertical="center" wrapText="1"/>
    </xf>
    <xf numFmtId="0" fontId="7" fillId="9" borderId="8"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0" fontId="7" fillId="3" borderId="14" xfId="0" applyFont="1" applyFill="1" applyBorder="1" applyAlignment="1">
      <alignment horizontal="center" wrapText="1"/>
    </xf>
    <xf numFmtId="0" fontId="7" fillId="3" borderId="52" xfId="0" applyFont="1" applyFill="1" applyBorder="1" applyAlignment="1">
      <alignment horizontal="center" wrapText="1"/>
    </xf>
    <xf numFmtId="0" fontId="10" fillId="3" borderId="14" xfId="0" applyFont="1" applyFill="1" applyBorder="1" applyAlignment="1">
      <alignment horizontal="center" wrapText="1"/>
    </xf>
    <xf numFmtId="0" fontId="10" fillId="3" borderId="52" xfId="0" applyFont="1" applyFill="1" applyBorder="1" applyAlignment="1">
      <alignment horizontal="center" wrapText="1"/>
    </xf>
    <xf numFmtId="0" fontId="13" fillId="0" borderId="52" xfId="0" applyFont="1" applyBorder="1" applyAlignment="1">
      <alignment horizontal="left" vertical="center" wrapText="1"/>
    </xf>
    <xf numFmtId="0" fontId="13" fillId="0" borderId="0" xfId="0" applyFont="1" applyAlignment="1">
      <alignment horizontal="left" vertical="center"/>
    </xf>
    <xf numFmtId="0" fontId="10" fillId="10" borderId="15"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0" fillId="12" borderId="15"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7" fillId="15" borderId="14" xfId="72" applyFont="1" applyFill="1" applyBorder="1" applyAlignment="1">
      <alignment horizontal="center" vertical="center" wrapText="1"/>
    </xf>
    <xf numFmtId="0" fontId="38" fillId="0" borderId="14" xfId="68" applyFont="1" applyBorder="1" applyAlignment="1">
      <alignment horizontal="left" vertical="center" wrapText="1"/>
    </xf>
    <xf numFmtId="0" fontId="7" fillId="12" borderId="8" xfId="72" applyFont="1" applyFill="1" applyBorder="1" applyAlignment="1">
      <alignment horizontal="center" vertical="center" wrapText="1"/>
    </xf>
    <xf numFmtId="0" fontId="7" fillId="12" borderId="3" xfId="72" applyFont="1" applyFill="1" applyBorder="1" applyAlignment="1">
      <alignment horizontal="center" vertical="center" wrapText="1"/>
    </xf>
    <xf numFmtId="0" fontId="7" fillId="12" borderId="7" xfId="72" applyFont="1" applyFill="1" applyBorder="1" applyAlignment="1">
      <alignment horizontal="center" vertical="center" wrapText="1"/>
    </xf>
    <xf numFmtId="0" fontId="7" fillId="13" borderId="8" xfId="72" applyFont="1" applyFill="1" applyBorder="1" applyAlignment="1">
      <alignment horizontal="center" vertical="center" wrapText="1"/>
    </xf>
    <xf numFmtId="0" fontId="7" fillId="13" borderId="3" xfId="72" applyFont="1" applyFill="1" applyBorder="1" applyAlignment="1">
      <alignment horizontal="center" vertical="center" wrapText="1"/>
    </xf>
    <xf numFmtId="0" fontId="7" fillId="12" borderId="11" xfId="72" applyFont="1" applyFill="1" applyBorder="1" applyAlignment="1">
      <alignment horizontal="center" vertical="center" wrapText="1"/>
    </xf>
    <xf numFmtId="0" fontId="7" fillId="12" borderId="9" xfId="72" applyFont="1" applyFill="1" applyBorder="1" applyAlignment="1">
      <alignment horizontal="center" vertical="center" wrapText="1"/>
    </xf>
    <xf numFmtId="0" fontId="7" fillId="12" borderId="12" xfId="72" applyFont="1" applyFill="1" applyBorder="1" applyAlignment="1">
      <alignment horizontal="center" vertical="center" wrapText="1"/>
    </xf>
    <xf numFmtId="0" fontId="10" fillId="9" borderId="15" xfId="68" applyFont="1" applyFill="1" applyBorder="1" applyAlignment="1">
      <alignment horizontal="center" vertical="center" wrapText="1"/>
    </xf>
    <xf numFmtId="0" fontId="10" fillId="9" borderId="6" xfId="68" applyFont="1" applyFill="1" applyBorder="1" applyAlignment="1">
      <alignment horizontal="center" vertical="center" wrapText="1"/>
    </xf>
    <xf numFmtId="0" fontId="10" fillId="10" borderId="14" xfId="68" applyFont="1" applyFill="1" applyBorder="1" applyAlignment="1">
      <alignment horizontal="center" vertical="center" wrapText="1"/>
    </xf>
    <xf numFmtId="0" fontId="10" fillId="10" borderId="0" xfId="68" applyFont="1" applyFill="1" applyBorder="1" applyAlignment="1">
      <alignment horizontal="center" vertical="center" wrapText="1"/>
    </xf>
    <xf numFmtId="0" fontId="10" fillId="10" borderId="16" xfId="68" applyFont="1" applyFill="1" applyBorder="1" applyAlignment="1">
      <alignment horizontal="center" vertical="center" wrapText="1"/>
    </xf>
    <xf numFmtId="0" fontId="10" fillId="10" borderId="13" xfId="68" applyFont="1" applyFill="1" applyBorder="1" applyAlignment="1">
      <alignment horizontal="center" vertical="center" wrapText="1"/>
    </xf>
    <xf numFmtId="0" fontId="7" fillId="9" borderId="7" xfId="68" applyFont="1" applyFill="1" applyBorder="1" applyAlignment="1">
      <alignment horizontal="center" vertical="center" wrapText="1"/>
    </xf>
    <xf numFmtId="0" fontId="22" fillId="0" borderId="0" xfId="68" applyFont="1" applyAlignment="1">
      <alignment horizontal="left" vertical="center" wrapText="1"/>
    </xf>
    <xf numFmtId="0" fontId="7" fillId="9" borderId="3" xfId="68" applyFont="1" applyFill="1" applyBorder="1" applyAlignment="1">
      <alignment horizontal="center" vertical="center" wrapText="1"/>
    </xf>
    <xf numFmtId="0" fontId="8" fillId="14" borderId="8" xfId="0" applyFont="1" applyFill="1" applyBorder="1" applyAlignment="1">
      <alignment horizontal="center"/>
    </xf>
    <xf numFmtId="0" fontId="0" fillId="14" borderId="3" xfId="0" applyFill="1" applyBorder="1" applyAlignment="1">
      <alignment horizontal="center"/>
    </xf>
    <xf numFmtId="0" fontId="8" fillId="3" borderId="16" xfId="0" applyFont="1" applyFill="1" applyBorder="1" applyAlignment="1">
      <alignment horizontal="center" vertical="center"/>
    </xf>
    <xf numFmtId="0" fontId="0" fillId="3" borderId="14" xfId="0" applyFill="1" applyBorder="1" applyAlignment="1">
      <alignment horizontal="center" vertical="center"/>
    </xf>
    <xf numFmtId="0" fontId="38" fillId="0" borderId="0" xfId="68" applyFont="1" applyAlignment="1">
      <alignment horizontal="left" vertical="center" wrapText="1"/>
    </xf>
    <xf numFmtId="0" fontId="10" fillId="14" borderId="16" xfId="68" applyFont="1" applyFill="1" applyBorder="1" applyAlignment="1">
      <alignment horizontal="center" vertical="center" wrapText="1"/>
    </xf>
    <xf numFmtId="0" fontId="10" fillId="14" borderId="14" xfId="68" applyFont="1" applyFill="1" applyBorder="1" applyAlignment="1">
      <alignment horizontal="center" vertical="center" wrapText="1"/>
    </xf>
    <xf numFmtId="0" fontId="7" fillId="17" borderId="14" xfId="68" applyFont="1" applyFill="1" applyBorder="1" applyAlignment="1">
      <alignment horizontal="center" vertical="center" wrapText="1"/>
    </xf>
    <xf numFmtId="0" fontId="10" fillId="17" borderId="14" xfId="68" applyFont="1" applyFill="1" applyBorder="1" applyAlignment="1">
      <alignment horizontal="center" vertical="center" wrapText="1"/>
    </xf>
    <xf numFmtId="0" fontId="10" fillId="3" borderId="11" xfId="68" applyFont="1" applyFill="1" applyBorder="1" applyAlignment="1">
      <alignment horizontal="center" vertical="center" wrapText="1"/>
    </xf>
    <xf numFmtId="0" fontId="38" fillId="0" borderId="52" xfId="68" applyFont="1" applyBorder="1" applyAlignment="1">
      <alignment horizontal="left" vertical="center" wrapText="1"/>
    </xf>
    <xf numFmtId="0" fontId="4" fillId="9" borderId="49"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12" xfId="0" applyFill="1" applyBorder="1" applyAlignment="1">
      <alignment horizontal="center" vertical="center" wrapText="1"/>
    </xf>
    <xf numFmtId="0" fontId="4" fillId="16" borderId="8" xfId="0" applyFont="1" applyFill="1" applyBorder="1" applyAlignment="1">
      <alignment horizontal="center"/>
    </xf>
    <xf numFmtId="0" fontId="4" fillId="16" borderId="3" xfId="0" applyFont="1" applyFill="1" applyBorder="1" applyAlignment="1">
      <alignment horizontal="center"/>
    </xf>
    <xf numFmtId="0" fontId="4" fillId="9" borderId="15"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50" xfId="0" applyFont="1" applyFill="1" applyBorder="1" applyAlignment="1">
      <alignment horizontal="center" vertical="center" wrapText="1"/>
    </xf>
    <xf numFmtId="0" fontId="4" fillId="9" borderId="51" xfId="0" applyFont="1" applyFill="1" applyBorder="1" applyAlignment="1">
      <alignment horizontal="center" vertical="center" wrapText="1"/>
    </xf>
    <xf numFmtId="0" fontId="4" fillId="9" borderId="8" xfId="0" applyFont="1" applyFill="1" applyBorder="1" applyAlignment="1">
      <alignment horizontal="center"/>
    </xf>
    <xf numFmtId="0" fontId="0" fillId="9" borderId="3" xfId="0" applyFill="1" applyBorder="1" applyAlignment="1">
      <alignment horizontal="center"/>
    </xf>
    <xf numFmtId="0" fontId="0" fillId="9" borderId="7" xfId="0" applyFill="1" applyBorder="1" applyAlignment="1">
      <alignment horizontal="center"/>
    </xf>
    <xf numFmtId="0" fontId="19" fillId="0" borderId="0" xfId="68" applyFont="1" applyAlignment="1">
      <alignment horizontal="left" vertical="top" wrapText="1"/>
    </xf>
    <xf numFmtId="0" fontId="4" fillId="9" borderId="9" xfId="0" applyFont="1" applyFill="1" applyBorder="1" applyAlignment="1">
      <alignment horizontal="center" vertical="center" wrapText="1"/>
    </xf>
    <xf numFmtId="0" fontId="0" fillId="9" borderId="50" xfId="0" applyFill="1" applyBorder="1" applyAlignment="1">
      <alignment horizontal="center"/>
    </xf>
    <xf numFmtId="0" fontId="0" fillId="9" borderId="51" xfId="0" applyFill="1" applyBorder="1" applyAlignment="1">
      <alignment horizontal="center"/>
    </xf>
    <xf numFmtId="0" fontId="13" fillId="0" borderId="0" xfId="0" applyFont="1" applyAlignment="1">
      <alignment horizontal="left" vertical="top" wrapText="1"/>
    </xf>
    <xf numFmtId="0" fontId="0" fillId="16" borderId="8" xfId="0" applyFill="1" applyBorder="1" applyAlignment="1">
      <alignment horizontal="center"/>
    </xf>
    <xf numFmtId="0" fontId="0" fillId="16" borderId="3" xfId="0" applyFill="1" applyBorder="1" applyAlignment="1">
      <alignment horizontal="center"/>
    </xf>
    <xf numFmtId="0" fontId="4" fillId="9" borderId="50" xfId="0" applyFont="1" applyFill="1" applyBorder="1" applyAlignment="1">
      <alignment horizontal="center"/>
    </xf>
    <xf numFmtId="0" fontId="13" fillId="0" borderId="52" xfId="0" applyFont="1" applyBorder="1" applyAlignment="1">
      <alignment horizontal="left" vertical="top" wrapText="1"/>
    </xf>
    <xf numFmtId="0" fontId="13" fillId="0" borderId="52" xfId="0" applyFont="1" applyBorder="1" applyAlignment="1">
      <alignment horizontal="left" vertical="top"/>
    </xf>
    <xf numFmtId="1" fontId="4" fillId="15" borderId="11" xfId="0" applyNumberFormat="1" applyFont="1" applyFill="1" applyBorder="1" applyAlignment="1">
      <alignment horizontal="center" wrapText="1"/>
    </xf>
    <xf numFmtId="1" fontId="4" fillId="15" borderId="14" xfId="0" applyNumberFormat="1" applyFont="1" applyFill="1" applyBorder="1" applyAlignment="1">
      <alignment horizontal="center" wrapText="1"/>
    </xf>
    <xf numFmtId="1" fontId="4" fillId="15" borderId="11" xfId="0" applyNumberFormat="1" applyFont="1" applyFill="1" applyBorder="1" applyAlignment="1">
      <alignment horizontal="center"/>
    </xf>
    <xf numFmtId="1" fontId="4" fillId="15" borderId="14" xfId="0" applyNumberFormat="1" applyFont="1" applyFill="1" applyBorder="1" applyAlignment="1">
      <alignment horizontal="center"/>
    </xf>
    <xf numFmtId="1" fontId="7" fillId="10" borderId="11" xfId="0" applyNumberFormat="1" applyFont="1" applyFill="1" applyBorder="1" applyAlignment="1">
      <alignment vertical="center" wrapText="1"/>
    </xf>
    <xf numFmtId="1" fontId="7" fillId="10" borderId="12" xfId="0" applyNumberFormat="1" applyFont="1" applyFill="1" applyBorder="1" applyAlignment="1">
      <alignment vertical="center" wrapText="1"/>
    </xf>
    <xf numFmtId="0" fontId="7" fillId="14" borderId="14" xfId="0" applyFont="1" applyFill="1" applyBorder="1" applyAlignment="1">
      <alignment horizontal="center" vertical="center" wrapText="1"/>
    </xf>
    <xf numFmtId="0" fontId="7" fillId="14" borderId="52" xfId="0" applyFont="1" applyFill="1" applyBorder="1" applyAlignment="1">
      <alignment horizontal="center" vertical="center" wrapText="1"/>
    </xf>
    <xf numFmtId="0" fontId="22" fillId="0" borderId="5" xfId="0" applyFont="1" applyBorder="1" applyAlignment="1">
      <alignment horizontal="left" vertical="center"/>
    </xf>
    <xf numFmtId="49" fontId="127" fillId="9" borderId="14" xfId="0" applyNumberFormat="1" applyFont="1" applyFill="1" applyBorder="1" applyAlignment="1">
      <alignment horizontal="center" vertical="center" wrapText="1"/>
    </xf>
    <xf numFmtId="49" fontId="127" fillId="9" borderId="11" xfId="0" applyNumberFormat="1" applyFont="1" applyFill="1" applyBorder="1" applyAlignment="1">
      <alignment horizontal="center" vertical="center" wrapText="1"/>
    </xf>
    <xf numFmtId="49" fontId="127" fillId="9" borderId="0" xfId="0" applyNumberFormat="1" applyFont="1" applyFill="1" applyBorder="1" applyAlignment="1">
      <alignment horizontal="center" vertical="center" wrapText="1"/>
    </xf>
    <xf numFmtId="49" fontId="127" fillId="9" borderId="9" xfId="0" applyNumberFormat="1" applyFont="1" applyFill="1" applyBorder="1" applyAlignment="1">
      <alignment horizontal="center" vertical="center" wrapText="1"/>
    </xf>
    <xf numFmtId="49" fontId="127" fillId="9" borderId="5" xfId="0" applyNumberFormat="1" applyFont="1" applyFill="1" applyBorder="1" applyAlignment="1">
      <alignment horizontal="center" vertical="center" wrapText="1"/>
    </xf>
    <xf numFmtId="49" fontId="127" fillId="9" borderId="12" xfId="0" applyNumberFormat="1" applyFont="1" applyFill="1" applyBorder="1" applyAlignment="1">
      <alignment horizontal="center" vertical="center" wrapText="1"/>
    </xf>
    <xf numFmtId="49" fontId="128" fillId="9" borderId="16" xfId="0" applyNumberFormat="1" applyFont="1" applyFill="1" applyBorder="1" applyAlignment="1">
      <alignment horizontal="center" vertical="center" wrapText="1"/>
    </xf>
    <xf numFmtId="49" fontId="128" fillId="9" borderId="14" xfId="0" applyNumberFormat="1" applyFont="1" applyFill="1" applyBorder="1" applyAlignment="1">
      <alignment horizontal="center" vertical="center" wrapText="1"/>
    </xf>
    <xf numFmtId="49" fontId="128" fillId="9" borderId="10" xfId="0" applyNumberFormat="1" applyFont="1" applyFill="1" applyBorder="1" applyAlignment="1">
      <alignment horizontal="center" vertical="center" wrapText="1"/>
    </xf>
    <xf numFmtId="49" fontId="128" fillId="9" borderId="0" xfId="0" applyNumberFormat="1" applyFont="1" applyFill="1" applyBorder="1" applyAlignment="1">
      <alignment horizontal="center" vertical="center" wrapText="1"/>
    </xf>
    <xf numFmtId="49" fontId="128" fillId="9" borderId="13" xfId="0" applyNumberFormat="1" applyFont="1" applyFill="1" applyBorder="1" applyAlignment="1">
      <alignment horizontal="center" vertical="center" wrapText="1"/>
    </xf>
    <xf numFmtId="49" fontId="128" fillId="9" borderId="5" xfId="0" applyNumberFormat="1" applyFont="1" applyFill="1" applyBorder="1" applyAlignment="1">
      <alignment horizontal="center" vertical="center" wrapText="1"/>
    </xf>
    <xf numFmtId="49" fontId="127" fillId="13" borderId="8" xfId="5699" applyNumberFormat="1" applyFont="1" applyFill="1" applyBorder="1" applyAlignment="1">
      <alignment horizontal="center"/>
      <protection locked="0"/>
    </xf>
    <xf numFmtId="49" fontId="127" fillId="13" borderId="3" xfId="5699" applyNumberFormat="1" applyFont="1" applyFill="1" applyBorder="1" applyAlignment="1">
      <alignment horizontal="center"/>
      <protection locked="0"/>
    </xf>
    <xf numFmtId="49" fontId="127" fillId="13" borderId="7" xfId="5699" applyNumberFormat="1" applyFont="1" applyFill="1" applyBorder="1" applyAlignment="1">
      <alignment horizontal="center"/>
      <protection locked="0"/>
    </xf>
    <xf numFmtId="49" fontId="130" fillId="11" borderId="52" xfId="5699" applyNumberFormat="1" applyFont="1" applyFill="1" applyBorder="1" applyAlignment="1">
      <alignment wrapText="1"/>
      <protection locked="0"/>
    </xf>
    <xf numFmtId="49" fontId="130" fillId="11" borderId="0" xfId="5699" applyNumberFormat="1" applyFont="1" applyFill="1" applyBorder="1" applyAlignment="1">
      <alignment wrapText="1"/>
      <protection locked="0"/>
    </xf>
    <xf numFmtId="49" fontId="127" fillId="11" borderId="0" xfId="5699" applyNumberFormat="1" applyFont="1" applyFill="1" applyBorder="1" applyAlignment="1">
      <alignment horizontal="right"/>
      <protection locked="0"/>
    </xf>
    <xf numFmtId="49" fontId="127" fillId="11" borderId="52" xfId="5699" applyNumberFormat="1" applyFont="1" applyFill="1" applyBorder="1" applyAlignment="1">
      <alignment horizontal="right"/>
      <protection locked="0"/>
    </xf>
    <xf numFmtId="49" fontId="128" fillId="11" borderId="0" xfId="0" applyNumberFormat="1" applyFont="1" applyFill="1" applyBorder="1" applyAlignment="1">
      <alignment horizontal="left" vertical="center" wrapText="1"/>
    </xf>
    <xf numFmtId="49" fontId="128" fillId="11" borderId="53" xfId="0" applyNumberFormat="1" applyFont="1" applyFill="1" applyBorder="1" applyAlignment="1">
      <alignment horizontal="left" vertical="center" wrapText="1"/>
    </xf>
    <xf numFmtId="49" fontId="128" fillId="11" borderId="54" xfId="0" applyNumberFormat="1" applyFont="1" applyFill="1" applyBorder="1" applyAlignment="1">
      <alignment horizontal="left" vertical="center" wrapText="1"/>
    </xf>
    <xf numFmtId="49" fontId="128" fillId="9" borderId="54" xfId="0" applyNumberFormat="1" applyFont="1" applyFill="1" applyBorder="1" applyAlignment="1">
      <alignment horizontal="left" vertical="center" wrapText="1"/>
    </xf>
    <xf numFmtId="49" fontId="128" fillId="9" borderId="0" xfId="0" applyNumberFormat="1" applyFont="1" applyFill="1" applyBorder="1" applyAlignment="1">
      <alignment horizontal="left" vertical="center" wrapText="1"/>
    </xf>
    <xf numFmtId="49" fontId="128" fillId="9" borderId="53" xfId="0" applyNumberFormat="1" applyFont="1" applyFill="1" applyBorder="1" applyAlignment="1">
      <alignment horizontal="left" vertical="center" wrapText="1"/>
    </xf>
    <xf numFmtId="49" fontId="127" fillId="9" borderId="13" xfId="5699" applyNumberFormat="1" applyFont="1" applyFill="1" applyBorder="1" applyAlignment="1">
      <alignment horizontal="center"/>
      <protection locked="0"/>
    </xf>
    <xf numFmtId="49" fontId="127" fillId="9" borderId="5" xfId="5699" applyNumberFormat="1" applyFont="1" applyFill="1" applyBorder="1" applyAlignment="1">
      <alignment horizontal="center"/>
      <protection locked="0"/>
    </xf>
    <xf numFmtId="49" fontId="127" fillId="9" borderId="10" xfId="5699" applyNumberFormat="1" applyFont="1" applyFill="1" applyBorder="1" applyAlignment="1">
      <alignment horizontal="center" vertical="center"/>
      <protection locked="0"/>
    </xf>
    <xf numFmtId="49" fontId="127" fillId="9" borderId="0" xfId="5699" applyNumberFormat="1" applyFont="1" applyFill="1" applyBorder="1" applyAlignment="1">
      <alignment horizontal="center" vertical="center"/>
      <protection locked="0"/>
    </xf>
    <xf numFmtId="49" fontId="127" fillId="11" borderId="10" xfId="5699" applyNumberFormat="1" applyFont="1" applyFill="1" applyBorder="1" applyAlignment="1">
      <alignment horizontal="center" vertical="center"/>
      <protection locked="0"/>
    </xf>
    <xf numFmtId="49" fontId="127" fillId="11" borderId="0" xfId="5699" applyNumberFormat="1" applyFont="1" applyFill="1" applyBorder="1" applyAlignment="1">
      <alignment horizontal="center" vertical="center"/>
      <protection locked="0"/>
    </xf>
    <xf numFmtId="49" fontId="128" fillId="9" borderId="0" xfId="0" applyNumberFormat="1" applyFont="1" applyFill="1" applyBorder="1" applyAlignment="1">
      <alignment horizontal="left" vertical="top" wrapText="1"/>
    </xf>
    <xf numFmtId="49" fontId="127" fillId="11" borderId="0" xfId="5699" applyNumberFormat="1" applyFont="1" applyFill="1" applyBorder="1" applyAlignment="1">
      <alignment horizontal="left" vertical="top" wrapText="1"/>
      <protection locked="0"/>
    </xf>
    <xf numFmtId="49" fontId="128" fillId="9" borderId="16" xfId="5699" applyNumberFormat="1" applyFont="1" applyFill="1" applyBorder="1" applyAlignment="1">
      <alignment horizontal="center"/>
      <protection locked="0"/>
    </xf>
    <xf numFmtId="49" fontId="128" fillId="9" borderId="52" xfId="5699" applyNumberFormat="1" applyFont="1" applyFill="1" applyBorder="1" applyAlignment="1">
      <alignment horizontal="center"/>
      <protection locked="0"/>
    </xf>
    <xf numFmtId="49" fontId="128" fillId="9" borderId="49" xfId="5699" applyNumberFormat="1" applyFont="1" applyFill="1" applyBorder="1" applyAlignment="1">
      <alignment horizontal="center"/>
      <protection locked="0"/>
    </xf>
    <xf numFmtId="49" fontId="127" fillId="9" borderId="8" xfId="5699" applyNumberFormat="1" applyFont="1" applyFill="1" applyBorder="1" applyAlignment="1">
      <alignment horizontal="center"/>
      <protection locked="0"/>
    </xf>
    <xf numFmtId="49" fontId="127" fillId="9" borderId="3" xfId="5699" applyNumberFormat="1" applyFont="1" applyFill="1" applyBorder="1" applyAlignment="1">
      <alignment horizontal="center"/>
      <protection locked="0"/>
    </xf>
    <xf numFmtId="49" fontId="127" fillId="9" borderId="7" xfId="5699" applyNumberFormat="1" applyFont="1" applyFill="1" applyBorder="1" applyAlignment="1">
      <alignment horizontal="center"/>
      <protection locked="0"/>
    </xf>
    <xf numFmtId="0" fontId="7" fillId="9" borderId="7"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50" fillId="16" borderId="3" xfId="0" applyFont="1" applyFill="1" applyBorder="1" applyAlignment="1">
      <alignment horizontal="center" vertical="center" wrapText="1"/>
    </xf>
    <xf numFmtId="0" fontId="50" fillId="16" borderId="7" xfId="0" applyFont="1" applyFill="1" applyBorder="1" applyAlignment="1">
      <alignment horizontal="center" vertical="center" wrapText="1"/>
    </xf>
    <xf numFmtId="1" fontId="7" fillId="9"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9" borderId="12" xfId="0" applyNumberFormat="1" applyFont="1" applyFill="1" applyBorder="1" applyAlignment="1">
      <alignment horizontal="center" vertical="center" wrapText="1"/>
    </xf>
    <xf numFmtId="0" fontId="4" fillId="9" borderId="16"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13" fillId="0" borderId="14" xfId="0" applyFont="1" applyBorder="1" applyAlignment="1">
      <alignment horizontal="left" vertical="top" wrapText="1"/>
    </xf>
    <xf numFmtId="0" fontId="7" fillId="16" borderId="3"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4" xfId="0" applyFont="1" applyFill="1" applyBorder="1" applyAlignment="1">
      <alignment horizontal="center" vertical="center" wrapText="1"/>
    </xf>
    <xf numFmtId="0" fontId="50" fillId="3" borderId="3" xfId="0" applyFont="1" applyFill="1" applyBorder="1" applyAlignment="1">
      <alignment horizontal="center" vertical="center" wrapText="1"/>
    </xf>
    <xf numFmtId="1" fontId="7" fillId="3" borderId="3" xfId="0" applyNumberFormat="1" applyFont="1" applyFill="1" applyBorder="1" applyAlignment="1">
      <alignment horizontal="center" vertical="center" wrapText="1"/>
    </xf>
    <xf numFmtId="1" fontId="50" fillId="3" borderId="3" xfId="0" applyNumberFormat="1" applyFont="1" applyFill="1" applyBorder="1" applyAlignment="1">
      <alignment horizontal="center" vertical="center" wrapText="1"/>
    </xf>
    <xf numFmtId="0" fontId="13" fillId="0" borderId="0" xfId="0" applyFont="1" applyBorder="1" applyAlignment="1">
      <alignment wrapText="1"/>
    </xf>
    <xf numFmtId="0" fontId="7" fillId="9" borderId="16" xfId="0" applyFont="1" applyFill="1" applyBorder="1" applyAlignment="1">
      <alignment horizontal="center" wrapText="1"/>
    </xf>
    <xf numFmtId="0" fontId="7" fillId="9" borderId="14" xfId="0" applyFont="1" applyFill="1" applyBorder="1" applyAlignment="1">
      <alignment horizontal="center" wrapText="1"/>
    </xf>
    <xf numFmtId="0" fontId="7" fillId="16" borderId="13"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7" fillId="9" borderId="10" xfId="0" applyFont="1" applyFill="1" applyBorder="1" applyAlignment="1">
      <alignment horizontal="center" wrapText="1"/>
    </xf>
    <xf numFmtId="0" fontId="7" fillId="3" borderId="8" xfId="0" applyFont="1" applyFill="1" applyBorder="1" applyAlignment="1">
      <alignment horizontal="center" vertical="center" wrapText="1"/>
    </xf>
    <xf numFmtId="0" fontId="7" fillId="3" borderId="3" xfId="0" applyFont="1" applyFill="1" applyBorder="1" applyAlignment="1">
      <alignment horizontal="center" vertical="center" wrapText="1"/>
    </xf>
    <xf numFmtId="1" fontId="7" fillId="9" borderId="14" xfId="0" applyNumberFormat="1" applyFont="1" applyFill="1" applyBorder="1" applyAlignment="1">
      <alignment horizontal="center" vertical="center" wrapText="1"/>
    </xf>
    <xf numFmtId="1" fontId="7" fillId="9" borderId="0" xfId="0" applyNumberFormat="1" applyFont="1" applyFill="1" applyBorder="1" applyAlignment="1">
      <alignment horizontal="center" vertical="center" wrapText="1"/>
    </xf>
    <xf numFmtId="1" fontId="7" fillId="9" borderId="5" xfId="0" applyNumberFormat="1" applyFont="1" applyFill="1" applyBorder="1" applyAlignment="1">
      <alignment horizontal="center" vertical="center" wrapText="1"/>
    </xf>
    <xf numFmtId="0" fontId="7" fillId="9" borderId="12" xfId="0" applyFont="1" applyFill="1" applyBorder="1" applyAlignment="1">
      <alignment horizontal="center" vertical="center" wrapText="1"/>
    </xf>
    <xf numFmtId="0" fontId="50" fillId="9" borderId="14" xfId="0" applyFont="1" applyFill="1" applyBorder="1" applyAlignment="1">
      <alignment horizontal="center" vertical="center" wrapText="1"/>
    </xf>
    <xf numFmtId="1" fontId="50" fillId="9" borderId="14" xfId="0" applyNumberFormat="1" applyFont="1" applyFill="1" applyBorder="1" applyAlignment="1">
      <alignment horizontal="center" vertical="center" wrapText="1"/>
    </xf>
    <xf numFmtId="1" fontId="50" fillId="9" borderId="0" xfId="0" applyNumberFormat="1" applyFont="1" applyFill="1" applyBorder="1" applyAlignment="1">
      <alignment horizontal="center" vertical="center" wrapText="1"/>
    </xf>
    <xf numFmtId="1" fontId="50" fillId="9" borderId="5"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45" fillId="0" borderId="0" xfId="0" applyFont="1" applyAlignment="1">
      <alignment horizontal="left" vertical="center"/>
    </xf>
    <xf numFmtId="0" fontId="44" fillId="3" borderId="11" xfId="0" applyFont="1" applyFill="1" applyBorder="1" applyAlignment="1">
      <alignment horizontal="center" vertical="center"/>
    </xf>
    <xf numFmtId="0" fontId="44" fillId="3" borderId="15" xfId="0" applyFont="1" applyFill="1" applyBorder="1" applyAlignment="1">
      <alignment horizontal="center" vertical="center"/>
    </xf>
    <xf numFmtId="0" fontId="44" fillId="3" borderId="16" xfId="0" applyFont="1" applyFill="1" applyBorder="1" applyAlignment="1">
      <alignment horizontal="center" vertical="center"/>
    </xf>
    <xf numFmtId="0" fontId="8" fillId="3" borderId="11" xfId="0" applyFont="1"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8" fillId="3" borderId="11"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7" fillId="13" borderId="8"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44" fillId="8" borderId="11" xfId="0" applyFont="1" applyFill="1" applyBorder="1" applyAlignment="1">
      <alignment horizontal="center" vertical="center" wrapText="1"/>
    </xf>
    <xf numFmtId="0" fontId="44" fillId="8" borderId="9" xfId="0" applyFont="1" applyFill="1" applyBorder="1" applyAlignment="1">
      <alignment horizontal="center" vertical="center" wrapText="1"/>
    </xf>
    <xf numFmtId="0" fontId="44" fillId="8" borderId="12"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0" fillId="16" borderId="6" xfId="0" applyFill="1" applyBorder="1" applyAlignment="1">
      <alignment horizontal="center"/>
    </xf>
    <xf numFmtId="0" fontId="4" fillId="9" borderId="42" xfId="0" applyFont="1" applyFill="1" applyBorder="1" applyAlignment="1">
      <alignment horizontal="center" wrapText="1"/>
    </xf>
    <xf numFmtId="0" fontId="4" fillId="9" borderId="40" xfId="0" applyFont="1" applyFill="1" applyBorder="1" applyAlignment="1">
      <alignment horizontal="center" wrapText="1"/>
    </xf>
    <xf numFmtId="0" fontId="0" fillId="9" borderId="42" xfId="0" applyFill="1" applyBorder="1" applyAlignment="1">
      <alignment horizontal="center" vertical="center"/>
    </xf>
    <xf numFmtId="0" fontId="0" fillId="9" borderId="40" xfId="0" applyFill="1" applyBorder="1" applyAlignment="1">
      <alignment horizontal="center" vertical="center"/>
    </xf>
    <xf numFmtId="0" fontId="0" fillId="9" borderId="41" xfId="0" applyFill="1" applyBorder="1" applyAlignment="1">
      <alignment horizontal="center" vertical="center"/>
    </xf>
    <xf numFmtId="0" fontId="4" fillId="16" borderId="50" xfId="0" applyFont="1" applyFill="1" applyBorder="1" applyAlignment="1">
      <alignment horizontal="center"/>
    </xf>
    <xf numFmtId="0" fontId="4" fillId="16" borderId="4" xfId="0" applyFont="1" applyFill="1" applyBorder="1" applyAlignment="1">
      <alignment horizontal="center"/>
    </xf>
    <xf numFmtId="0" fontId="4" fillId="16" borderId="6" xfId="0" applyFont="1" applyFill="1" applyBorder="1" applyAlignment="1">
      <alignment horizontal="center"/>
    </xf>
    <xf numFmtId="0" fontId="7" fillId="10" borderId="3" xfId="68" applyFont="1" applyFill="1" applyBorder="1" applyAlignment="1">
      <alignment horizontal="center" vertical="center" wrapText="1"/>
    </xf>
    <xf numFmtId="0" fontId="7" fillId="10" borderId="7" xfId="68" applyFont="1" applyFill="1" applyBorder="1" applyAlignment="1">
      <alignment horizontal="center" vertical="center" wrapText="1"/>
    </xf>
    <xf numFmtId="0" fontId="10" fillId="13" borderId="14" xfId="68" applyFont="1" applyFill="1" applyBorder="1" applyAlignment="1">
      <alignment horizontal="center" wrapText="1"/>
    </xf>
    <xf numFmtId="0" fontId="7" fillId="10" borderId="9" xfId="68" applyFont="1" applyFill="1" applyBorder="1" applyAlignment="1">
      <alignment horizontal="center" vertical="center" wrapText="1"/>
    </xf>
    <xf numFmtId="0" fontId="7" fillId="10" borderId="12" xfId="68" applyFont="1" applyFill="1" applyBorder="1" applyAlignment="1">
      <alignment horizontal="center" vertical="center" wrapText="1"/>
    </xf>
  </cellXfs>
  <cellStyles count="5702">
    <cellStyle name="20 % - Aksentti1 2" xfId="120"/>
    <cellStyle name="20 % - Aksentti1 2 2" xfId="586"/>
    <cellStyle name="20 % - Aksentti1 2 2 2" xfId="3455"/>
    <cellStyle name="20 % - Aksentti1 2 2 2 2" xfId="5418"/>
    <cellStyle name="20 % - Aksentti1 2 3" xfId="587"/>
    <cellStyle name="20 % - Aksentti1 2 3 2" xfId="3456"/>
    <cellStyle name="20 % - Aksentti1 2 3 2 2" xfId="5419"/>
    <cellStyle name="20 % - Aksentti1 2 4" xfId="588"/>
    <cellStyle name="20 % - Aksentti1 2 4 2" xfId="3457"/>
    <cellStyle name="20 % - Aksentti1 2 4 2 2" xfId="5420"/>
    <cellStyle name="20 % - Aksentti1 2 5" xfId="3407"/>
    <cellStyle name="20 % - Aksentti1 2 5 2" xfId="5402"/>
    <cellStyle name="20 % - Aksentti1 2 6" xfId="491"/>
    <cellStyle name="20 % - Aksentti2 2" xfId="121"/>
    <cellStyle name="20 % - Aksentti2 2 2" xfId="589"/>
    <cellStyle name="20 % - Aksentti2 2 2 2" xfId="3458"/>
    <cellStyle name="20 % - Aksentti2 2 2 2 2" xfId="5421"/>
    <cellStyle name="20 % - Aksentti2 2 3" xfId="590"/>
    <cellStyle name="20 % - Aksentti2 2 3 2" xfId="3459"/>
    <cellStyle name="20 % - Aksentti2 2 3 2 2" xfId="5422"/>
    <cellStyle name="20 % - Aksentti2 2 4" xfId="591"/>
    <cellStyle name="20 % - Aksentti2 2 4 2" xfId="3460"/>
    <cellStyle name="20 % - Aksentti2 2 4 2 2" xfId="5423"/>
    <cellStyle name="20 % - Aksentti2 2 5" xfId="3408"/>
    <cellStyle name="20 % - Aksentti2 2 5 2" xfId="5403"/>
    <cellStyle name="20 % - Aksentti2 2 6" xfId="492"/>
    <cellStyle name="20 % - Aksentti3 2" xfId="122"/>
    <cellStyle name="20 % - Aksentti3 2 2" xfId="592"/>
    <cellStyle name="20 % - Aksentti3 2 2 2" xfId="3461"/>
    <cellStyle name="20 % - Aksentti3 2 2 2 2" xfId="5424"/>
    <cellStyle name="20 % - Aksentti3 2 3" xfId="593"/>
    <cellStyle name="20 % - Aksentti3 2 3 2" xfId="3462"/>
    <cellStyle name="20 % - Aksentti3 2 3 2 2" xfId="5425"/>
    <cellStyle name="20 % - Aksentti3 2 4" xfId="594"/>
    <cellStyle name="20 % - Aksentti3 2 4 2" xfId="3463"/>
    <cellStyle name="20 % - Aksentti3 2 4 2 2" xfId="5426"/>
    <cellStyle name="20 % - Aksentti3 2 5" xfId="3409"/>
    <cellStyle name="20 % - Aksentti3 2 5 2" xfId="5404"/>
    <cellStyle name="20 % - Aksentti3 2 6" xfId="493"/>
    <cellStyle name="20 % - Aksentti4 2" xfId="123"/>
    <cellStyle name="20 % - Aksentti4 2 2" xfId="595"/>
    <cellStyle name="20 % - Aksentti4 2 2 2" xfId="3464"/>
    <cellStyle name="20 % - Aksentti4 2 2 2 2" xfId="5427"/>
    <cellStyle name="20 % - Aksentti4 2 3" xfId="596"/>
    <cellStyle name="20 % - Aksentti4 2 3 2" xfId="3465"/>
    <cellStyle name="20 % - Aksentti4 2 3 2 2" xfId="5428"/>
    <cellStyle name="20 % - Aksentti4 2 4" xfId="597"/>
    <cellStyle name="20 % - Aksentti4 2 4 2" xfId="3466"/>
    <cellStyle name="20 % - Aksentti4 2 4 2 2" xfId="5429"/>
    <cellStyle name="20 % - Aksentti4 2 5" xfId="3410"/>
    <cellStyle name="20 % - Aksentti4 2 5 2" xfId="5405"/>
    <cellStyle name="20 % - Aksentti4 2 6" xfId="494"/>
    <cellStyle name="20 % - Aksentti5 2" xfId="124"/>
    <cellStyle name="20 % - Aksentti5 2 2" xfId="598"/>
    <cellStyle name="20 % - Aksentti5 2 2 2" xfId="3467"/>
    <cellStyle name="20 % - Aksentti5 2 2 2 2" xfId="5430"/>
    <cellStyle name="20 % - Aksentti5 2 3" xfId="599"/>
    <cellStyle name="20 % - Aksentti5 2 3 2" xfId="3468"/>
    <cellStyle name="20 % - Aksentti5 2 3 2 2" xfId="5431"/>
    <cellStyle name="20 % - Aksentti5 2 4" xfId="600"/>
    <cellStyle name="20 % - Aksentti5 2 4 2" xfId="3469"/>
    <cellStyle name="20 % - Aksentti5 2 4 2 2" xfId="5432"/>
    <cellStyle name="20 % - Aksentti5 2 5" xfId="3411"/>
    <cellStyle name="20 % - Aksentti5 2 5 2" xfId="5406"/>
    <cellStyle name="20 % - Aksentti5 2 6" xfId="495"/>
    <cellStyle name="20 % - Aksentti6 2" xfId="125"/>
    <cellStyle name="20 % - Aksentti6 2 2" xfId="601"/>
    <cellStyle name="20 % - Aksentti6 2 2 2" xfId="3470"/>
    <cellStyle name="20 % - Aksentti6 2 2 2 2" xfId="5433"/>
    <cellStyle name="20 % - Aksentti6 2 3" xfId="602"/>
    <cellStyle name="20 % - Aksentti6 2 3 2" xfId="3471"/>
    <cellStyle name="20 % - Aksentti6 2 3 2 2" xfId="5434"/>
    <cellStyle name="20 % - Aksentti6 2 4" xfId="603"/>
    <cellStyle name="20 % - Aksentti6 2 4 2" xfId="3472"/>
    <cellStyle name="20 % - Aksentti6 2 4 2 2" xfId="5435"/>
    <cellStyle name="20 % - Aksentti6 2 5" xfId="3412"/>
    <cellStyle name="20 % - Aksentti6 2 5 2" xfId="5407"/>
    <cellStyle name="20 % - Aksentti6 2 6" xfId="496"/>
    <cellStyle name="20 % - Akzent1" xfId="93" builtinId="30" customBuiltin="1"/>
    <cellStyle name="20 % - Akzent1 2" xfId="126"/>
    <cellStyle name="20 % - Akzent2" xfId="97" builtinId="34" customBuiltin="1"/>
    <cellStyle name="20 % - Akzent2 2" xfId="127"/>
    <cellStyle name="20 % - Akzent3" xfId="101" builtinId="38" customBuiltin="1"/>
    <cellStyle name="20 % - Akzent3 2" xfId="128"/>
    <cellStyle name="20 % - Akzent4" xfId="105" builtinId="42" customBuiltin="1"/>
    <cellStyle name="20 % - Akzent4 2" xfId="129"/>
    <cellStyle name="20 % - Akzent5" xfId="109" builtinId="46" customBuiltin="1"/>
    <cellStyle name="20 % - Akzent5 2" xfId="130"/>
    <cellStyle name="20 % - Akzent6" xfId="113" builtinId="50" customBuiltin="1"/>
    <cellStyle name="20 % - Akzent6 2" xfId="131"/>
    <cellStyle name="20% - Accent1 2" xfId="604"/>
    <cellStyle name="20% - Accent1 2 2" xfId="3473"/>
    <cellStyle name="20% - Accent1 2 2 2" xfId="5436"/>
    <cellStyle name="20% - Accent2 2" xfId="605"/>
    <cellStyle name="20% - Accent2 2 2" xfId="3474"/>
    <cellStyle name="20% - Accent2 2 2 2" xfId="5437"/>
    <cellStyle name="20% - Accent3 2" xfId="606"/>
    <cellStyle name="20% - Accent3 2 2" xfId="3475"/>
    <cellStyle name="20% - Accent3 2 2 2" xfId="5438"/>
    <cellStyle name="20% - Accent4 2" xfId="607"/>
    <cellStyle name="20% - Accent4 2 2" xfId="3476"/>
    <cellStyle name="20% - Accent4 2 2 2" xfId="5439"/>
    <cellStyle name="20% - Accent5 2" xfId="608"/>
    <cellStyle name="20% - Accent5 2 2" xfId="3477"/>
    <cellStyle name="20% - Accent5 2 2 2" xfId="5440"/>
    <cellStyle name="20% - Accent6 2" xfId="609"/>
    <cellStyle name="20% - Accent6 2 2" xfId="3478"/>
    <cellStyle name="20% - Accent6 2 2 2" xfId="5441"/>
    <cellStyle name="20% - Akzent1" xfId="132"/>
    <cellStyle name="20% - Akzent2" xfId="133"/>
    <cellStyle name="20% - Akzent3" xfId="134"/>
    <cellStyle name="20% - Akzent4" xfId="135"/>
    <cellStyle name="20% - Akzent5" xfId="136"/>
    <cellStyle name="20% - Akzent6" xfId="137"/>
    <cellStyle name="3mitP" xfId="138"/>
    <cellStyle name="4" xfId="1"/>
    <cellStyle name="4_Tab. F1-3" xfId="139"/>
    <cellStyle name="40 % - Aksentti1 2" xfId="140"/>
    <cellStyle name="40 % - Aksentti1 2 2" xfId="610"/>
    <cellStyle name="40 % - Aksentti1 2 2 2" xfId="3479"/>
    <cellStyle name="40 % - Aksentti1 2 2 2 2" xfId="5442"/>
    <cellStyle name="40 % - Aksentti1 2 3" xfId="611"/>
    <cellStyle name="40 % - Aksentti1 2 3 2" xfId="3480"/>
    <cellStyle name="40 % - Aksentti1 2 3 2 2" xfId="5443"/>
    <cellStyle name="40 % - Aksentti1 2 4" xfId="612"/>
    <cellStyle name="40 % - Aksentti1 2 4 2" xfId="3481"/>
    <cellStyle name="40 % - Aksentti1 2 4 2 2" xfId="5444"/>
    <cellStyle name="40 % - Aksentti1 2 5" xfId="3413"/>
    <cellStyle name="40 % - Aksentti1 2 5 2" xfId="5408"/>
    <cellStyle name="40 % - Aksentti1 2 6" xfId="497"/>
    <cellStyle name="40 % - Aksentti2 2" xfId="141"/>
    <cellStyle name="40 % - Aksentti2 2 2" xfId="613"/>
    <cellStyle name="40 % - Aksentti2 2 2 2" xfId="3482"/>
    <cellStyle name="40 % - Aksentti2 2 2 2 2" xfId="5445"/>
    <cellStyle name="40 % - Aksentti2 2 3" xfId="614"/>
    <cellStyle name="40 % - Aksentti2 2 3 2" xfId="3483"/>
    <cellStyle name="40 % - Aksentti2 2 3 2 2" xfId="5446"/>
    <cellStyle name="40 % - Aksentti2 2 4" xfId="615"/>
    <cellStyle name="40 % - Aksentti2 2 4 2" xfId="3484"/>
    <cellStyle name="40 % - Aksentti2 2 4 2 2" xfId="5447"/>
    <cellStyle name="40 % - Aksentti2 2 5" xfId="3414"/>
    <cellStyle name="40 % - Aksentti2 2 5 2" xfId="5409"/>
    <cellStyle name="40 % - Aksentti2 2 6" xfId="498"/>
    <cellStyle name="40 % - Aksentti3 2" xfId="142"/>
    <cellStyle name="40 % - Aksentti3 2 2" xfId="616"/>
    <cellStyle name="40 % - Aksentti3 2 2 2" xfId="3485"/>
    <cellStyle name="40 % - Aksentti3 2 2 2 2" xfId="5448"/>
    <cellStyle name="40 % - Aksentti3 2 3" xfId="617"/>
    <cellStyle name="40 % - Aksentti3 2 3 2" xfId="3486"/>
    <cellStyle name="40 % - Aksentti3 2 3 2 2" xfId="5449"/>
    <cellStyle name="40 % - Aksentti3 2 4" xfId="618"/>
    <cellStyle name="40 % - Aksentti3 2 4 2" xfId="3487"/>
    <cellStyle name="40 % - Aksentti3 2 4 2 2" xfId="5450"/>
    <cellStyle name="40 % - Aksentti3 2 5" xfId="3415"/>
    <cellStyle name="40 % - Aksentti3 2 5 2" xfId="5410"/>
    <cellStyle name="40 % - Aksentti3 2 6" xfId="499"/>
    <cellStyle name="40 % - Aksentti4 2" xfId="143"/>
    <cellStyle name="40 % - Aksentti4 2 2" xfId="619"/>
    <cellStyle name="40 % - Aksentti4 2 2 2" xfId="3488"/>
    <cellStyle name="40 % - Aksentti4 2 2 2 2" xfId="5451"/>
    <cellStyle name="40 % - Aksentti4 2 3" xfId="620"/>
    <cellStyle name="40 % - Aksentti4 2 3 2" xfId="3489"/>
    <cellStyle name="40 % - Aksentti4 2 3 2 2" xfId="5452"/>
    <cellStyle name="40 % - Aksentti4 2 4" xfId="621"/>
    <cellStyle name="40 % - Aksentti4 2 4 2" xfId="3490"/>
    <cellStyle name="40 % - Aksentti4 2 4 2 2" xfId="5453"/>
    <cellStyle name="40 % - Aksentti4 2 5" xfId="3416"/>
    <cellStyle name="40 % - Aksentti4 2 5 2" xfId="5411"/>
    <cellStyle name="40 % - Aksentti4 2 6" xfId="500"/>
    <cellStyle name="40 % - Aksentti5 2" xfId="144"/>
    <cellStyle name="40 % - Aksentti5 2 2" xfId="622"/>
    <cellStyle name="40 % - Aksentti5 2 2 2" xfId="3491"/>
    <cellStyle name="40 % - Aksentti5 2 2 2 2" xfId="5454"/>
    <cellStyle name="40 % - Aksentti5 2 3" xfId="623"/>
    <cellStyle name="40 % - Aksentti5 2 3 2" xfId="3492"/>
    <cellStyle name="40 % - Aksentti5 2 3 2 2" xfId="5455"/>
    <cellStyle name="40 % - Aksentti5 2 4" xfId="624"/>
    <cellStyle name="40 % - Aksentti5 2 4 2" xfId="3493"/>
    <cellStyle name="40 % - Aksentti5 2 4 2 2" xfId="5456"/>
    <cellStyle name="40 % - Aksentti5 2 5" xfId="3417"/>
    <cellStyle name="40 % - Aksentti5 2 5 2" xfId="5412"/>
    <cellStyle name="40 % - Aksentti5 2 6" xfId="501"/>
    <cellStyle name="40 % - Aksentti6 2" xfId="145"/>
    <cellStyle name="40 % - Aksentti6 2 2" xfId="625"/>
    <cellStyle name="40 % - Aksentti6 2 2 2" xfId="3494"/>
    <cellStyle name="40 % - Aksentti6 2 2 2 2" xfId="5457"/>
    <cellStyle name="40 % - Aksentti6 2 3" xfId="626"/>
    <cellStyle name="40 % - Aksentti6 2 3 2" xfId="3495"/>
    <cellStyle name="40 % - Aksentti6 2 3 2 2" xfId="5458"/>
    <cellStyle name="40 % - Aksentti6 2 4" xfId="627"/>
    <cellStyle name="40 % - Aksentti6 2 4 2" xfId="3496"/>
    <cellStyle name="40 % - Aksentti6 2 4 2 2" xfId="5459"/>
    <cellStyle name="40 % - Aksentti6 2 5" xfId="3418"/>
    <cellStyle name="40 % - Aksentti6 2 5 2" xfId="5413"/>
    <cellStyle name="40 % - Aksentti6 2 6" xfId="502"/>
    <cellStyle name="40 % - Akzent1" xfId="94" builtinId="31" customBuiltin="1"/>
    <cellStyle name="40 % - Akzent1 2" xfId="146"/>
    <cellStyle name="40 % - Akzent2" xfId="98" builtinId="35" customBuiltin="1"/>
    <cellStyle name="40 % - Akzent2 2" xfId="147"/>
    <cellStyle name="40 % - Akzent3" xfId="102" builtinId="39" customBuiltin="1"/>
    <cellStyle name="40 % - Akzent3 2" xfId="148"/>
    <cellStyle name="40 % - Akzent4" xfId="106" builtinId="43" customBuiltin="1"/>
    <cellStyle name="40 % - Akzent4 2" xfId="149"/>
    <cellStyle name="40 % - Akzent5" xfId="110" builtinId="47" customBuiltin="1"/>
    <cellStyle name="40 % - Akzent5 2" xfId="150"/>
    <cellStyle name="40 % - Akzent6" xfId="114" builtinId="51" customBuiltin="1"/>
    <cellStyle name="40 % - Akzent6 2" xfId="151"/>
    <cellStyle name="40% - Accent1 2" xfId="628"/>
    <cellStyle name="40% - Accent1 2 2" xfId="3497"/>
    <cellStyle name="40% - Accent1 2 2 2" xfId="5460"/>
    <cellStyle name="40% - Accent2 2" xfId="629"/>
    <cellStyle name="40% - Accent2 2 2" xfId="3498"/>
    <cellStyle name="40% - Accent2 2 2 2" xfId="5461"/>
    <cellStyle name="40% - Accent3 2" xfId="630"/>
    <cellStyle name="40% - Accent3 2 2" xfId="3499"/>
    <cellStyle name="40% - Accent3 2 2 2" xfId="5462"/>
    <cellStyle name="40% - Accent4 2" xfId="631"/>
    <cellStyle name="40% - Accent4 2 2" xfId="3500"/>
    <cellStyle name="40% - Accent4 2 2 2" xfId="5463"/>
    <cellStyle name="40% - Accent5 2" xfId="632"/>
    <cellStyle name="40% - Accent5 2 2" xfId="3501"/>
    <cellStyle name="40% - Accent5 2 2 2" xfId="5464"/>
    <cellStyle name="40% - Accent6 2" xfId="633"/>
    <cellStyle name="40% - Accent6 2 2" xfId="3502"/>
    <cellStyle name="40% - Accent6 2 2 2" xfId="5465"/>
    <cellStyle name="40% - Akzent1" xfId="152"/>
    <cellStyle name="40% - Akzent2" xfId="153"/>
    <cellStyle name="40% - Akzent3" xfId="154"/>
    <cellStyle name="40% - Akzent4" xfId="155"/>
    <cellStyle name="40% - Akzent5" xfId="156"/>
    <cellStyle name="40% - Akzent6" xfId="157"/>
    <cellStyle name="5" xfId="2"/>
    <cellStyle name="5_Tab. F1-3" xfId="158"/>
    <cellStyle name="6" xfId="3"/>
    <cellStyle name="6_Tab. F1-3" xfId="159"/>
    <cellStyle name="60 % - Akzent1" xfId="95" builtinId="32" customBuiltin="1"/>
    <cellStyle name="60 % - Akzent1 2" xfId="160"/>
    <cellStyle name="60 % - Akzent2" xfId="99" builtinId="36" customBuiltin="1"/>
    <cellStyle name="60 % - Akzent2 2" xfId="161"/>
    <cellStyle name="60 % - Akzent3" xfId="103" builtinId="40" customBuiltin="1"/>
    <cellStyle name="60 % - Akzent3 2" xfId="162"/>
    <cellStyle name="60 % - Akzent4" xfId="107" builtinId="44" customBuiltin="1"/>
    <cellStyle name="60 % - Akzent4 2" xfId="163"/>
    <cellStyle name="60 % - Akzent5" xfId="111" builtinId="48" customBuiltin="1"/>
    <cellStyle name="60 % - Akzent5 2" xfId="164"/>
    <cellStyle name="60 % - Akzent6" xfId="115" builtinId="52" customBuiltin="1"/>
    <cellStyle name="60 % - Akzent6 2" xfId="165"/>
    <cellStyle name="60% - Accent1 2" xfId="634"/>
    <cellStyle name="60% - Accent1 2 2" xfId="3503"/>
    <cellStyle name="60% - Accent2 2" xfId="635"/>
    <cellStyle name="60% - Accent2 2 2" xfId="3504"/>
    <cellStyle name="60% - Accent3 2" xfId="636"/>
    <cellStyle name="60% - Accent3 2 2" xfId="3505"/>
    <cellStyle name="60% - Accent4 2" xfId="637"/>
    <cellStyle name="60% - Accent4 2 2" xfId="3506"/>
    <cellStyle name="60% - Accent5 2" xfId="638"/>
    <cellStyle name="60% - Accent5 2 2" xfId="3507"/>
    <cellStyle name="60% - Accent6 2" xfId="639"/>
    <cellStyle name="60% - Accent6 2 2" xfId="3508"/>
    <cellStyle name="60% - Akzent1" xfId="166"/>
    <cellStyle name="60% - Akzent2" xfId="167"/>
    <cellStyle name="60% - Akzent3" xfId="168"/>
    <cellStyle name="60% - Akzent4" xfId="169"/>
    <cellStyle name="60% - Akzent5" xfId="170"/>
    <cellStyle name="60% - Akzent6" xfId="171"/>
    <cellStyle name="9" xfId="4"/>
    <cellStyle name="9_Tab. F1-3" xfId="172"/>
    <cellStyle name="Accent1 2" xfId="640"/>
    <cellStyle name="Accent1 2 2" xfId="3509"/>
    <cellStyle name="Accent2 2" xfId="641"/>
    <cellStyle name="Accent2 2 2" xfId="3510"/>
    <cellStyle name="Accent3 2" xfId="642"/>
    <cellStyle name="Accent3 2 2" xfId="3511"/>
    <cellStyle name="Accent4 2" xfId="643"/>
    <cellStyle name="Accent4 2 2" xfId="3512"/>
    <cellStyle name="Accent5 2" xfId="644"/>
    <cellStyle name="Accent5 2 2" xfId="3513"/>
    <cellStyle name="Accent6 2" xfId="645"/>
    <cellStyle name="Accent6 2 2" xfId="3514"/>
    <cellStyle name="Akzent1" xfId="92" builtinId="29" customBuiltin="1"/>
    <cellStyle name="Akzent1 2" xfId="173"/>
    <cellStyle name="Akzent2" xfId="96" builtinId="33" customBuiltin="1"/>
    <cellStyle name="Akzent2 2" xfId="174"/>
    <cellStyle name="Akzent3" xfId="100" builtinId="37" customBuiltin="1"/>
    <cellStyle name="Akzent3 2" xfId="175"/>
    <cellStyle name="Akzent4" xfId="104" builtinId="41" customBuiltin="1"/>
    <cellStyle name="Akzent4 2" xfId="176"/>
    <cellStyle name="Akzent5" xfId="108" builtinId="45" customBuiltin="1"/>
    <cellStyle name="Akzent5 2" xfId="177"/>
    <cellStyle name="Akzent6" xfId="112" builtinId="49" customBuiltin="1"/>
    <cellStyle name="Akzent6 2" xfId="178"/>
    <cellStyle name="annee semestre" xfId="646"/>
    <cellStyle name="annee semestre 2" xfId="3297"/>
    <cellStyle name="annee semestre 2 2" xfId="5001"/>
    <cellStyle name="annee semestre 2 2 2" xfId="5578"/>
    <cellStyle name="annee semestre 2 3" xfId="5297"/>
    <cellStyle name="annee semestre 3" xfId="5138"/>
    <cellStyle name="Ausgabe" xfId="85" builtinId="21" customBuiltin="1"/>
    <cellStyle name="Ausgabe 2" xfId="179"/>
    <cellStyle name="Bad 2" xfId="647"/>
    <cellStyle name="Bad 2 2" xfId="3515"/>
    <cellStyle name="Berechnung" xfId="86" builtinId="22" customBuiltin="1"/>
    <cellStyle name="Berechnung 2" xfId="180"/>
    <cellStyle name="bin" xfId="5"/>
    <cellStyle name="bin 10" xfId="472"/>
    <cellStyle name="bin 2" xfId="648"/>
    <cellStyle name="bin 3" xfId="649"/>
    <cellStyle name="bin 4" xfId="650"/>
    <cellStyle name="bin 5" xfId="651"/>
    <cellStyle name="bin 6" xfId="652"/>
    <cellStyle name="bin 7" xfId="653"/>
    <cellStyle name="bin 8" xfId="654"/>
    <cellStyle name="bin 9" xfId="655"/>
    <cellStyle name="blue" xfId="181"/>
    <cellStyle name="blue 2" xfId="3419"/>
    <cellStyle name="blue 3" xfId="503"/>
    <cellStyle name="Ç¥ÁØ_ENRL2" xfId="182"/>
    <cellStyle name="caché" xfId="656"/>
    <cellStyle name="Calculation 2" xfId="657"/>
    <cellStyle name="Calculation 2 2" xfId="3516"/>
    <cellStyle name="cell" xfId="6"/>
    <cellStyle name="cell 10" xfId="3403"/>
    <cellStyle name="cell 10 2" xfId="5399"/>
    <cellStyle name="cell 11" xfId="5124"/>
    <cellStyle name="cell 12" xfId="473"/>
    <cellStyle name="cell 2" xfId="658"/>
    <cellStyle name="cell 2 2" xfId="3680"/>
    <cellStyle name="cell 2 2 2" xfId="5531"/>
    <cellStyle name="cell 2 3" xfId="5139"/>
    <cellStyle name="cell 3" xfId="659"/>
    <cellStyle name="cell 3 2" xfId="660"/>
    <cellStyle name="cell 3 2 2" xfId="3678"/>
    <cellStyle name="cell 3 2 2 2" xfId="5529"/>
    <cellStyle name="cell 3 2 3" xfId="5141"/>
    <cellStyle name="cell 3 3" xfId="661"/>
    <cellStyle name="cell 3 3 2" xfId="3677"/>
    <cellStyle name="cell 3 3 2 2" xfId="5528"/>
    <cellStyle name="cell 3 3 3" xfId="5142"/>
    <cellStyle name="cell 3 4" xfId="3679"/>
    <cellStyle name="cell 3 4 2" xfId="5530"/>
    <cellStyle name="cell 3 5" xfId="5140"/>
    <cellStyle name="cell 4" xfId="662"/>
    <cellStyle name="cell 4 2" xfId="663"/>
    <cellStyle name="cell 4 2 2" xfId="3433"/>
    <cellStyle name="cell 4 2 2 2" xfId="5415"/>
    <cellStyle name="cell 4 2 3" xfId="5144"/>
    <cellStyle name="cell 4 3" xfId="664"/>
    <cellStyle name="cell 4 3 2" xfId="3670"/>
    <cellStyle name="cell 4 3 2 2" xfId="5521"/>
    <cellStyle name="cell 4 3 3" xfId="5145"/>
    <cellStyle name="cell 4 4" xfId="3676"/>
    <cellStyle name="cell 4 4 2" xfId="5527"/>
    <cellStyle name="cell 4 5" xfId="5143"/>
    <cellStyle name="cell 5" xfId="665"/>
    <cellStyle name="cell 5 2" xfId="3675"/>
    <cellStyle name="cell 5 2 2" xfId="5526"/>
    <cellStyle name="cell 5 3" xfId="5146"/>
    <cellStyle name="cell 6" xfId="666"/>
    <cellStyle name="cell 6 2" xfId="3674"/>
    <cellStyle name="cell 6 2 2" xfId="5525"/>
    <cellStyle name="cell 6 3" xfId="5147"/>
    <cellStyle name="cell 7" xfId="667"/>
    <cellStyle name="cell 7 2" xfId="3673"/>
    <cellStyle name="cell 7 2 2" xfId="5524"/>
    <cellStyle name="cell 7 3" xfId="5148"/>
    <cellStyle name="cell 8" xfId="668"/>
    <cellStyle name="cell 8 2" xfId="3672"/>
    <cellStyle name="cell 8 2 2" xfId="5523"/>
    <cellStyle name="cell 8 3" xfId="5149"/>
    <cellStyle name="cell 9" xfId="669"/>
    <cellStyle name="cell 9 2" xfId="3671"/>
    <cellStyle name="cell 9 2 2" xfId="5522"/>
    <cellStyle name="cell 9 3" xfId="5150"/>
    <cellStyle name="Check Cell 2" xfId="670"/>
    <cellStyle name="Check Cell 2 2" xfId="3517"/>
    <cellStyle name="Code additions" xfId="183"/>
    <cellStyle name="Code additions 2" xfId="671"/>
    <cellStyle name="Code additions 2 2" xfId="672"/>
    <cellStyle name="Code additions 2 2 2" xfId="3519"/>
    <cellStyle name="Code additions 2 3" xfId="673"/>
    <cellStyle name="Code additions 2 3 2" xfId="3520"/>
    <cellStyle name="Code additions 2 4" xfId="3518"/>
    <cellStyle name="Code additions 3" xfId="674"/>
    <cellStyle name="Code additions 3 2" xfId="675"/>
    <cellStyle name="Code additions 3 2 2" xfId="3522"/>
    <cellStyle name="Code additions 3 3" xfId="676"/>
    <cellStyle name="Code additions 3 3 2" xfId="3523"/>
    <cellStyle name="Code additions 3 4" xfId="3521"/>
    <cellStyle name="Code additions 4" xfId="677"/>
    <cellStyle name="Code additions 4 2" xfId="678"/>
    <cellStyle name="Code additions 4 2 2" xfId="3525"/>
    <cellStyle name="Code additions 4 3" xfId="679"/>
    <cellStyle name="Code additions 4 3 2" xfId="3526"/>
    <cellStyle name="Code additions 4 4" xfId="3524"/>
    <cellStyle name="Code additions 5" xfId="680"/>
    <cellStyle name="Code additions 5 2" xfId="3527"/>
    <cellStyle name="Code additions 6" xfId="681"/>
    <cellStyle name="Code additions 6 2" xfId="3528"/>
    <cellStyle name="Code additions 7" xfId="3420"/>
    <cellStyle name="Code additions 8" xfId="504"/>
    <cellStyle name="Col&amp;RowHeadings" xfId="184"/>
    <cellStyle name="ColCodes" xfId="7"/>
    <cellStyle name="ColTitles" xfId="8"/>
    <cellStyle name="ColTitles 10" xfId="682"/>
    <cellStyle name="ColTitles 10 2" xfId="683"/>
    <cellStyle name="ColTitles 10 2 2" xfId="3530"/>
    <cellStyle name="ColTitles 10 3" xfId="3529"/>
    <cellStyle name="ColTitles 11" xfId="684"/>
    <cellStyle name="ColTitles 11 2" xfId="685"/>
    <cellStyle name="ColTitles 11 2 2" xfId="3532"/>
    <cellStyle name="ColTitles 11 3" xfId="3531"/>
    <cellStyle name="ColTitles 12" xfId="686"/>
    <cellStyle name="ColTitles 12 2" xfId="3533"/>
    <cellStyle name="ColTitles 13" xfId="687"/>
    <cellStyle name="ColTitles 13 2" xfId="3534"/>
    <cellStyle name="ColTitles 14" xfId="688"/>
    <cellStyle name="ColTitles 14 2" xfId="3535"/>
    <cellStyle name="ColTitles 15" xfId="689"/>
    <cellStyle name="ColTitles 15 2" xfId="3536"/>
    <cellStyle name="ColTitles 16" xfId="690"/>
    <cellStyle name="ColTitles 16 2" xfId="3537"/>
    <cellStyle name="ColTitles 17" xfId="3399"/>
    <cellStyle name="ColTitles 18" xfId="474"/>
    <cellStyle name="ColTitles 2" xfId="9"/>
    <cellStyle name="ColTitles 2 2" xfId="10"/>
    <cellStyle name="ColTitles 2 2 2" xfId="185"/>
    <cellStyle name="ColTitles 2 2 2 2" xfId="3539"/>
    <cellStyle name="ColTitles 2 2 3" xfId="186"/>
    <cellStyle name="ColTitles 2 2 4" xfId="692"/>
    <cellStyle name="ColTitles 2 3" xfId="187"/>
    <cellStyle name="ColTitles 2 3 2" xfId="3538"/>
    <cellStyle name="ColTitles 2 3 3" xfId="691"/>
    <cellStyle name="ColTitles 2 4" xfId="188"/>
    <cellStyle name="ColTitles 2 4 2" xfId="3406"/>
    <cellStyle name="ColTitles 2 5" xfId="189"/>
    <cellStyle name="ColTitles 2 6" xfId="487"/>
    <cellStyle name="ColTitles 3" xfId="11"/>
    <cellStyle name="ColTitles 3 2" xfId="190"/>
    <cellStyle name="ColTitles 3 2 2" xfId="3540"/>
    <cellStyle name="ColTitles 3 2 3" xfId="693"/>
    <cellStyle name="ColTitles 3 3" xfId="191"/>
    <cellStyle name="ColTitles 3 3 2" xfId="3454"/>
    <cellStyle name="ColTitles 3 4" xfId="580"/>
    <cellStyle name="ColTitles 4" xfId="12"/>
    <cellStyle name="ColTitles 4 2" xfId="13"/>
    <cellStyle name="ColTitles 4 2 2" xfId="3542"/>
    <cellStyle name="ColTitles 4 2 3" xfId="695"/>
    <cellStyle name="ColTitles 4 3" xfId="3541"/>
    <cellStyle name="ColTitles 4 4" xfId="694"/>
    <cellStyle name="ColTitles 5" xfId="192"/>
    <cellStyle name="ColTitles 5 2" xfId="697"/>
    <cellStyle name="ColTitles 5 2 2" xfId="3544"/>
    <cellStyle name="ColTitles 5 3" xfId="3543"/>
    <cellStyle name="ColTitles 5 4" xfId="696"/>
    <cellStyle name="ColTitles 6" xfId="698"/>
    <cellStyle name="ColTitles 6 2" xfId="699"/>
    <cellStyle name="ColTitles 6 2 2" xfId="3546"/>
    <cellStyle name="ColTitles 6 3" xfId="3545"/>
    <cellStyle name="ColTitles 7" xfId="700"/>
    <cellStyle name="ColTitles 7 2" xfId="701"/>
    <cellStyle name="ColTitles 7 2 2" xfId="3548"/>
    <cellStyle name="ColTitles 7 3" xfId="3547"/>
    <cellStyle name="ColTitles 8" xfId="702"/>
    <cellStyle name="ColTitles 8 2" xfId="703"/>
    <cellStyle name="ColTitles 8 2 2" xfId="3550"/>
    <cellStyle name="ColTitles 8 3" xfId="3549"/>
    <cellStyle name="ColTitles 9" xfId="704"/>
    <cellStyle name="ColTitles 9 2" xfId="705"/>
    <cellStyle name="ColTitles 9 2 2" xfId="3552"/>
    <cellStyle name="ColTitles 9 3" xfId="3551"/>
    <cellStyle name="column" xfId="14"/>
    <cellStyle name="Comma" xfId="463"/>
    <cellStyle name="Comma  [1]" xfId="706"/>
    <cellStyle name="Comma [0]" xfId="464"/>
    <cellStyle name="Comma [0] 2" xfId="471"/>
    <cellStyle name="Comma [0]_B3.1a" xfId="15"/>
    <cellStyle name="Comma [1]" xfId="707"/>
    <cellStyle name="Comma 10" xfId="708"/>
    <cellStyle name="Comma 11" xfId="470"/>
    <cellStyle name="Comma 12" xfId="5123"/>
    <cellStyle name="Comma 13" xfId="5135"/>
    <cellStyle name="Comma 2" xfId="193"/>
    <cellStyle name="Comma 2 2" xfId="194"/>
    <cellStyle name="Comma 2 2 2" xfId="195"/>
    <cellStyle name="Comma 2 3" xfId="196"/>
    <cellStyle name="Comma 2 3 2" xfId="710"/>
    <cellStyle name="Comma 2 3 2 2" xfId="711"/>
    <cellStyle name="Comma 2 3 2 3" xfId="712"/>
    <cellStyle name="Comma 2 3 3" xfId="713"/>
    <cellStyle name="Comma 2 3 3 2" xfId="714"/>
    <cellStyle name="Comma 2 3 4" xfId="715"/>
    <cellStyle name="Comma 2 3 4 2" xfId="716"/>
    <cellStyle name="Comma 2 3 5" xfId="717"/>
    <cellStyle name="Comma 2 3 6" xfId="718"/>
    <cellStyle name="Comma 2 3 7" xfId="709"/>
    <cellStyle name="Comma 2 4" xfId="719"/>
    <cellStyle name="Comma 2 4 2" xfId="720"/>
    <cellStyle name="Comma 2 4 3" xfId="721"/>
    <cellStyle name="Comma 2 4 4" xfId="722"/>
    <cellStyle name="Comma 2 5" xfId="723"/>
    <cellStyle name="Comma 2 5 2" xfId="724"/>
    <cellStyle name="Comma 2 5 3" xfId="725"/>
    <cellStyle name="Comma 2 5 4" xfId="726"/>
    <cellStyle name="Comma 2 6" xfId="727"/>
    <cellStyle name="Comma 2 7" xfId="728"/>
    <cellStyle name="Comma 2 8" xfId="729"/>
    <cellStyle name="Comma 2 9" xfId="730"/>
    <cellStyle name="Comma 3" xfId="197"/>
    <cellStyle name="Comma 3 2" xfId="732"/>
    <cellStyle name="Comma 3 2 2" xfId="733"/>
    <cellStyle name="Comma 3 3" xfId="734"/>
    <cellStyle name="Comma 3 4" xfId="735"/>
    <cellStyle name="Comma 3 5" xfId="736"/>
    <cellStyle name="Comma 3 6" xfId="731"/>
    <cellStyle name="Comma 3 7" xfId="488"/>
    <cellStyle name="Comma 4" xfId="198"/>
    <cellStyle name="Comma 4 2" xfId="738"/>
    <cellStyle name="Comma 4 3" xfId="739"/>
    <cellStyle name="Comma 4 4" xfId="740"/>
    <cellStyle name="Comma 4 5" xfId="741"/>
    <cellStyle name="Comma 4 6" xfId="737"/>
    <cellStyle name="Comma 4 7" xfId="505"/>
    <cellStyle name="Comma 5" xfId="199"/>
    <cellStyle name="Comma 5 2" xfId="743"/>
    <cellStyle name="Comma 5 3" xfId="744"/>
    <cellStyle name="Comma 5 4" xfId="745"/>
    <cellStyle name="Comma 5 5" xfId="746"/>
    <cellStyle name="Comma 5 6" xfId="742"/>
    <cellStyle name="Comma 5 7" xfId="506"/>
    <cellStyle name="Comma 6" xfId="200"/>
    <cellStyle name="Comma 6 2" xfId="201"/>
    <cellStyle name="Comma 6 2 2" xfId="749"/>
    <cellStyle name="Comma 6 2 3" xfId="750"/>
    <cellStyle name="Comma 6 2 4" xfId="751"/>
    <cellStyle name="Comma 6 2 5" xfId="752"/>
    <cellStyle name="Comma 6 2 6" xfId="748"/>
    <cellStyle name="Comma 6 2 7" xfId="508"/>
    <cellStyle name="Comma 6 3" xfId="753"/>
    <cellStyle name="Comma 6 4" xfId="754"/>
    <cellStyle name="Comma 6 5" xfId="755"/>
    <cellStyle name="Comma 6 6" xfId="756"/>
    <cellStyle name="Comma 6 7" xfId="747"/>
    <cellStyle name="Comma 6 8" xfId="507"/>
    <cellStyle name="Comma 7" xfId="202"/>
    <cellStyle name="Comma 7 2" xfId="203"/>
    <cellStyle name="Comma 7 2 2" xfId="759"/>
    <cellStyle name="Comma 7 2 3" xfId="760"/>
    <cellStyle name="Comma 7 2 4" xfId="761"/>
    <cellStyle name="Comma 7 2 5" xfId="762"/>
    <cellStyle name="Comma 7 2 6" xfId="758"/>
    <cellStyle name="Comma 7 2 7" xfId="510"/>
    <cellStyle name="Comma 7 3" xfId="763"/>
    <cellStyle name="Comma 7 4" xfId="764"/>
    <cellStyle name="Comma 7 5" xfId="765"/>
    <cellStyle name="Comma 7 6" xfId="766"/>
    <cellStyle name="Comma 7 7" xfId="757"/>
    <cellStyle name="Comma 7 8" xfId="509"/>
    <cellStyle name="Comma 8" xfId="767"/>
    <cellStyle name="Comma 8 2" xfId="768"/>
    <cellStyle name="Comma 8 3" xfId="769"/>
    <cellStyle name="Comma 9" xfId="770"/>
    <cellStyle name="Comma(0)" xfId="771"/>
    <cellStyle name="comma(1)" xfId="204"/>
    <cellStyle name="Comma(3)" xfId="772"/>
    <cellStyle name="Comma[0]" xfId="773"/>
    <cellStyle name="Comma[1]" xfId="774"/>
    <cellStyle name="Comma[2]__" xfId="775"/>
    <cellStyle name="Comma[3]" xfId="776"/>
    <cellStyle name="Comma_B3.1a" xfId="16"/>
    <cellStyle name="Comma0" xfId="777"/>
    <cellStyle name="Currency" xfId="461"/>
    <cellStyle name="Currency [0]" xfId="462"/>
    <cellStyle name="Currency [0] 2" xfId="469"/>
    <cellStyle name="Currency [0]_B3.1a" xfId="17"/>
    <cellStyle name="Currency 2" xfId="778"/>
    <cellStyle name="Currency 3" xfId="468"/>
    <cellStyle name="Currency 4" xfId="5122"/>
    <cellStyle name="Currency 5" xfId="5136"/>
    <cellStyle name="Currency_B3.1a" xfId="18"/>
    <cellStyle name="Currency0" xfId="779"/>
    <cellStyle name="DataEntryCells" xfId="19"/>
    <cellStyle name="DataEntryCells 2" xfId="20"/>
    <cellStyle name="DataEntryCells 2 2" xfId="21"/>
    <cellStyle name="DataEntryCells 3" xfId="475"/>
    <cellStyle name="Date" xfId="780"/>
    <cellStyle name="Didier" xfId="205"/>
    <cellStyle name="Didier - Title" xfId="206"/>
    <cellStyle name="Didier - Title 2" xfId="3421"/>
    <cellStyle name="Didier - Title 3" xfId="511"/>
    <cellStyle name="Didier subtitles" xfId="207"/>
    <cellStyle name="Didier subtitles 2" xfId="3422"/>
    <cellStyle name="Didier subtitles 3" xfId="512"/>
    <cellStyle name="données" xfId="781"/>
    <cellStyle name="donnéesbord" xfId="782"/>
    <cellStyle name="donnéesbord 2" xfId="783"/>
    <cellStyle name="Eingabe" xfId="84" builtinId="20" customBuiltin="1"/>
    <cellStyle name="Eingabe 2" xfId="208"/>
    <cellStyle name="Ergebnis" xfId="91" builtinId="25" customBuiltin="1"/>
    <cellStyle name="Ergebnis 2" xfId="209"/>
    <cellStyle name="Erklärender Text" xfId="90" builtinId="53" customBuiltin="1"/>
    <cellStyle name="Erklärender Text 2" xfId="210"/>
    <cellStyle name="ErrRpt_DataEntryCells" xfId="211"/>
    <cellStyle name="ErrRpt-DataEntryCells" xfId="212"/>
    <cellStyle name="ErrRpt-DataEntryCells 2" xfId="213"/>
    <cellStyle name="ErrRpt-DataEntryCells 2 2" xfId="3669"/>
    <cellStyle name="ErrRpt-DataEntryCells 2 2 2" xfId="5520"/>
    <cellStyle name="ErrRpt-DataEntryCells 2 3" xfId="5151"/>
    <cellStyle name="ErrRpt-DataEntryCells 2 4" xfId="784"/>
    <cellStyle name="ErrRpt-DataEntryCells 3" xfId="785"/>
    <cellStyle name="ErrRpt-DataEntryCells 3 2" xfId="786"/>
    <cellStyle name="ErrRpt-DataEntryCells 3 2 2" xfId="3668"/>
    <cellStyle name="ErrRpt-DataEntryCells 3 2 2 2" xfId="5519"/>
    <cellStyle name="ErrRpt-DataEntryCells 3 2 3" xfId="5153"/>
    <cellStyle name="ErrRpt-DataEntryCells 3 3" xfId="787"/>
    <cellStyle name="ErrRpt-DataEntryCells 3 3 2" xfId="3667"/>
    <cellStyle name="ErrRpt-DataEntryCells 3 3 2 2" xfId="5518"/>
    <cellStyle name="ErrRpt-DataEntryCells 3 3 3" xfId="5154"/>
    <cellStyle name="ErrRpt-DataEntryCells 3 4" xfId="3402"/>
    <cellStyle name="ErrRpt-DataEntryCells 3 4 2" xfId="5398"/>
    <cellStyle name="ErrRpt-DataEntryCells 3 5" xfId="5152"/>
    <cellStyle name="ErrRpt-DataEntryCells 4" xfId="788"/>
    <cellStyle name="ErrRpt-DataEntryCells 4 2" xfId="789"/>
    <cellStyle name="ErrRpt-DataEntryCells 4 2 2" xfId="3665"/>
    <cellStyle name="ErrRpt-DataEntryCells 4 2 2 2" xfId="5516"/>
    <cellStyle name="ErrRpt-DataEntryCells 4 2 3" xfId="5156"/>
    <cellStyle name="ErrRpt-DataEntryCells 4 3" xfId="790"/>
    <cellStyle name="ErrRpt-DataEntryCells 4 3 2" xfId="3664"/>
    <cellStyle name="ErrRpt-DataEntryCells 4 3 2 2" xfId="5515"/>
    <cellStyle name="ErrRpt-DataEntryCells 4 3 3" xfId="5157"/>
    <cellStyle name="ErrRpt-DataEntryCells 4 4" xfId="3666"/>
    <cellStyle name="ErrRpt-DataEntryCells 4 4 2" xfId="5517"/>
    <cellStyle name="ErrRpt-DataEntryCells 4 5" xfId="5155"/>
    <cellStyle name="ErrRpt-DataEntryCells 5" xfId="4947"/>
    <cellStyle name="ErrRpt-DataEntryCells 5 2" xfId="5534"/>
    <cellStyle name="ErrRpt-DataEntryCells 6" xfId="5130"/>
    <cellStyle name="ErrRpt-DataEntryCells 7" xfId="513"/>
    <cellStyle name="ErrRpt-GreyBackground" xfId="214"/>
    <cellStyle name="ErrRpt-GreyBackground 2" xfId="215"/>
    <cellStyle name="ErrRpt-GreyBackground 3" xfId="791"/>
    <cellStyle name="Euro" xfId="22"/>
    <cellStyle name="Euro 2" xfId="23"/>
    <cellStyle name="Euro 2 2" xfId="24"/>
    <cellStyle name="Euro 2 2 2" xfId="216"/>
    <cellStyle name="Euro 2 2 3" xfId="217"/>
    <cellStyle name="Euro 2 3" xfId="218"/>
    <cellStyle name="Euro 2 4" xfId="219"/>
    <cellStyle name="Euro 2 5" xfId="220"/>
    <cellStyle name="Euro 3" xfId="25"/>
    <cellStyle name="Euro 3 2" xfId="221"/>
    <cellStyle name="Euro 3 3" xfId="222"/>
    <cellStyle name="Euro 4" xfId="26"/>
    <cellStyle name="Euro 4 2" xfId="27"/>
    <cellStyle name="Euro 5" xfId="223"/>
    <cellStyle name="Explanatory Text 2" xfId="792"/>
    <cellStyle name="Fixed" xfId="793"/>
    <cellStyle name="formula" xfId="28"/>
    <cellStyle name="formula 2" xfId="794"/>
    <cellStyle name="formula 2 2" xfId="3663"/>
    <cellStyle name="formula 2 2 2" xfId="5514"/>
    <cellStyle name="formula 2 3" xfId="5158"/>
    <cellStyle name="formula 3" xfId="795"/>
    <cellStyle name="formula 3 2" xfId="796"/>
    <cellStyle name="formula 3 2 2" xfId="3661"/>
    <cellStyle name="formula 3 2 2 2" xfId="5512"/>
    <cellStyle name="formula 3 2 3" xfId="5160"/>
    <cellStyle name="formula 3 3" xfId="797"/>
    <cellStyle name="formula 3 3 2" xfId="3660"/>
    <cellStyle name="formula 3 3 2 2" xfId="5511"/>
    <cellStyle name="formula 3 3 3" xfId="5161"/>
    <cellStyle name="formula 3 4" xfId="3662"/>
    <cellStyle name="formula 3 4 2" xfId="5513"/>
    <cellStyle name="formula 3 5" xfId="5159"/>
    <cellStyle name="formula 4" xfId="798"/>
    <cellStyle name="formula 4 2" xfId="799"/>
    <cellStyle name="formula 4 2 2" xfId="3658"/>
    <cellStyle name="formula 4 2 2 2" xfId="5509"/>
    <cellStyle name="formula 4 2 3" xfId="5163"/>
    <cellStyle name="formula 4 3" xfId="800"/>
    <cellStyle name="formula 4 3 2" xfId="3657"/>
    <cellStyle name="formula 4 3 2 2" xfId="5508"/>
    <cellStyle name="formula 4 3 3" xfId="5164"/>
    <cellStyle name="formula 4 4" xfId="3659"/>
    <cellStyle name="formula 4 4 2" xfId="5510"/>
    <cellStyle name="formula 4 5" xfId="5162"/>
    <cellStyle name="formula 5" xfId="4954"/>
    <cellStyle name="formula 5 2" xfId="5536"/>
    <cellStyle name="formula 6" xfId="5125"/>
    <cellStyle name="formula 7" xfId="476"/>
    <cellStyle name="gap" xfId="29"/>
    <cellStyle name="gap 2" xfId="224"/>
    <cellStyle name="gap 2 2" xfId="225"/>
    <cellStyle name="gap 2 2 2" xfId="801"/>
    <cellStyle name="gap 2 2 2 2" xfId="802"/>
    <cellStyle name="gap 2 2 2 2 2" xfId="803"/>
    <cellStyle name="gap 2 2 2 2 2 2" xfId="804"/>
    <cellStyle name="gap 2 2 2 2 3" xfId="805"/>
    <cellStyle name="gap 2 2 2 3" xfId="806"/>
    <cellStyle name="gap 2 2 2 3 2" xfId="807"/>
    <cellStyle name="gap 2 2 2 4" xfId="808"/>
    <cellStyle name="gap 2 2 3" xfId="809"/>
    <cellStyle name="gap 2 2 3 2" xfId="810"/>
    <cellStyle name="gap 2 2 3 2 2" xfId="811"/>
    <cellStyle name="gap 2 2 3 3" xfId="812"/>
    <cellStyle name="gap 2 2 4" xfId="813"/>
    <cellStyle name="gap 2 2 4 2" xfId="814"/>
    <cellStyle name="gap 2 2 5" xfId="815"/>
    <cellStyle name="gap 2 2 5 2" xfId="3553"/>
    <cellStyle name="gap 2 3" xfId="816"/>
    <cellStyle name="gap 3" xfId="226"/>
    <cellStyle name="gap 3 2" xfId="817"/>
    <cellStyle name="gap 3 2 2" xfId="818"/>
    <cellStyle name="gap 3 2 2 2" xfId="819"/>
    <cellStyle name="gap 3 2 3" xfId="820"/>
    <cellStyle name="gap 3 3" xfId="821"/>
    <cellStyle name="gap 3 3 2" xfId="822"/>
    <cellStyle name="gap 3 4" xfId="823"/>
    <cellStyle name="gap 4" xfId="824"/>
    <cellStyle name="gap 4 2" xfId="825"/>
    <cellStyle name="gap 4 2 2" xfId="826"/>
    <cellStyle name="gap 4 3" xfId="827"/>
    <cellStyle name="gap 5" xfId="828"/>
    <cellStyle name="gap 5 2" xfId="829"/>
    <cellStyle name="gap 6" xfId="830"/>
    <cellStyle name="Good 2" xfId="831"/>
    <cellStyle name="Good 2 2" xfId="3554"/>
    <cellStyle name="Grey" xfId="832"/>
    <cellStyle name="Grey 2" xfId="3555"/>
    <cellStyle name="Grey_background" xfId="227"/>
    <cellStyle name="GreyBackground" xfId="30"/>
    <cellStyle name="GreyBackground 2" xfId="31"/>
    <cellStyle name="GreyBackground 2 2" xfId="32"/>
    <cellStyle name="GreyBackground 2 2 2" xfId="3423"/>
    <cellStyle name="GreyBackground 2 3" xfId="514"/>
    <cellStyle name="GreyBackground 3" xfId="33"/>
    <cellStyle name="GreyBackground 3 2" xfId="34"/>
    <cellStyle name="GreyBackground 3 2 2" xfId="3556"/>
    <cellStyle name="GreyBackground 3 3" xfId="833"/>
    <cellStyle name="GreyBackground 4" xfId="3400"/>
    <cellStyle name="GreyBackground 5" xfId="477"/>
    <cellStyle name="Gut" xfId="81" builtinId="26" customBuiltin="1"/>
    <cellStyle name="Gut 2" xfId="228"/>
    <cellStyle name="Header1" xfId="834"/>
    <cellStyle name="Header1 2" xfId="3557"/>
    <cellStyle name="Header2" xfId="835"/>
    <cellStyle name="Header2 2" xfId="3298"/>
    <cellStyle name="Header2 2 2" xfId="5002"/>
    <cellStyle name="Header2 2 2 2" xfId="5579"/>
    <cellStyle name="Header2 2 3" xfId="5298"/>
    <cellStyle name="Header2 3" xfId="5165"/>
    <cellStyle name="Heading 1 2" xfId="836"/>
    <cellStyle name="Heading 2 2" xfId="837"/>
    <cellStyle name="Heading 2 2 2" xfId="3558"/>
    <cellStyle name="Heading 2 2 2 2" xfId="5466"/>
    <cellStyle name="Heading 2 2 2 2 2" xfId="5698"/>
    <cellStyle name="Heading 3 2" xfId="838"/>
    <cellStyle name="Heading 4 2" xfId="839"/>
    <cellStyle name="Heading1" xfId="840"/>
    <cellStyle name="Heading2" xfId="841"/>
    <cellStyle name="Hipervínculo" xfId="229"/>
    <cellStyle name="Hipervínculo 2" xfId="3424"/>
    <cellStyle name="Hipervínculo 3" xfId="515"/>
    <cellStyle name="Hipervínculo visitado" xfId="230"/>
    <cellStyle name="Hipervínculo visitado 2" xfId="3425"/>
    <cellStyle name="Hipervínculo visitado 3" xfId="516"/>
    <cellStyle name="Huomautus 2" xfId="231"/>
    <cellStyle name="Huomautus 2 2" xfId="843"/>
    <cellStyle name="Huomautus 2 2 2" xfId="3560"/>
    <cellStyle name="Huomautus 2 3" xfId="844"/>
    <cellStyle name="Huomautus 2 3 2" xfId="3561"/>
    <cellStyle name="Huomautus 2 4" xfId="845"/>
    <cellStyle name="Huomautus 2 4 2" xfId="3562"/>
    <cellStyle name="Huomautus 2 5" xfId="846"/>
    <cellStyle name="Huomautus 2 5 2" xfId="3563"/>
    <cellStyle name="Huomautus 2 6" xfId="842"/>
    <cellStyle name="Huomautus 2 6 2" xfId="3559"/>
    <cellStyle name="Huomautus 2 7" xfId="3426"/>
    <cellStyle name="Huomautus 2 8" xfId="517"/>
    <cellStyle name="Huomautus 3" xfId="232"/>
    <cellStyle name="Huomautus 3 2" xfId="848"/>
    <cellStyle name="Huomautus 3 2 2" xfId="3565"/>
    <cellStyle name="Huomautus 3 3" xfId="849"/>
    <cellStyle name="Huomautus 3 3 2" xfId="3566"/>
    <cellStyle name="Huomautus 3 4" xfId="850"/>
    <cellStyle name="Huomautus 3 4 2" xfId="3567"/>
    <cellStyle name="Huomautus 3 5" xfId="851"/>
    <cellStyle name="Huomautus 3 5 2" xfId="3568"/>
    <cellStyle name="Huomautus 3 6" xfId="847"/>
    <cellStyle name="Huomautus 3 6 2" xfId="3564"/>
    <cellStyle name="Huomautus 3 7" xfId="3427"/>
    <cellStyle name="Huomautus 3 8" xfId="518"/>
    <cellStyle name="Hyperlink" xfId="35" builtinId="8"/>
    <cellStyle name="Hyperlink 2" xfId="36"/>
    <cellStyle name="Hyperlink 2 2" xfId="37"/>
    <cellStyle name="Hyperlink 2 2 2" xfId="852"/>
    <cellStyle name="Hyperlink 2 3" xfId="233"/>
    <cellStyle name="Hyperlink 2 3 2" xfId="3428"/>
    <cellStyle name="Hyperlink 2 4" xfId="519"/>
    <cellStyle name="Hyperlink 3" xfId="38"/>
    <cellStyle name="Hyperlink 3 2" xfId="39"/>
    <cellStyle name="Hyperlink 3 2 2" xfId="3569"/>
    <cellStyle name="Hyperlink 3 2 3" xfId="853"/>
    <cellStyle name="Hyperlink 3 3" xfId="234"/>
    <cellStyle name="Hyperlink 3 3 2" xfId="3429"/>
    <cellStyle name="Hyperlink 3 4" xfId="520"/>
    <cellStyle name="Hyperlink 4" xfId="40"/>
    <cellStyle name="Hyperlink 4 2" xfId="3398"/>
    <cellStyle name="Hyperlink 5" xfId="235"/>
    <cellStyle name="Hyperlink 6" xfId="236"/>
    <cellStyle name="Hyperlink 7" xfId="237"/>
    <cellStyle name="Hyperlink 8" xfId="465"/>
    <cellStyle name="Hyperlink_Tabellen_H2.3_HIS_gesamt_2012-06-12-1" xfId="5701"/>
    <cellStyle name="Input [yellow]" xfId="854"/>
    <cellStyle name="Input [yellow] 2" xfId="3570"/>
    <cellStyle name="Input [yellow] 2 2" xfId="5467"/>
    <cellStyle name="Input [yellow] 3" xfId="3431"/>
    <cellStyle name="Input [yellow] 3 2" xfId="5414"/>
    <cellStyle name="Input [yellow] 4" xfId="5166"/>
    <cellStyle name="Input 2" xfId="855"/>
    <cellStyle name="Input 2 2" xfId="3571"/>
    <cellStyle name="ISC" xfId="41"/>
    <cellStyle name="ISC 10" xfId="3401"/>
    <cellStyle name="ISC 11" xfId="478"/>
    <cellStyle name="ISC 2" xfId="42"/>
    <cellStyle name="ISC 2 2" xfId="43"/>
    <cellStyle name="ISC 2 2 2" xfId="3572"/>
    <cellStyle name="ISC 2 3" xfId="856"/>
    <cellStyle name="ISC 3" xfId="238"/>
    <cellStyle name="ISC 3 2" xfId="3573"/>
    <cellStyle name="ISC 3 3" xfId="857"/>
    <cellStyle name="ISC 4" xfId="858"/>
    <cellStyle name="ISC 4 2" xfId="3574"/>
    <cellStyle name="ISC 5" xfId="859"/>
    <cellStyle name="ISC 5 2" xfId="3575"/>
    <cellStyle name="ISC 6" xfId="860"/>
    <cellStyle name="ISC 6 2" xfId="3576"/>
    <cellStyle name="ISC 7" xfId="861"/>
    <cellStyle name="ISC 7 2" xfId="3577"/>
    <cellStyle name="ISC 8" xfId="862"/>
    <cellStyle name="ISC 8 2" xfId="3578"/>
    <cellStyle name="ISC 9" xfId="863"/>
    <cellStyle name="ISC 9 2" xfId="3579"/>
    <cellStyle name="isced" xfId="239"/>
    <cellStyle name="isced 2" xfId="240"/>
    <cellStyle name="isced 2 2" xfId="3656"/>
    <cellStyle name="isced 2 2 2" xfId="5507"/>
    <cellStyle name="isced 2 3" xfId="5167"/>
    <cellStyle name="isced 2 4" xfId="864"/>
    <cellStyle name="isced 3" xfId="865"/>
    <cellStyle name="isced 3 2" xfId="866"/>
    <cellStyle name="isced 3 2 2" xfId="3654"/>
    <cellStyle name="isced 3 2 2 2" xfId="5505"/>
    <cellStyle name="isced 3 2 3" xfId="5169"/>
    <cellStyle name="isced 3 3" xfId="867"/>
    <cellStyle name="isced 3 3 2" xfId="3653"/>
    <cellStyle name="isced 3 3 2 2" xfId="5504"/>
    <cellStyle name="isced 3 3 3" xfId="5170"/>
    <cellStyle name="isced 3 4" xfId="3655"/>
    <cellStyle name="isced 3 4 2" xfId="5506"/>
    <cellStyle name="isced 3 5" xfId="5168"/>
    <cellStyle name="isced 4" xfId="868"/>
    <cellStyle name="isced 4 2" xfId="869"/>
    <cellStyle name="isced 4 2 2" xfId="3651"/>
    <cellStyle name="isced 4 2 2 2" xfId="5502"/>
    <cellStyle name="isced 4 2 3" xfId="5172"/>
    <cellStyle name="isced 4 3" xfId="870"/>
    <cellStyle name="isced 4 3 2" xfId="3650"/>
    <cellStyle name="isced 4 3 2 2" xfId="5501"/>
    <cellStyle name="isced 4 3 3" xfId="5173"/>
    <cellStyle name="isced 4 4" xfId="3652"/>
    <cellStyle name="isced 4 4 2" xfId="5503"/>
    <cellStyle name="isced 4 5" xfId="5171"/>
    <cellStyle name="isced 5" xfId="4946"/>
    <cellStyle name="isced 5 2" xfId="5533"/>
    <cellStyle name="isced 6" xfId="5131"/>
    <cellStyle name="isced 7" xfId="521"/>
    <cellStyle name="ISCED Titles" xfId="241"/>
    <cellStyle name="isced_8gradk" xfId="242"/>
    <cellStyle name="Komma" xfId="44" builtinId="3"/>
    <cellStyle name="Komma 2" xfId="45"/>
    <cellStyle name="Komma 2 2" xfId="46"/>
    <cellStyle name="Komma 3" xfId="243"/>
    <cellStyle name="Komma 4" xfId="244"/>
    <cellStyle name="Komma 5" xfId="245"/>
    <cellStyle name="level1a" xfId="47"/>
    <cellStyle name="level1a 10" xfId="3292"/>
    <cellStyle name="level1a 10 2" xfId="4996"/>
    <cellStyle name="level1a 10 2 2" xfId="5573"/>
    <cellStyle name="level1a 10 3" xfId="5292"/>
    <cellStyle name="level1a 11" xfId="5126"/>
    <cellStyle name="level1a 12" xfId="479"/>
    <cellStyle name="level1a 2" xfId="48"/>
    <cellStyle name="level1a 2 10" xfId="5132"/>
    <cellStyle name="level1a 2 11" xfId="522"/>
    <cellStyle name="level1a 2 2" xfId="246"/>
    <cellStyle name="level1a 2 2 10" xfId="872"/>
    <cellStyle name="level1a 2 2 2" xfId="873"/>
    <cellStyle name="level1a 2 2 2 2" xfId="874"/>
    <cellStyle name="level1a 2 2 2 2 2" xfId="3302"/>
    <cellStyle name="level1a 2 2 2 2 2 2" xfId="5006"/>
    <cellStyle name="level1a 2 2 2 2 2 2 2" xfId="5583"/>
    <cellStyle name="level1a 2 2 2 2 2 3" xfId="5302"/>
    <cellStyle name="level1a 2 2 2 2 3" xfId="3580"/>
    <cellStyle name="level1a 2 2 2 2 3 2" xfId="5468"/>
    <cellStyle name="level1a 2 2 2 2 4" xfId="5177"/>
    <cellStyle name="level1a 2 2 2 3" xfId="875"/>
    <cellStyle name="level1a 2 2 2 3 2" xfId="3303"/>
    <cellStyle name="level1a 2 2 2 3 2 2" xfId="5007"/>
    <cellStyle name="level1a 2 2 2 3 2 2 2" xfId="5584"/>
    <cellStyle name="level1a 2 2 2 3 2 3" xfId="5303"/>
    <cellStyle name="level1a 2 2 2 3 3" xfId="3581"/>
    <cellStyle name="level1a 2 2 2 3 3 2" xfId="5469"/>
    <cellStyle name="level1a 2 2 2 3 4" xfId="5178"/>
    <cellStyle name="level1a 2 2 2 4" xfId="876"/>
    <cellStyle name="level1a 2 2 2 4 2" xfId="3304"/>
    <cellStyle name="level1a 2 2 2 4 2 2" xfId="5008"/>
    <cellStyle name="level1a 2 2 2 4 2 2 2" xfId="5585"/>
    <cellStyle name="level1a 2 2 2 4 2 3" xfId="5304"/>
    <cellStyle name="level1a 2 2 2 4 3" xfId="3582"/>
    <cellStyle name="level1a 2 2 2 4 3 2" xfId="5470"/>
    <cellStyle name="level1a 2 2 2 4 4" xfId="5179"/>
    <cellStyle name="level1a 2 2 2 5" xfId="3301"/>
    <cellStyle name="level1a 2 2 2 5 2" xfId="5005"/>
    <cellStyle name="level1a 2 2 2 5 2 2" xfId="5582"/>
    <cellStyle name="level1a 2 2 2 5 3" xfId="5301"/>
    <cellStyle name="level1a 2 2 2 6" xfId="5176"/>
    <cellStyle name="level1a 2 2 3" xfId="877"/>
    <cellStyle name="level1a 2 2 3 2" xfId="878"/>
    <cellStyle name="level1a 2 2 3 2 2" xfId="3306"/>
    <cellStyle name="level1a 2 2 3 2 2 2" xfId="5010"/>
    <cellStyle name="level1a 2 2 3 2 2 2 2" xfId="5587"/>
    <cellStyle name="level1a 2 2 3 2 2 3" xfId="5306"/>
    <cellStyle name="level1a 2 2 3 2 3" xfId="3584"/>
    <cellStyle name="level1a 2 2 3 2 3 2" xfId="5472"/>
    <cellStyle name="level1a 2 2 3 2 4" xfId="5181"/>
    <cellStyle name="level1a 2 2 3 3" xfId="879"/>
    <cellStyle name="level1a 2 2 3 3 2" xfId="3307"/>
    <cellStyle name="level1a 2 2 3 3 2 2" xfId="5011"/>
    <cellStyle name="level1a 2 2 3 3 2 2 2" xfId="5588"/>
    <cellStyle name="level1a 2 2 3 3 2 3" xfId="5307"/>
    <cellStyle name="level1a 2 2 3 3 3" xfId="3585"/>
    <cellStyle name="level1a 2 2 3 3 3 2" xfId="5473"/>
    <cellStyle name="level1a 2 2 3 3 4" xfId="5182"/>
    <cellStyle name="level1a 2 2 3 4" xfId="3305"/>
    <cellStyle name="level1a 2 2 3 4 2" xfId="5009"/>
    <cellStyle name="level1a 2 2 3 4 2 2" xfId="5586"/>
    <cellStyle name="level1a 2 2 3 4 3" xfId="5305"/>
    <cellStyle name="level1a 2 2 3 5" xfId="3583"/>
    <cellStyle name="level1a 2 2 3 5 2" xfId="5471"/>
    <cellStyle name="level1a 2 2 3 6" xfId="5180"/>
    <cellStyle name="level1a 2 2 4" xfId="880"/>
    <cellStyle name="level1a 2 2 4 2" xfId="881"/>
    <cellStyle name="level1a 2 2 4 2 2" xfId="3309"/>
    <cellStyle name="level1a 2 2 4 2 2 2" xfId="5013"/>
    <cellStyle name="level1a 2 2 4 2 2 2 2" xfId="5590"/>
    <cellStyle name="level1a 2 2 4 2 2 3" xfId="5309"/>
    <cellStyle name="level1a 2 2 4 2 3" xfId="3587"/>
    <cellStyle name="level1a 2 2 4 2 3 2" xfId="5475"/>
    <cellStyle name="level1a 2 2 4 2 4" xfId="5184"/>
    <cellStyle name="level1a 2 2 4 3" xfId="882"/>
    <cellStyle name="level1a 2 2 4 3 2" xfId="3310"/>
    <cellStyle name="level1a 2 2 4 3 2 2" xfId="5014"/>
    <cellStyle name="level1a 2 2 4 3 2 2 2" xfId="5591"/>
    <cellStyle name="level1a 2 2 4 3 2 3" xfId="5310"/>
    <cellStyle name="level1a 2 2 4 3 3" xfId="3588"/>
    <cellStyle name="level1a 2 2 4 3 3 2" xfId="5476"/>
    <cellStyle name="level1a 2 2 4 3 4" xfId="5185"/>
    <cellStyle name="level1a 2 2 4 4" xfId="3308"/>
    <cellStyle name="level1a 2 2 4 4 2" xfId="5012"/>
    <cellStyle name="level1a 2 2 4 4 2 2" xfId="5589"/>
    <cellStyle name="level1a 2 2 4 4 3" xfId="5308"/>
    <cellStyle name="level1a 2 2 4 5" xfId="3586"/>
    <cellStyle name="level1a 2 2 4 5 2" xfId="5474"/>
    <cellStyle name="level1a 2 2 4 6" xfId="5183"/>
    <cellStyle name="level1a 2 2 5" xfId="883"/>
    <cellStyle name="level1a 2 2 5 2" xfId="884"/>
    <cellStyle name="level1a 2 2 5 2 2" xfId="3312"/>
    <cellStyle name="level1a 2 2 5 2 2 2" xfId="5016"/>
    <cellStyle name="level1a 2 2 5 2 2 2 2" xfId="5593"/>
    <cellStyle name="level1a 2 2 5 2 2 3" xfId="5312"/>
    <cellStyle name="level1a 2 2 5 2 3" xfId="3590"/>
    <cellStyle name="level1a 2 2 5 2 3 2" xfId="5478"/>
    <cellStyle name="level1a 2 2 5 2 4" xfId="5187"/>
    <cellStyle name="level1a 2 2 5 3" xfId="885"/>
    <cellStyle name="level1a 2 2 5 3 2" xfId="3313"/>
    <cellStyle name="level1a 2 2 5 3 2 2" xfId="5017"/>
    <cellStyle name="level1a 2 2 5 3 2 2 2" xfId="5594"/>
    <cellStyle name="level1a 2 2 5 3 2 3" xfId="5313"/>
    <cellStyle name="level1a 2 2 5 3 3" xfId="3591"/>
    <cellStyle name="level1a 2 2 5 3 3 2" xfId="5479"/>
    <cellStyle name="level1a 2 2 5 3 4" xfId="5188"/>
    <cellStyle name="level1a 2 2 5 4" xfId="886"/>
    <cellStyle name="level1a 2 2 5 4 2" xfId="3314"/>
    <cellStyle name="level1a 2 2 5 4 2 2" xfId="5018"/>
    <cellStyle name="level1a 2 2 5 4 2 2 2" xfId="5595"/>
    <cellStyle name="level1a 2 2 5 4 2 3" xfId="5314"/>
    <cellStyle name="level1a 2 2 5 4 3" xfId="3592"/>
    <cellStyle name="level1a 2 2 5 4 3 2" xfId="5480"/>
    <cellStyle name="level1a 2 2 5 4 4" xfId="5189"/>
    <cellStyle name="level1a 2 2 5 5" xfId="3311"/>
    <cellStyle name="level1a 2 2 5 5 2" xfId="5015"/>
    <cellStyle name="level1a 2 2 5 5 2 2" xfId="5592"/>
    <cellStyle name="level1a 2 2 5 5 3" xfId="5311"/>
    <cellStyle name="level1a 2 2 5 6" xfId="3589"/>
    <cellStyle name="level1a 2 2 5 6 2" xfId="5477"/>
    <cellStyle name="level1a 2 2 5 7" xfId="5186"/>
    <cellStyle name="level1a 2 2 6" xfId="887"/>
    <cellStyle name="level1a 2 2 6 2" xfId="3315"/>
    <cellStyle name="level1a 2 2 6 2 2" xfId="5019"/>
    <cellStyle name="level1a 2 2 6 2 2 2" xfId="5596"/>
    <cellStyle name="level1a 2 2 6 2 3" xfId="5315"/>
    <cellStyle name="level1a 2 2 6 3" xfId="3593"/>
    <cellStyle name="level1a 2 2 6 3 2" xfId="5481"/>
    <cellStyle name="level1a 2 2 6 4" xfId="5190"/>
    <cellStyle name="level1a 2 2 7" xfId="888"/>
    <cellStyle name="level1a 2 2 7 2" xfId="3316"/>
    <cellStyle name="level1a 2 2 7 2 2" xfId="5020"/>
    <cellStyle name="level1a 2 2 7 2 2 2" xfId="5597"/>
    <cellStyle name="level1a 2 2 7 2 3" xfId="5316"/>
    <cellStyle name="level1a 2 2 7 3" xfId="3594"/>
    <cellStyle name="level1a 2 2 7 3 2" xfId="5482"/>
    <cellStyle name="level1a 2 2 7 4" xfId="5191"/>
    <cellStyle name="level1a 2 2 8" xfId="3300"/>
    <cellStyle name="level1a 2 2 8 2" xfId="5004"/>
    <cellStyle name="level1a 2 2 8 2 2" xfId="5581"/>
    <cellStyle name="level1a 2 2 8 3" xfId="5300"/>
    <cellStyle name="level1a 2 2 9" xfId="5175"/>
    <cellStyle name="level1a 2 3" xfId="889"/>
    <cellStyle name="level1a 2 3 2" xfId="890"/>
    <cellStyle name="level1a 2 3 2 2" xfId="891"/>
    <cellStyle name="level1a 2 3 2 2 2" xfId="3319"/>
    <cellStyle name="level1a 2 3 2 2 2 2" xfId="5023"/>
    <cellStyle name="level1a 2 3 2 2 2 2 2" xfId="5600"/>
    <cellStyle name="level1a 2 3 2 2 2 3" xfId="5319"/>
    <cellStyle name="level1a 2 3 2 2 3" xfId="3597"/>
    <cellStyle name="level1a 2 3 2 2 3 2" xfId="5485"/>
    <cellStyle name="level1a 2 3 2 2 4" xfId="5194"/>
    <cellStyle name="level1a 2 3 2 3" xfId="892"/>
    <cellStyle name="level1a 2 3 2 3 2" xfId="3320"/>
    <cellStyle name="level1a 2 3 2 3 2 2" xfId="5024"/>
    <cellStyle name="level1a 2 3 2 3 2 2 2" xfId="5601"/>
    <cellStyle name="level1a 2 3 2 3 2 3" xfId="5320"/>
    <cellStyle name="level1a 2 3 2 3 3" xfId="3598"/>
    <cellStyle name="level1a 2 3 2 3 3 2" xfId="5486"/>
    <cellStyle name="level1a 2 3 2 3 4" xfId="5195"/>
    <cellStyle name="level1a 2 3 2 4" xfId="3318"/>
    <cellStyle name="level1a 2 3 2 4 2" xfId="5022"/>
    <cellStyle name="level1a 2 3 2 4 2 2" xfId="5599"/>
    <cellStyle name="level1a 2 3 2 4 3" xfId="5318"/>
    <cellStyle name="level1a 2 3 2 5" xfId="3596"/>
    <cellStyle name="level1a 2 3 2 5 2" xfId="5484"/>
    <cellStyle name="level1a 2 3 2 6" xfId="5193"/>
    <cellStyle name="level1a 2 3 3" xfId="893"/>
    <cellStyle name="level1a 2 3 3 2" xfId="894"/>
    <cellStyle name="level1a 2 3 3 2 2" xfId="3322"/>
    <cellStyle name="level1a 2 3 3 2 2 2" xfId="5026"/>
    <cellStyle name="level1a 2 3 3 2 2 2 2" xfId="5603"/>
    <cellStyle name="level1a 2 3 3 2 2 3" xfId="5322"/>
    <cellStyle name="level1a 2 3 3 2 3" xfId="3600"/>
    <cellStyle name="level1a 2 3 3 2 3 2" xfId="5488"/>
    <cellStyle name="level1a 2 3 3 2 4" xfId="5197"/>
    <cellStyle name="level1a 2 3 3 3" xfId="895"/>
    <cellStyle name="level1a 2 3 3 3 2" xfId="3323"/>
    <cellStyle name="level1a 2 3 3 3 2 2" xfId="5027"/>
    <cellStyle name="level1a 2 3 3 3 2 2 2" xfId="5604"/>
    <cellStyle name="level1a 2 3 3 3 2 3" xfId="5323"/>
    <cellStyle name="level1a 2 3 3 3 3" xfId="3601"/>
    <cellStyle name="level1a 2 3 3 3 3 2" xfId="5489"/>
    <cellStyle name="level1a 2 3 3 3 4" xfId="5198"/>
    <cellStyle name="level1a 2 3 3 4" xfId="3321"/>
    <cellStyle name="level1a 2 3 3 4 2" xfId="5025"/>
    <cellStyle name="level1a 2 3 3 4 2 2" xfId="5602"/>
    <cellStyle name="level1a 2 3 3 4 3" xfId="5321"/>
    <cellStyle name="level1a 2 3 3 5" xfId="3599"/>
    <cellStyle name="level1a 2 3 3 5 2" xfId="5487"/>
    <cellStyle name="level1a 2 3 3 6" xfId="5196"/>
    <cellStyle name="level1a 2 3 4" xfId="896"/>
    <cellStyle name="level1a 2 3 4 2" xfId="897"/>
    <cellStyle name="level1a 2 3 4 2 2" xfId="3325"/>
    <cellStyle name="level1a 2 3 4 2 2 2" xfId="5029"/>
    <cellStyle name="level1a 2 3 4 2 2 2 2" xfId="5606"/>
    <cellStyle name="level1a 2 3 4 2 2 3" xfId="5325"/>
    <cellStyle name="level1a 2 3 4 2 3" xfId="3603"/>
    <cellStyle name="level1a 2 3 4 2 3 2" xfId="5491"/>
    <cellStyle name="level1a 2 3 4 2 4" xfId="5200"/>
    <cellStyle name="level1a 2 3 4 3" xfId="898"/>
    <cellStyle name="level1a 2 3 4 3 2" xfId="3326"/>
    <cellStyle name="level1a 2 3 4 3 2 2" xfId="5030"/>
    <cellStyle name="level1a 2 3 4 3 2 2 2" xfId="5607"/>
    <cellStyle name="level1a 2 3 4 3 2 3" xfId="5326"/>
    <cellStyle name="level1a 2 3 4 3 3" xfId="3604"/>
    <cellStyle name="level1a 2 3 4 3 3 2" xfId="5492"/>
    <cellStyle name="level1a 2 3 4 3 4" xfId="5201"/>
    <cellStyle name="level1a 2 3 4 4" xfId="899"/>
    <cellStyle name="level1a 2 3 4 4 2" xfId="3327"/>
    <cellStyle name="level1a 2 3 4 4 2 2" xfId="5031"/>
    <cellStyle name="level1a 2 3 4 4 2 2 2" xfId="5608"/>
    <cellStyle name="level1a 2 3 4 4 2 3" xfId="5327"/>
    <cellStyle name="level1a 2 3 4 4 3" xfId="3605"/>
    <cellStyle name="level1a 2 3 4 4 3 2" xfId="5493"/>
    <cellStyle name="level1a 2 3 4 4 4" xfId="5202"/>
    <cellStyle name="level1a 2 3 4 5" xfId="3324"/>
    <cellStyle name="level1a 2 3 4 5 2" xfId="5028"/>
    <cellStyle name="level1a 2 3 4 5 2 2" xfId="5605"/>
    <cellStyle name="level1a 2 3 4 5 3" xfId="5324"/>
    <cellStyle name="level1a 2 3 4 6" xfId="3602"/>
    <cellStyle name="level1a 2 3 4 6 2" xfId="5490"/>
    <cellStyle name="level1a 2 3 4 7" xfId="5199"/>
    <cellStyle name="level1a 2 3 5" xfId="900"/>
    <cellStyle name="level1a 2 3 5 2" xfId="3328"/>
    <cellStyle name="level1a 2 3 5 2 2" xfId="5032"/>
    <cellStyle name="level1a 2 3 5 2 2 2" xfId="5609"/>
    <cellStyle name="level1a 2 3 5 2 3" xfId="5328"/>
    <cellStyle name="level1a 2 3 5 3" xfId="3606"/>
    <cellStyle name="level1a 2 3 5 3 2" xfId="5494"/>
    <cellStyle name="level1a 2 3 5 4" xfId="5203"/>
    <cellStyle name="level1a 2 3 6" xfId="3317"/>
    <cellStyle name="level1a 2 3 6 2" xfId="5021"/>
    <cellStyle name="level1a 2 3 6 2 2" xfId="5598"/>
    <cellStyle name="level1a 2 3 6 3" xfId="5317"/>
    <cellStyle name="level1a 2 3 7" xfId="3595"/>
    <cellStyle name="level1a 2 3 7 2" xfId="5483"/>
    <cellStyle name="level1a 2 3 8" xfId="5192"/>
    <cellStyle name="level1a 2 4" xfId="901"/>
    <cellStyle name="level1a 2 4 2" xfId="902"/>
    <cellStyle name="level1a 2 4 2 2" xfId="3330"/>
    <cellStyle name="level1a 2 4 2 2 2" xfId="5034"/>
    <cellStyle name="level1a 2 4 2 2 2 2" xfId="5611"/>
    <cellStyle name="level1a 2 4 2 2 3" xfId="5330"/>
    <cellStyle name="level1a 2 4 2 3" xfId="3608"/>
    <cellStyle name="level1a 2 4 2 3 2" xfId="5496"/>
    <cellStyle name="level1a 2 4 2 4" xfId="5205"/>
    <cellStyle name="level1a 2 4 3" xfId="903"/>
    <cellStyle name="level1a 2 4 3 2" xfId="3331"/>
    <cellStyle name="level1a 2 4 3 2 2" xfId="5035"/>
    <cellStyle name="level1a 2 4 3 2 2 2" xfId="5612"/>
    <cellStyle name="level1a 2 4 3 2 3" xfId="5331"/>
    <cellStyle name="level1a 2 4 3 3" xfId="3609"/>
    <cellStyle name="level1a 2 4 3 3 2" xfId="5497"/>
    <cellStyle name="level1a 2 4 3 4" xfId="5206"/>
    <cellStyle name="level1a 2 4 4" xfId="3329"/>
    <cellStyle name="level1a 2 4 4 2" xfId="5033"/>
    <cellStyle name="level1a 2 4 4 2 2" xfId="5610"/>
    <cellStyle name="level1a 2 4 4 3" xfId="5329"/>
    <cellStyle name="level1a 2 4 5" xfId="3607"/>
    <cellStyle name="level1a 2 4 5 2" xfId="5495"/>
    <cellStyle name="level1a 2 4 6" xfId="5204"/>
    <cellStyle name="level1a 2 5" xfId="904"/>
    <cellStyle name="level1a 2 5 2" xfId="3332"/>
    <cellStyle name="level1a 2 5 2 2" xfId="5036"/>
    <cellStyle name="level1a 2 5 2 2 2" xfId="5613"/>
    <cellStyle name="level1a 2 5 2 3" xfId="5332"/>
    <cellStyle name="level1a 2 5 3" xfId="3610"/>
    <cellStyle name="level1a 2 5 3 2" xfId="5498"/>
    <cellStyle name="level1a 2 5 4" xfId="5207"/>
    <cellStyle name="level1a 2 6" xfId="905"/>
    <cellStyle name="level1a 2 6 2" xfId="3333"/>
    <cellStyle name="level1a 2 6 2 2" xfId="5037"/>
    <cellStyle name="level1a 2 6 2 2 2" xfId="5614"/>
    <cellStyle name="level1a 2 6 2 3" xfId="5333"/>
    <cellStyle name="level1a 2 6 3" xfId="3611"/>
    <cellStyle name="level1a 2 6 3 2" xfId="5499"/>
    <cellStyle name="level1a 2 6 4" xfId="5208"/>
    <cellStyle name="level1a 2 7" xfId="906"/>
    <cellStyle name="level1a 2 7 2" xfId="3334"/>
    <cellStyle name="level1a 2 7 2 2" xfId="5038"/>
    <cellStyle name="level1a 2 7 2 2 2" xfId="5615"/>
    <cellStyle name="level1a 2 7 2 3" xfId="5334"/>
    <cellStyle name="level1a 2 7 3" xfId="3612"/>
    <cellStyle name="level1a 2 7 3 2" xfId="5500"/>
    <cellStyle name="level1a 2 7 4" xfId="5209"/>
    <cellStyle name="level1a 2 8" xfId="871"/>
    <cellStyle name="level1a 2 8 2" xfId="3299"/>
    <cellStyle name="level1a 2 8 2 2" xfId="5003"/>
    <cellStyle name="level1a 2 8 2 2 2" xfId="5580"/>
    <cellStyle name="level1a 2 8 2 3" xfId="5299"/>
    <cellStyle name="level1a 2 8 3" xfId="5174"/>
    <cellStyle name="level1a 2 9" xfId="3295"/>
    <cellStyle name="level1a 2 9 2" xfId="4999"/>
    <cellStyle name="level1a 2 9 2 2" xfId="5576"/>
    <cellStyle name="level1a 2 9 3" xfId="5295"/>
    <cellStyle name="level1a 3" xfId="247"/>
    <cellStyle name="level1a 3 2" xfId="908"/>
    <cellStyle name="level1a 3 2 2" xfId="909"/>
    <cellStyle name="level1a 3 2 2 2" xfId="3337"/>
    <cellStyle name="level1a 3 2 2 2 2" xfId="5041"/>
    <cellStyle name="level1a 3 2 2 2 2 2" xfId="5618"/>
    <cellStyle name="level1a 3 2 2 2 3" xfId="5337"/>
    <cellStyle name="level1a 3 2 2 3" xfId="5212"/>
    <cellStyle name="level1a 3 2 3" xfId="910"/>
    <cellStyle name="level1a 3 2 3 2" xfId="3338"/>
    <cellStyle name="level1a 3 2 3 2 2" xfId="5042"/>
    <cellStyle name="level1a 3 2 3 2 2 2" xfId="5619"/>
    <cellStyle name="level1a 3 2 3 2 3" xfId="5338"/>
    <cellStyle name="level1a 3 2 3 3" xfId="5213"/>
    <cellStyle name="level1a 3 2 4" xfId="3336"/>
    <cellStyle name="level1a 3 2 4 2" xfId="5040"/>
    <cellStyle name="level1a 3 2 4 2 2" xfId="5617"/>
    <cellStyle name="level1a 3 2 4 3" xfId="5336"/>
    <cellStyle name="level1a 3 2 5" xfId="5211"/>
    <cellStyle name="level1a 3 3" xfId="911"/>
    <cellStyle name="level1a 3 3 2" xfId="912"/>
    <cellStyle name="level1a 3 3 2 2" xfId="3340"/>
    <cellStyle name="level1a 3 3 2 2 2" xfId="5044"/>
    <cellStyle name="level1a 3 3 2 2 2 2" xfId="5621"/>
    <cellStyle name="level1a 3 3 2 2 3" xfId="5340"/>
    <cellStyle name="level1a 3 3 2 3" xfId="5215"/>
    <cellStyle name="level1a 3 3 3" xfId="913"/>
    <cellStyle name="level1a 3 3 3 2" xfId="3341"/>
    <cellStyle name="level1a 3 3 3 2 2" xfId="5045"/>
    <cellStyle name="level1a 3 3 3 2 2 2" xfId="5622"/>
    <cellStyle name="level1a 3 3 3 2 3" xfId="5341"/>
    <cellStyle name="level1a 3 3 3 3" xfId="5216"/>
    <cellStyle name="level1a 3 3 4" xfId="3339"/>
    <cellStyle name="level1a 3 3 4 2" xfId="5043"/>
    <cellStyle name="level1a 3 3 4 2 2" xfId="5620"/>
    <cellStyle name="level1a 3 3 4 3" xfId="5339"/>
    <cellStyle name="level1a 3 3 5" xfId="5214"/>
    <cellStyle name="level1a 3 4" xfId="914"/>
    <cellStyle name="level1a 3 4 2" xfId="915"/>
    <cellStyle name="level1a 3 4 2 2" xfId="3343"/>
    <cellStyle name="level1a 3 4 2 2 2" xfId="5047"/>
    <cellStyle name="level1a 3 4 2 2 2 2" xfId="5624"/>
    <cellStyle name="level1a 3 4 2 2 3" xfId="5343"/>
    <cellStyle name="level1a 3 4 2 3" xfId="5218"/>
    <cellStyle name="level1a 3 4 3" xfId="916"/>
    <cellStyle name="level1a 3 4 3 2" xfId="3344"/>
    <cellStyle name="level1a 3 4 3 2 2" xfId="5048"/>
    <cellStyle name="level1a 3 4 3 2 2 2" xfId="5625"/>
    <cellStyle name="level1a 3 4 3 2 3" xfId="5344"/>
    <cellStyle name="level1a 3 4 3 3" xfId="5219"/>
    <cellStyle name="level1a 3 4 4" xfId="3342"/>
    <cellStyle name="level1a 3 4 4 2" xfId="5046"/>
    <cellStyle name="level1a 3 4 4 2 2" xfId="5623"/>
    <cellStyle name="level1a 3 4 4 3" xfId="5342"/>
    <cellStyle name="level1a 3 4 5" xfId="5217"/>
    <cellStyle name="level1a 3 5" xfId="917"/>
    <cellStyle name="level1a 3 5 2" xfId="918"/>
    <cellStyle name="level1a 3 5 2 2" xfId="3346"/>
    <cellStyle name="level1a 3 5 2 2 2" xfId="5050"/>
    <cellStyle name="level1a 3 5 2 2 2 2" xfId="5627"/>
    <cellStyle name="level1a 3 5 2 2 3" xfId="5346"/>
    <cellStyle name="level1a 3 5 2 3" xfId="5221"/>
    <cellStyle name="level1a 3 5 3" xfId="919"/>
    <cellStyle name="level1a 3 5 3 2" xfId="3347"/>
    <cellStyle name="level1a 3 5 3 2 2" xfId="5051"/>
    <cellStyle name="level1a 3 5 3 2 2 2" xfId="5628"/>
    <cellStyle name="level1a 3 5 3 2 3" xfId="5347"/>
    <cellStyle name="level1a 3 5 3 3" xfId="5222"/>
    <cellStyle name="level1a 3 5 4" xfId="920"/>
    <cellStyle name="level1a 3 5 4 2" xfId="3348"/>
    <cellStyle name="level1a 3 5 4 2 2" xfId="5052"/>
    <cellStyle name="level1a 3 5 4 2 2 2" xfId="5629"/>
    <cellStyle name="level1a 3 5 4 2 3" xfId="5348"/>
    <cellStyle name="level1a 3 5 4 3" xfId="5223"/>
    <cellStyle name="level1a 3 5 5" xfId="3345"/>
    <cellStyle name="level1a 3 5 5 2" xfId="5049"/>
    <cellStyle name="level1a 3 5 5 2 2" xfId="5626"/>
    <cellStyle name="level1a 3 5 5 3" xfId="5345"/>
    <cellStyle name="level1a 3 5 6" xfId="5220"/>
    <cellStyle name="level1a 3 6" xfId="921"/>
    <cellStyle name="level1a 3 6 2" xfId="3349"/>
    <cellStyle name="level1a 3 6 2 2" xfId="5053"/>
    <cellStyle name="level1a 3 6 2 2 2" xfId="5630"/>
    <cellStyle name="level1a 3 6 2 3" xfId="5349"/>
    <cellStyle name="level1a 3 6 3" xfId="5224"/>
    <cellStyle name="level1a 3 7" xfId="3335"/>
    <cellStyle name="level1a 3 7 2" xfId="5039"/>
    <cellStyle name="level1a 3 7 2 2" xfId="5616"/>
    <cellStyle name="level1a 3 7 3" xfId="5335"/>
    <cellStyle name="level1a 3 8" xfId="5210"/>
    <cellStyle name="level1a 3 9" xfId="907"/>
    <cellStyle name="level1a 4" xfId="922"/>
    <cellStyle name="level1a 4 2" xfId="923"/>
    <cellStyle name="level1a 4 2 2" xfId="924"/>
    <cellStyle name="level1a 4 2 2 2" xfId="3352"/>
    <cellStyle name="level1a 4 2 2 2 2" xfId="5056"/>
    <cellStyle name="level1a 4 2 2 2 2 2" xfId="5633"/>
    <cellStyle name="level1a 4 2 2 2 3" xfId="5352"/>
    <cellStyle name="level1a 4 2 2 3" xfId="5227"/>
    <cellStyle name="level1a 4 2 3" xfId="925"/>
    <cellStyle name="level1a 4 2 3 2" xfId="3353"/>
    <cellStyle name="level1a 4 2 3 2 2" xfId="5057"/>
    <cellStyle name="level1a 4 2 3 2 2 2" xfId="5634"/>
    <cellStyle name="level1a 4 2 3 2 3" xfId="5353"/>
    <cellStyle name="level1a 4 2 3 3" xfId="5228"/>
    <cellStyle name="level1a 4 2 4" xfId="3351"/>
    <cellStyle name="level1a 4 2 4 2" xfId="5055"/>
    <cellStyle name="level1a 4 2 4 2 2" xfId="5632"/>
    <cellStyle name="level1a 4 2 4 3" xfId="5351"/>
    <cellStyle name="level1a 4 2 5" xfId="5226"/>
    <cellStyle name="level1a 4 3" xfId="926"/>
    <cellStyle name="level1a 4 3 2" xfId="927"/>
    <cellStyle name="level1a 4 3 2 2" xfId="3355"/>
    <cellStyle name="level1a 4 3 2 2 2" xfId="5059"/>
    <cellStyle name="level1a 4 3 2 2 2 2" xfId="5636"/>
    <cellStyle name="level1a 4 3 2 2 3" xfId="5355"/>
    <cellStyle name="level1a 4 3 2 3" xfId="5230"/>
    <cellStyle name="level1a 4 3 3" xfId="928"/>
    <cellStyle name="level1a 4 3 3 2" xfId="3356"/>
    <cellStyle name="level1a 4 3 3 2 2" xfId="5060"/>
    <cellStyle name="level1a 4 3 3 2 2 2" xfId="5637"/>
    <cellStyle name="level1a 4 3 3 2 3" xfId="5356"/>
    <cellStyle name="level1a 4 3 3 3" xfId="5231"/>
    <cellStyle name="level1a 4 3 4" xfId="3354"/>
    <cellStyle name="level1a 4 3 4 2" xfId="5058"/>
    <cellStyle name="level1a 4 3 4 2 2" xfId="5635"/>
    <cellStyle name="level1a 4 3 4 3" xfId="5354"/>
    <cellStyle name="level1a 4 3 5" xfId="5229"/>
    <cellStyle name="level1a 4 4" xfId="929"/>
    <cellStyle name="level1a 4 4 2" xfId="930"/>
    <cellStyle name="level1a 4 4 2 2" xfId="3358"/>
    <cellStyle name="level1a 4 4 2 2 2" xfId="5062"/>
    <cellStyle name="level1a 4 4 2 2 2 2" xfId="5639"/>
    <cellStyle name="level1a 4 4 2 2 3" xfId="5358"/>
    <cellStyle name="level1a 4 4 2 3" xfId="5233"/>
    <cellStyle name="level1a 4 4 3" xfId="931"/>
    <cellStyle name="level1a 4 4 3 2" xfId="3359"/>
    <cellStyle name="level1a 4 4 3 2 2" xfId="5063"/>
    <cellStyle name="level1a 4 4 3 2 2 2" xfId="5640"/>
    <cellStyle name="level1a 4 4 3 2 3" xfId="5359"/>
    <cellStyle name="level1a 4 4 3 3" xfId="5234"/>
    <cellStyle name="level1a 4 4 4" xfId="932"/>
    <cellStyle name="level1a 4 4 4 2" xfId="3360"/>
    <cellStyle name="level1a 4 4 4 2 2" xfId="5064"/>
    <cellStyle name="level1a 4 4 4 2 2 2" xfId="5641"/>
    <cellStyle name="level1a 4 4 4 2 3" xfId="5360"/>
    <cellStyle name="level1a 4 4 4 3" xfId="5235"/>
    <cellStyle name="level1a 4 4 5" xfId="3357"/>
    <cellStyle name="level1a 4 4 5 2" xfId="5061"/>
    <cellStyle name="level1a 4 4 5 2 2" xfId="5638"/>
    <cellStyle name="level1a 4 4 5 3" xfId="5357"/>
    <cellStyle name="level1a 4 4 6" xfId="5232"/>
    <cellStyle name="level1a 4 5" xfId="933"/>
    <cellStyle name="level1a 4 5 2" xfId="3361"/>
    <cellStyle name="level1a 4 5 2 2" xfId="5065"/>
    <cellStyle name="level1a 4 5 2 2 2" xfId="5642"/>
    <cellStyle name="level1a 4 5 2 3" xfId="5361"/>
    <cellStyle name="level1a 4 5 3" xfId="5236"/>
    <cellStyle name="level1a 4 6" xfId="3350"/>
    <cellStyle name="level1a 4 6 2" xfId="5054"/>
    <cellStyle name="level1a 4 6 2 2" xfId="5631"/>
    <cellStyle name="level1a 4 6 3" xfId="5350"/>
    <cellStyle name="level1a 4 7" xfId="5225"/>
    <cellStyle name="level1a 5" xfId="934"/>
    <cellStyle name="level1a 5 2" xfId="935"/>
    <cellStyle name="level1a 5 2 2" xfId="3363"/>
    <cellStyle name="level1a 5 2 2 2" xfId="5067"/>
    <cellStyle name="level1a 5 2 2 2 2" xfId="5644"/>
    <cellStyle name="level1a 5 2 2 3" xfId="5363"/>
    <cellStyle name="level1a 5 2 3" xfId="5238"/>
    <cellStyle name="level1a 5 3" xfId="936"/>
    <cellStyle name="level1a 5 3 2" xfId="3364"/>
    <cellStyle name="level1a 5 3 2 2" xfId="5068"/>
    <cellStyle name="level1a 5 3 2 2 2" xfId="5645"/>
    <cellStyle name="level1a 5 3 2 3" xfId="5364"/>
    <cellStyle name="level1a 5 3 3" xfId="5239"/>
    <cellStyle name="level1a 5 4" xfId="3362"/>
    <cellStyle name="level1a 5 4 2" xfId="5066"/>
    <cellStyle name="level1a 5 4 2 2" xfId="5643"/>
    <cellStyle name="level1a 5 4 3" xfId="5362"/>
    <cellStyle name="level1a 5 5" xfId="5237"/>
    <cellStyle name="level1a 6" xfId="937"/>
    <cellStyle name="level1a 6 2" xfId="3365"/>
    <cellStyle name="level1a 6 2 2" xfId="5069"/>
    <cellStyle name="level1a 6 2 2 2" xfId="5646"/>
    <cellStyle name="level1a 6 2 3" xfId="5365"/>
    <cellStyle name="level1a 6 3" xfId="5240"/>
    <cellStyle name="level1a 7" xfId="938"/>
    <cellStyle name="level1a 7 2" xfId="3366"/>
    <cellStyle name="level1a 7 2 2" xfId="5070"/>
    <cellStyle name="level1a 7 2 2 2" xfId="5647"/>
    <cellStyle name="level1a 7 2 3" xfId="5366"/>
    <cellStyle name="level1a 7 3" xfId="5241"/>
    <cellStyle name="level1a 8" xfId="939"/>
    <cellStyle name="level1a 8 2" xfId="3367"/>
    <cellStyle name="level1a 8 2 2" xfId="5071"/>
    <cellStyle name="level1a 8 2 2 2" xfId="5648"/>
    <cellStyle name="level1a 8 2 3" xfId="5367"/>
    <cellStyle name="level1a 8 3" xfId="5242"/>
    <cellStyle name="level1a 9" xfId="940"/>
    <cellStyle name="level1a 9 2" xfId="3368"/>
    <cellStyle name="level1a 9 2 2" xfId="5072"/>
    <cellStyle name="level1a 9 2 2 2" xfId="5649"/>
    <cellStyle name="level1a 9 2 3" xfId="5368"/>
    <cellStyle name="level1a 9 3" xfId="5243"/>
    <cellStyle name="level2" xfId="49"/>
    <cellStyle name="level2 2" xfId="50"/>
    <cellStyle name="level2 2 2" xfId="941"/>
    <cellStyle name="level2 2 2 2" xfId="942"/>
    <cellStyle name="level2 2 2 3" xfId="943"/>
    <cellStyle name="level2 2 2 3 2" xfId="3613"/>
    <cellStyle name="level2 2 3" xfId="944"/>
    <cellStyle name="level2 2 3 2" xfId="3614"/>
    <cellStyle name="level2 2 4" xfId="945"/>
    <cellStyle name="level2 2 4 2" xfId="3615"/>
    <cellStyle name="level2 2 5" xfId="946"/>
    <cellStyle name="level2 2 5 2" xfId="3616"/>
    <cellStyle name="level2 2 6" xfId="947"/>
    <cellStyle name="level2 2 6 2" xfId="3617"/>
    <cellStyle name="level2 2 7" xfId="948"/>
    <cellStyle name="level2 2 7 2" xfId="3618"/>
    <cellStyle name="level2 3" xfId="248"/>
    <cellStyle name="level2 4" xfId="949"/>
    <cellStyle name="level2 5" xfId="950"/>
    <cellStyle name="level2 6" xfId="951"/>
    <cellStyle name="level2 7" xfId="952"/>
    <cellStyle name="level2 8" xfId="953"/>
    <cellStyle name="level2 9" xfId="954"/>
    <cellStyle name="level2a" xfId="51"/>
    <cellStyle name="level2a 2" xfId="52"/>
    <cellStyle name="level2a 2 2" xfId="955"/>
    <cellStyle name="level2a 2 2 2" xfId="956"/>
    <cellStyle name="level2a 2 2 3" xfId="957"/>
    <cellStyle name="level2a 2 2 3 2" xfId="3619"/>
    <cellStyle name="level2a 2 3" xfId="958"/>
    <cellStyle name="level2a 2 3 2" xfId="3620"/>
    <cellStyle name="level2a 2 4" xfId="959"/>
    <cellStyle name="level2a 2 4 2" xfId="3621"/>
    <cellStyle name="level2a 2 5" xfId="960"/>
    <cellStyle name="level2a 2 5 2" xfId="3622"/>
    <cellStyle name="level2a 2 6" xfId="961"/>
    <cellStyle name="level2a 2 6 2" xfId="3623"/>
    <cellStyle name="level2a 2 7" xfId="962"/>
    <cellStyle name="level2a 2 7 2" xfId="3624"/>
    <cellStyle name="level2a 3" xfId="249"/>
    <cellStyle name="level2a 4" xfId="963"/>
    <cellStyle name="level2a 5" xfId="964"/>
    <cellStyle name="level2a 6" xfId="965"/>
    <cellStyle name="level2a 7" xfId="966"/>
    <cellStyle name="level2a 8" xfId="967"/>
    <cellStyle name="level2a 9" xfId="968"/>
    <cellStyle name="level3" xfId="53"/>
    <cellStyle name="level3 2" xfId="969"/>
    <cellStyle name="level3 3" xfId="970"/>
    <cellStyle name="level3 4" xfId="971"/>
    <cellStyle name="level3 5" xfId="972"/>
    <cellStyle name="level3 6" xfId="973"/>
    <cellStyle name="level3 7" xfId="974"/>
    <cellStyle name="level3 8" xfId="975"/>
    <cellStyle name="level3 9" xfId="976"/>
    <cellStyle name="Line titles-Rows" xfId="250"/>
    <cellStyle name="Line titles-Rows 2" xfId="977"/>
    <cellStyle name="Line titles-Rows 2 2" xfId="978"/>
    <cellStyle name="Line titles-Rows 2 2 2" xfId="979"/>
    <cellStyle name="Line titles-Rows 2 2 2 2" xfId="3627"/>
    <cellStyle name="Line titles-Rows 2 2 3" xfId="980"/>
    <cellStyle name="Line titles-Rows 2 2 3 2" xfId="3628"/>
    <cellStyle name="Line titles-Rows 2 2 4" xfId="3626"/>
    <cellStyle name="Line titles-Rows 2 3" xfId="981"/>
    <cellStyle name="Line titles-Rows 2 3 2" xfId="982"/>
    <cellStyle name="Line titles-Rows 2 3 2 2" xfId="3630"/>
    <cellStyle name="Line titles-Rows 2 3 3" xfId="983"/>
    <cellStyle name="Line titles-Rows 2 3 3 2" xfId="3631"/>
    <cellStyle name="Line titles-Rows 2 3 4" xfId="3629"/>
    <cellStyle name="Line titles-Rows 2 4" xfId="984"/>
    <cellStyle name="Line titles-Rows 2 4 2" xfId="985"/>
    <cellStyle name="Line titles-Rows 2 4 2 2" xfId="3633"/>
    <cellStyle name="Line titles-Rows 2 4 3" xfId="986"/>
    <cellStyle name="Line titles-Rows 2 4 3 2" xfId="3634"/>
    <cellStyle name="Line titles-Rows 2 4 4" xfId="3632"/>
    <cellStyle name="Line titles-Rows 2 5" xfId="987"/>
    <cellStyle name="Line titles-Rows 2 5 2" xfId="3635"/>
    <cellStyle name="Line titles-Rows 2 6" xfId="988"/>
    <cellStyle name="Line titles-Rows 2 6 2" xfId="3636"/>
    <cellStyle name="Line titles-Rows 2 7" xfId="3625"/>
    <cellStyle name="Line titles-Rows 3" xfId="989"/>
    <cellStyle name="Line titles-Rows 3 2" xfId="990"/>
    <cellStyle name="Line titles-Rows 3 2 2" xfId="3638"/>
    <cellStyle name="Line titles-Rows 3 3" xfId="991"/>
    <cellStyle name="Line titles-Rows 3 3 2" xfId="3639"/>
    <cellStyle name="Line titles-Rows 3 4" xfId="3637"/>
    <cellStyle name="Line titles-Rows 4" xfId="992"/>
    <cellStyle name="Line titles-Rows 4 2" xfId="993"/>
    <cellStyle name="Line titles-Rows 4 2 2" xfId="3641"/>
    <cellStyle name="Line titles-Rows 4 3" xfId="994"/>
    <cellStyle name="Line titles-Rows 4 3 2" xfId="3642"/>
    <cellStyle name="Line titles-Rows 4 4" xfId="3640"/>
    <cellStyle name="Line titles-Rows 5" xfId="995"/>
    <cellStyle name="Line titles-Rows 5 2" xfId="996"/>
    <cellStyle name="Line titles-Rows 5 2 2" xfId="3644"/>
    <cellStyle name="Line titles-Rows 5 3" xfId="997"/>
    <cellStyle name="Line titles-Rows 5 3 2" xfId="3645"/>
    <cellStyle name="Line titles-Rows 5 4" xfId="3643"/>
    <cellStyle name="Line titles-Rows 6" xfId="998"/>
    <cellStyle name="Line titles-Rows 6 2" xfId="3646"/>
    <cellStyle name="Line titles-Rows 7" xfId="999"/>
    <cellStyle name="Line titles-Rows 7 2" xfId="3647"/>
    <cellStyle name="Line titles-Rows 8" xfId="3430"/>
    <cellStyle name="Line titles-Rows 9" xfId="523"/>
    <cellStyle name="Linked Cell 2" xfId="1000"/>
    <cellStyle name="Migliaia (0)_conti99" xfId="251"/>
    <cellStyle name="Milliers [0]_8GRAD" xfId="1001"/>
    <cellStyle name="Milliers_8GRAD" xfId="1002"/>
    <cellStyle name="Monétaire [0]_8GRAD" xfId="1003"/>
    <cellStyle name="Monétaire_8GRAD" xfId="1004"/>
    <cellStyle name="Neutral" xfId="83" builtinId="28" customBuiltin="1"/>
    <cellStyle name="Neutral 2" xfId="252"/>
    <cellStyle name="Neutral 2 2" xfId="3648"/>
    <cellStyle name="Neutral 2 3" xfId="1005"/>
    <cellStyle name="Normaali 2" xfId="253"/>
    <cellStyle name="Normaali 2 2" xfId="1006"/>
    <cellStyle name="Normaali 2 3" xfId="1007"/>
    <cellStyle name="Normaali 2 4" xfId="1008"/>
    <cellStyle name="Normaali 2 5" xfId="524"/>
    <cellStyle name="Normaali 3" xfId="254"/>
    <cellStyle name="Normaali 3 2" xfId="1009"/>
    <cellStyle name="Normaali 3 3" xfId="1010"/>
    <cellStyle name="Normaali 3 4" xfId="1011"/>
    <cellStyle name="Normaali 3 5" xfId="525"/>
    <cellStyle name="Normal" xfId="5699"/>
    <cellStyle name="Normal - Style1" xfId="1012"/>
    <cellStyle name="Normal - Style1 2" xfId="3649"/>
    <cellStyle name="Normal 10" xfId="1013"/>
    <cellStyle name="Normal 10 2" xfId="1014"/>
    <cellStyle name="Normal 10 2 2" xfId="1015"/>
    <cellStyle name="Normal 10 3" xfId="1016"/>
    <cellStyle name="Normal 11" xfId="1017"/>
    <cellStyle name="Normal 11 2" xfId="255"/>
    <cellStyle name="Normal 11 2 10" xfId="1018"/>
    <cellStyle name="Normal 11 2 10 2" xfId="1019"/>
    <cellStyle name="Normal 11 2 11" xfId="1020"/>
    <cellStyle name="Normal 11 2 11 2" xfId="1021"/>
    <cellStyle name="Normal 11 2 12" xfId="1022"/>
    <cellStyle name="Normal 11 2 13" xfId="1023"/>
    <cellStyle name="Normal 11 2 14" xfId="526"/>
    <cellStyle name="Normal 11 2 2" xfId="1024"/>
    <cellStyle name="Normal 11 2 2 2" xfId="1025"/>
    <cellStyle name="Normal 11 2 2 2 2" xfId="1026"/>
    <cellStyle name="Normal 11 2 2 2 3" xfId="1027"/>
    <cellStyle name="Normal 11 2 2 3" xfId="1028"/>
    <cellStyle name="Normal 11 2 2 3 2" xfId="1029"/>
    <cellStyle name="Normal 11 2 2 4" xfId="1030"/>
    <cellStyle name="Normal 11 2 2 4 2" xfId="1031"/>
    <cellStyle name="Normal 11 2 2 5" xfId="1032"/>
    <cellStyle name="Normal 11 2 2 5 2" xfId="1033"/>
    <cellStyle name="Normal 11 2 2 6" xfId="1034"/>
    <cellStyle name="Normal 11 2 2 7" xfId="1035"/>
    <cellStyle name="Normal 11 2 3" xfId="1036"/>
    <cellStyle name="Normal 11 2 3 2" xfId="1037"/>
    <cellStyle name="Normal 11 2 3 2 2" xfId="1038"/>
    <cellStyle name="Normal 11 2 3 2 2 2" xfId="1039"/>
    <cellStyle name="Normal 11 2 3 2 3" xfId="1040"/>
    <cellStyle name="Normal 11 2 3 3" xfId="1041"/>
    <cellStyle name="Normal 11 2 3 3 2" xfId="1042"/>
    <cellStyle name="Normal 11 2 3 4" xfId="1043"/>
    <cellStyle name="Normal 11 2 3 5" xfId="1044"/>
    <cellStyle name="Normal 11 2 3 6" xfId="1045"/>
    <cellStyle name="Normal 11 2 4" xfId="1046"/>
    <cellStyle name="Normal 11 2 4 2" xfId="1047"/>
    <cellStyle name="Normal 11 2 4 3" xfId="1048"/>
    <cellStyle name="Normal 11 2 4 4" xfId="1049"/>
    <cellStyle name="Normal 11 2 5" xfId="1050"/>
    <cellStyle name="Normal 11 2 5 2" xfId="1051"/>
    <cellStyle name="Normal 11 2 6" xfId="1052"/>
    <cellStyle name="Normal 11 2 6 2" xfId="1053"/>
    <cellStyle name="Normal 11 2 7" xfId="1054"/>
    <cellStyle name="Normal 11 2 7 2" xfId="1055"/>
    <cellStyle name="Normal 11 2 8" xfId="1056"/>
    <cellStyle name="Normal 11 2 8 2" xfId="1057"/>
    <cellStyle name="Normal 11 2 9" xfId="1058"/>
    <cellStyle name="Normal 11 2 9 2" xfId="1059"/>
    <cellStyle name="Normal 11 3" xfId="1060"/>
    <cellStyle name="Normal 11 3 2" xfId="1061"/>
    <cellStyle name="Normal 11 3 2 2" xfId="1062"/>
    <cellStyle name="Normal 11 3 3" xfId="1063"/>
    <cellStyle name="Normal 11 3 4" xfId="1064"/>
    <cellStyle name="Normal 11 4" xfId="1065"/>
    <cellStyle name="Normal 11 4 2" xfId="1066"/>
    <cellStyle name="Normal 11 4 2 2" xfId="1067"/>
    <cellStyle name="Normal 11 4 3" xfId="1068"/>
    <cellStyle name="Normal 11 4 4" xfId="1069"/>
    <cellStyle name="Normal 11 5" xfId="1070"/>
    <cellStyle name="Normal 11 5 2" xfId="1071"/>
    <cellStyle name="Normal 11 5 3" xfId="1072"/>
    <cellStyle name="Normal 11 6" xfId="1073"/>
    <cellStyle name="Normal 11 6 2" xfId="1074"/>
    <cellStyle name="Normal 11 6 2 2" xfId="1075"/>
    <cellStyle name="Normal 11 6 2 3" xfId="1076"/>
    <cellStyle name="Normal 11 6 3" xfId="1077"/>
    <cellStyle name="Normal 11 6 3 2" xfId="1078"/>
    <cellStyle name="Normal 11 6 4" xfId="1079"/>
    <cellStyle name="Normal 11 6 4 2" xfId="1080"/>
    <cellStyle name="Normal 11 6 5" xfId="1081"/>
    <cellStyle name="Normal 11 7" xfId="1082"/>
    <cellStyle name="Normal 11 7 2" xfId="1083"/>
    <cellStyle name="Normal 11 8" xfId="1084"/>
    <cellStyle name="Normal 11 9" xfId="1085"/>
    <cellStyle name="Normal 12" xfId="256"/>
    <cellStyle name="Normal 12 2" xfId="1086"/>
    <cellStyle name="Normal 12 2 2" xfId="1087"/>
    <cellStyle name="Normal 12 3" xfId="1088"/>
    <cellStyle name="Normal 13" xfId="1089"/>
    <cellStyle name="Normal 13 10" xfId="1090"/>
    <cellStyle name="Normal 13 10 2" xfId="1091"/>
    <cellStyle name="Normal 13 11" xfId="1092"/>
    <cellStyle name="Normal 13 12" xfId="1093"/>
    <cellStyle name="Normal 13 13" xfId="1094"/>
    <cellStyle name="Normal 13 2" xfId="1095"/>
    <cellStyle name="Normal 13 2 10" xfId="1096"/>
    <cellStyle name="Normal 13 2 11" xfId="1097"/>
    <cellStyle name="Normal 13 2 2" xfId="1098"/>
    <cellStyle name="Normal 13 2 2 2" xfId="1099"/>
    <cellStyle name="Normal 13 2 2 2 2" xfId="1100"/>
    <cellStyle name="Normal 13 2 2 2 3" xfId="1101"/>
    <cellStyle name="Normal 13 2 2 3" xfId="1102"/>
    <cellStyle name="Normal 13 2 2 3 2" xfId="1103"/>
    <cellStyle name="Normal 13 2 2 4" xfId="1104"/>
    <cellStyle name="Normal 13 2 2 4 2" xfId="1105"/>
    <cellStyle name="Normal 13 2 2 5" xfId="1106"/>
    <cellStyle name="Normal 13 2 2 5 2" xfId="1107"/>
    <cellStyle name="Normal 13 2 2 6" xfId="1108"/>
    <cellStyle name="Normal 13 2 2 7" xfId="1109"/>
    <cellStyle name="Normal 13 2 3" xfId="1110"/>
    <cellStyle name="Normal 13 2 3 2" xfId="1111"/>
    <cellStyle name="Normal 13 2 3 2 2" xfId="1112"/>
    <cellStyle name="Normal 13 2 3 2 3" xfId="1113"/>
    <cellStyle name="Normal 13 2 3 3" xfId="1114"/>
    <cellStyle name="Normal 13 2 3 3 2" xfId="1115"/>
    <cellStyle name="Normal 13 2 3 4" xfId="1116"/>
    <cellStyle name="Normal 13 2 3 5" xfId="1117"/>
    <cellStyle name="Normal 13 2 3 6" xfId="1118"/>
    <cellStyle name="Normal 13 2 4" xfId="1119"/>
    <cellStyle name="Normal 13 2 4 2" xfId="1120"/>
    <cellStyle name="Normal 13 2 4 3" xfId="1121"/>
    <cellStyle name="Normal 13 2 5" xfId="1122"/>
    <cellStyle name="Normal 13 2 5 2" xfId="1123"/>
    <cellStyle name="Normal 13 2 6" xfId="1124"/>
    <cellStyle name="Normal 13 2 6 2" xfId="1125"/>
    <cellStyle name="Normal 13 2 7" xfId="1126"/>
    <cellStyle name="Normal 13 2 7 2" xfId="1127"/>
    <cellStyle name="Normal 13 2 8" xfId="1128"/>
    <cellStyle name="Normal 13 2 8 2" xfId="1129"/>
    <cellStyle name="Normal 13 2 9" xfId="1130"/>
    <cellStyle name="Normal 13 2 9 2" xfId="1131"/>
    <cellStyle name="Normal 13 3" xfId="1132"/>
    <cellStyle name="Normal 13 3 2" xfId="1133"/>
    <cellStyle name="Normal 13 3 2 2" xfId="1134"/>
    <cellStyle name="Normal 13 3 2 3" xfId="1135"/>
    <cellStyle name="Normal 13 3 3" xfId="1136"/>
    <cellStyle name="Normal 13 3 3 2" xfId="1137"/>
    <cellStyle name="Normal 13 3 4" xfId="1138"/>
    <cellStyle name="Normal 13 3 4 2" xfId="1139"/>
    <cellStyle name="Normal 13 3 5" xfId="1140"/>
    <cellStyle name="Normal 13 3 6" xfId="1141"/>
    <cellStyle name="Normal 13 3 7" xfId="1142"/>
    <cellStyle name="Normal 13 4" xfId="1143"/>
    <cellStyle name="Normal 13 4 2" xfId="1144"/>
    <cellStyle name="Normal 13 4 3" xfId="1145"/>
    <cellStyle name="Normal 13 5" xfId="1146"/>
    <cellStyle name="Normal 13 5 2" xfId="1147"/>
    <cellStyle name="Normal 13 5 3" xfId="1148"/>
    <cellStyle name="Normal 13 6" xfId="1149"/>
    <cellStyle name="Normal 13 6 2" xfId="1150"/>
    <cellStyle name="Normal 13 7" xfId="1151"/>
    <cellStyle name="Normal 13 7 2" xfId="1152"/>
    <cellStyle name="Normal 13 8" xfId="1153"/>
    <cellStyle name="Normal 13 8 2" xfId="1154"/>
    <cellStyle name="Normal 13 9" xfId="1155"/>
    <cellStyle name="Normal 13 9 2" xfId="1156"/>
    <cellStyle name="Normal 14" xfId="583"/>
    <cellStyle name="Normal 14 10" xfId="1157"/>
    <cellStyle name="Normal 14 11" xfId="1158"/>
    <cellStyle name="Normal 14 12" xfId="1159"/>
    <cellStyle name="Normal 14 2" xfId="1160"/>
    <cellStyle name="Normal 14 2 2" xfId="1161"/>
    <cellStyle name="Normal 14 2 2 2" xfId="1162"/>
    <cellStyle name="Normal 14 2 2 3" xfId="1163"/>
    <cellStyle name="Normal 14 2 3" xfId="1164"/>
    <cellStyle name="Normal 14 2 3 2" xfId="1165"/>
    <cellStyle name="Normal 14 2 3 3" xfId="1166"/>
    <cellStyle name="Normal 14 2 4" xfId="1167"/>
    <cellStyle name="Normal 14 2 4 2" xfId="1168"/>
    <cellStyle name="Normal 14 2 5" xfId="1169"/>
    <cellStyle name="Normal 14 2 5 2" xfId="1170"/>
    <cellStyle name="Normal 14 2 6" xfId="1171"/>
    <cellStyle name="Normal 14 2 7" xfId="1172"/>
    <cellStyle name="Normal 14 3" xfId="1173"/>
    <cellStyle name="Normal 14 3 2" xfId="1174"/>
    <cellStyle name="Normal 14 3 3" xfId="1175"/>
    <cellStyle name="Normal 14 4" xfId="1176"/>
    <cellStyle name="Normal 14 4 2" xfId="1177"/>
    <cellStyle name="Normal 14 4 3" xfId="1178"/>
    <cellStyle name="Normal 14 5" xfId="1179"/>
    <cellStyle name="Normal 14 5 2" xfId="1180"/>
    <cellStyle name="Normal 14 6" xfId="1181"/>
    <cellStyle name="Normal 14 6 2" xfId="1182"/>
    <cellStyle name="Normal 14 7" xfId="1183"/>
    <cellStyle name="Normal 14 7 2" xfId="1184"/>
    <cellStyle name="Normal 14 8" xfId="1185"/>
    <cellStyle name="Normal 14 8 2" xfId="1186"/>
    <cellStyle name="Normal 14 9" xfId="1187"/>
    <cellStyle name="Normal 15" xfId="1188"/>
    <cellStyle name="Normal 15 10" xfId="1189"/>
    <cellStyle name="Normal 15 11" xfId="1190"/>
    <cellStyle name="Normal 15 2" xfId="1191"/>
    <cellStyle name="Normal 15 2 2" xfId="1192"/>
    <cellStyle name="Normal 15 2 2 2" xfId="1193"/>
    <cellStyle name="Normal 15 2 2 3" xfId="1194"/>
    <cellStyle name="Normal 15 2 3" xfId="1195"/>
    <cellStyle name="Normal 15 2 3 2" xfId="1196"/>
    <cellStyle name="Normal 15 2 4" xfId="1197"/>
    <cellStyle name="Normal 15 2 4 2" xfId="1198"/>
    <cellStyle name="Normal 15 2 5" xfId="1199"/>
    <cellStyle name="Normal 15 2 6" xfId="1200"/>
    <cellStyle name="Normal 15 2 7" xfId="1201"/>
    <cellStyle name="Normal 15 2 8" xfId="1202"/>
    <cellStyle name="Normal 15 3" xfId="1203"/>
    <cellStyle name="Normal 15 3 2" xfId="1204"/>
    <cellStyle name="Normal 15 3 2 2" xfId="1205"/>
    <cellStyle name="Normal 15 3 3" xfId="1206"/>
    <cellStyle name="Normal 15 4" xfId="1207"/>
    <cellStyle name="Normal 15 4 2" xfId="1208"/>
    <cellStyle name="Normal 15 4 3" xfId="1209"/>
    <cellStyle name="Normal 15 5" xfId="1210"/>
    <cellStyle name="Normal 15 5 2" xfId="1211"/>
    <cellStyle name="Normal 15 6" xfId="1212"/>
    <cellStyle name="Normal 15 6 2" xfId="1213"/>
    <cellStyle name="Normal 15 7" xfId="1214"/>
    <cellStyle name="Normal 15 7 2" xfId="1215"/>
    <cellStyle name="Normal 15 8" xfId="1216"/>
    <cellStyle name="Normal 15 8 2" xfId="1217"/>
    <cellStyle name="Normal 15 9" xfId="1218"/>
    <cellStyle name="Normal 15 9 2" xfId="1219"/>
    <cellStyle name="Normal 16" xfId="1220"/>
    <cellStyle name="Normal 16 10" xfId="1221"/>
    <cellStyle name="Normal 16 2" xfId="1222"/>
    <cellStyle name="Normal 16 2 2" xfId="1223"/>
    <cellStyle name="Normal 16 2 2 2" xfId="1224"/>
    <cellStyle name="Normal 16 2 2 3" xfId="1225"/>
    <cellStyle name="Normal 16 2 3" xfId="1226"/>
    <cellStyle name="Normal 16 2 3 2" xfId="1227"/>
    <cellStyle name="Normal 16 2 4" xfId="1228"/>
    <cellStyle name="Normal 16 2 5" xfId="1229"/>
    <cellStyle name="Normal 16 2 6" xfId="1230"/>
    <cellStyle name="Normal 16 2 7" xfId="1231"/>
    <cellStyle name="Normal 16 3" xfId="1232"/>
    <cellStyle name="Normal 16 3 2" xfId="1233"/>
    <cellStyle name="Normal 16 3 3" xfId="1234"/>
    <cellStyle name="Normal 16 4" xfId="1235"/>
    <cellStyle name="Normal 16 4 2" xfId="1236"/>
    <cellStyle name="Normal 16 5" xfId="1237"/>
    <cellStyle name="Normal 16 5 2" xfId="1238"/>
    <cellStyle name="Normal 16 6" xfId="1239"/>
    <cellStyle name="Normal 16 6 2" xfId="1240"/>
    <cellStyle name="Normal 16 7" xfId="1241"/>
    <cellStyle name="Normal 16 7 2" xfId="1242"/>
    <cellStyle name="Normal 16 8" xfId="1243"/>
    <cellStyle name="Normal 16 9" xfId="1244"/>
    <cellStyle name="Normal 17" xfId="1245"/>
    <cellStyle name="Normal 17 2" xfId="1246"/>
    <cellStyle name="Normal 17 2 2" xfId="1247"/>
    <cellStyle name="Normal 17 2 3" xfId="1248"/>
    <cellStyle name="Normal 17 3" xfId="1249"/>
    <cellStyle name="Normal 17 3 2" xfId="1250"/>
    <cellStyle name="Normal 17 4" xfId="1251"/>
    <cellStyle name="Normal 17 5" xfId="1252"/>
    <cellStyle name="Normal 18" xfId="1253"/>
    <cellStyle name="Normal 18 2" xfId="1254"/>
    <cellStyle name="Normal 18 2 2" xfId="1255"/>
    <cellStyle name="Normal 18 3" xfId="1256"/>
    <cellStyle name="Normal 18 4" xfId="1257"/>
    <cellStyle name="Normal 18 5" xfId="1258"/>
    <cellStyle name="Normal 19" xfId="1259"/>
    <cellStyle name="Normal 19 2" xfId="1260"/>
    <cellStyle name="Normal 19 3" xfId="1261"/>
    <cellStyle name="Normal 2" xfId="257"/>
    <cellStyle name="Normal 2 10" xfId="1263"/>
    <cellStyle name="Normal 2 10 2" xfId="1264"/>
    <cellStyle name="Normal 2 11" xfId="1265"/>
    <cellStyle name="Normal 2 12" xfId="1266"/>
    <cellStyle name="Normal 2 13" xfId="1267"/>
    <cellStyle name="Normal 2 14" xfId="1268"/>
    <cellStyle name="Normal 2 15" xfId="1269"/>
    <cellStyle name="Normal 2 15 10" xfId="1270"/>
    <cellStyle name="Normal 2 15 11" xfId="1271"/>
    <cellStyle name="Normal 2 15 2" xfId="1272"/>
    <cellStyle name="Normal 2 15 2 2" xfId="1273"/>
    <cellStyle name="Normal 2 15 2 2 2" xfId="1274"/>
    <cellStyle name="Normal 2 15 2 2 3" xfId="1275"/>
    <cellStyle name="Normal 2 15 2 3" xfId="1276"/>
    <cellStyle name="Normal 2 15 2 3 2" xfId="1277"/>
    <cellStyle name="Normal 2 15 2 4" xfId="1278"/>
    <cellStyle name="Normal 2 15 2 4 2" xfId="1279"/>
    <cellStyle name="Normal 2 15 2 5" xfId="1280"/>
    <cellStyle name="Normal 2 15 2 5 2" xfId="1281"/>
    <cellStyle name="Normal 2 15 2 6" xfId="1282"/>
    <cellStyle name="Normal 2 15 2 7" xfId="1283"/>
    <cellStyle name="Normal 2 15 3" xfId="1284"/>
    <cellStyle name="Normal 2 15 3 2" xfId="1285"/>
    <cellStyle name="Normal 2 15 3 2 2" xfId="1286"/>
    <cellStyle name="Normal 2 15 3 2 3" xfId="1287"/>
    <cellStyle name="Normal 2 15 3 3" xfId="1288"/>
    <cellStyle name="Normal 2 15 3 3 2" xfId="1289"/>
    <cellStyle name="Normal 2 15 3 4" xfId="1290"/>
    <cellStyle name="Normal 2 15 3 5" xfId="1291"/>
    <cellStyle name="Normal 2 15 3 6" xfId="1292"/>
    <cellStyle name="Normal 2 15 4" xfId="1293"/>
    <cellStyle name="Normal 2 15 4 2" xfId="1294"/>
    <cellStyle name="Normal 2 15 4 3" xfId="1295"/>
    <cellStyle name="Normal 2 15 5" xfId="1296"/>
    <cellStyle name="Normal 2 15 5 2" xfId="1297"/>
    <cellStyle name="Normal 2 15 6" xfId="1298"/>
    <cellStyle name="Normal 2 15 6 2" xfId="1299"/>
    <cellStyle name="Normal 2 15 7" xfId="1300"/>
    <cellStyle name="Normal 2 15 7 2" xfId="1301"/>
    <cellStyle name="Normal 2 15 8" xfId="1302"/>
    <cellStyle name="Normal 2 15 8 2" xfId="1303"/>
    <cellStyle name="Normal 2 15 9" xfId="1304"/>
    <cellStyle name="Normal 2 15 9 2" xfId="1305"/>
    <cellStyle name="Normal 2 16" xfId="1306"/>
    <cellStyle name="Normal 2 17" xfId="1307"/>
    <cellStyle name="Normal 2 18" xfId="1262"/>
    <cellStyle name="Normal 2 2" xfId="54"/>
    <cellStyle name="Normal 2 2 10" xfId="1308"/>
    <cellStyle name="Normal 2 2 2" xfId="258"/>
    <cellStyle name="Normal 2 2 2 10" xfId="1310"/>
    <cellStyle name="Normal 2 2 2 10 2" xfId="1311"/>
    <cellStyle name="Normal 2 2 2 11" xfId="1312"/>
    <cellStyle name="Normal 2 2 2 11 2" xfId="1313"/>
    <cellStyle name="Normal 2 2 2 12" xfId="1314"/>
    <cellStyle name="Normal 2 2 2 12 2" xfId="1315"/>
    <cellStyle name="Normal 2 2 2 13" xfId="1316"/>
    <cellStyle name="Normal 2 2 2 13 2" xfId="1317"/>
    <cellStyle name="Normal 2 2 2 14" xfId="1318"/>
    <cellStyle name="Normal 2 2 2 15" xfId="1319"/>
    <cellStyle name="Normal 2 2 2 16" xfId="1309"/>
    <cellStyle name="Normal 2 2 2 17" xfId="527"/>
    <cellStyle name="Normal 2 2 2 2" xfId="259"/>
    <cellStyle name="Normal 2 2 2 2 10" xfId="1320"/>
    <cellStyle name="Normal 2 2 2 2 11" xfId="1321"/>
    <cellStyle name="Normal 2 2 2 2 12" xfId="1322"/>
    <cellStyle name="Normal 2 2 2 2 13" xfId="1323"/>
    <cellStyle name="Normal 2 2 2 2 14" xfId="1324"/>
    <cellStyle name="Normal 2 2 2 2 15" xfId="528"/>
    <cellStyle name="Normal 2 2 2 2 2" xfId="260"/>
    <cellStyle name="Normal 2 2 2 2 2 10" xfId="1326"/>
    <cellStyle name="Normal 2 2 2 2 2 11" xfId="1327"/>
    <cellStyle name="Normal 2 2 2 2 2 12" xfId="1325"/>
    <cellStyle name="Normal 2 2 2 2 2 2" xfId="1328"/>
    <cellStyle name="Normal 2 2 2 2 2 2 2" xfId="1329"/>
    <cellStyle name="Normal 2 2 2 2 2 2 2 2" xfId="1330"/>
    <cellStyle name="Normal 2 2 2 2 2 2 3" xfId="1331"/>
    <cellStyle name="Normal 2 2 2 2 2 3" xfId="1332"/>
    <cellStyle name="Normal 2 2 2 2 2 3 2" xfId="1333"/>
    <cellStyle name="Normal 2 2 2 2 2 4" xfId="1334"/>
    <cellStyle name="Normal 2 2 2 2 2 4 2" xfId="1335"/>
    <cellStyle name="Normal 2 2 2 2 2 5" xfId="1336"/>
    <cellStyle name="Normal 2 2 2 2 2 5 2" xfId="1337"/>
    <cellStyle name="Normal 2 2 2 2 2 6" xfId="1338"/>
    <cellStyle name="Normal 2 2 2 2 2 7" xfId="1339"/>
    <cellStyle name="Normal 2 2 2 2 2 8" xfId="1340"/>
    <cellStyle name="Normal 2 2 2 2 2 9" xfId="1341"/>
    <cellStyle name="Normal 2 2 2 2 3" xfId="261"/>
    <cellStyle name="Normal 2 2 2 2 3 2" xfId="1343"/>
    <cellStyle name="Normal 2 2 2 2 3 3" xfId="1344"/>
    <cellStyle name="Normal 2 2 2 2 3 4" xfId="1345"/>
    <cellStyle name="Normal 2 2 2 2 3 5" xfId="1346"/>
    <cellStyle name="Normal 2 2 2 2 3 6" xfId="1347"/>
    <cellStyle name="Normal 2 2 2 2 3 7" xfId="1342"/>
    <cellStyle name="Normal 2 2 2 2 4" xfId="1348"/>
    <cellStyle name="Normal 2 2 2 2 4 2" xfId="1349"/>
    <cellStyle name="Normal 2 2 2 2 4 3" xfId="1350"/>
    <cellStyle name="Normal 2 2 2 2 5" xfId="1351"/>
    <cellStyle name="Normal 2 2 2 2 5 2" xfId="1352"/>
    <cellStyle name="Normal 2 2 2 2 5 3" xfId="1353"/>
    <cellStyle name="Normal 2 2 2 2 6" xfId="1354"/>
    <cellStyle name="Normal 2 2 2 2 6 2" xfId="1355"/>
    <cellStyle name="Normal 2 2 2 2 7" xfId="1356"/>
    <cellStyle name="Normal 2 2 2 2 7 2" xfId="1357"/>
    <cellStyle name="Normal 2 2 2 2 8" xfId="1358"/>
    <cellStyle name="Normal 2 2 2 2 8 2" xfId="1359"/>
    <cellStyle name="Normal 2 2 2 2 9" xfId="1360"/>
    <cellStyle name="Normal 2 2 2 2 9 2" xfId="1361"/>
    <cellStyle name="Normal 2 2 2 3" xfId="262"/>
    <cellStyle name="Normal 2 2 2 3 10" xfId="1362"/>
    <cellStyle name="Normal 2 2 2 3 11" xfId="1363"/>
    <cellStyle name="Normal 2 2 2 3 12" xfId="1364"/>
    <cellStyle name="Normal 2 2 2 3 13" xfId="1365"/>
    <cellStyle name="Normal 2 2 2 3 14" xfId="1366"/>
    <cellStyle name="Normal 2 2 2 3 15" xfId="1367"/>
    <cellStyle name="Normal 2 2 2 3 2" xfId="1368"/>
    <cellStyle name="Normal 2 2 2 3 2 2" xfId="1369"/>
    <cellStyle name="Normal 2 2 2 3 2 3" xfId="1370"/>
    <cellStyle name="Normal 2 2 2 3 3" xfId="1371"/>
    <cellStyle name="Normal 2 2 2 3 3 2" xfId="1372"/>
    <cellStyle name="Normal 2 2 2 3 3 2 2" xfId="1373"/>
    <cellStyle name="Normal 2 2 2 3 3 3" xfId="1374"/>
    <cellStyle name="Normal 2 2 2 3 3 4" xfId="1375"/>
    <cellStyle name="Normal 2 2 2 3 4" xfId="1376"/>
    <cellStyle name="Normal 2 2 2 3 4 2" xfId="1377"/>
    <cellStyle name="Normal 2 2 2 3 4 3" xfId="1378"/>
    <cellStyle name="Normal 2 2 2 3 5" xfId="1379"/>
    <cellStyle name="Normal 2 2 2 3 6" xfId="1380"/>
    <cellStyle name="Normal 2 2 2 3 7" xfId="1381"/>
    <cellStyle name="Normal 2 2 2 3 8" xfId="1382"/>
    <cellStyle name="Normal 2 2 2 3 9" xfId="1383"/>
    <cellStyle name="Normal 2 2 2 4" xfId="263"/>
    <cellStyle name="Normal 2 2 2 4 2" xfId="1385"/>
    <cellStyle name="Normal 2 2 2 4 3" xfId="1386"/>
    <cellStyle name="Normal 2 2 2 4 4" xfId="1387"/>
    <cellStyle name="Normal 2 2 2 4 5" xfId="1388"/>
    <cellStyle name="Normal 2 2 2 4 6" xfId="1384"/>
    <cellStyle name="Normal 2 2 2 5" xfId="264"/>
    <cellStyle name="Normal 2 2 2 5 2" xfId="1390"/>
    <cellStyle name="Normal 2 2 2 5 3" xfId="1389"/>
    <cellStyle name="Normal 2 2 2 6" xfId="1391"/>
    <cellStyle name="Normal 2 2 2 6 2" xfId="1392"/>
    <cellStyle name="Normal 2 2 2 7" xfId="1393"/>
    <cellStyle name="Normal 2 2 2 7 2" xfId="1394"/>
    <cellStyle name="Normal 2 2 2 8" xfId="1395"/>
    <cellStyle name="Normal 2 2 2 8 2" xfId="1396"/>
    <cellStyle name="Normal 2 2 2 9" xfId="1397"/>
    <cellStyle name="Normal 2 2 2 9 2" xfId="1398"/>
    <cellStyle name="Normal 2 2 3" xfId="265"/>
    <cellStyle name="Normal 2 2 3 2" xfId="266"/>
    <cellStyle name="Normal 2 2 3 2 2" xfId="267"/>
    <cellStyle name="Normal 2 2 3 3" xfId="268"/>
    <cellStyle name="Normal 2 2 3 3 2" xfId="1399"/>
    <cellStyle name="Normal 2 2 4" xfId="269"/>
    <cellStyle name="Normal 2 2 4 2" xfId="270"/>
    <cellStyle name="Normal 2 2 4 2 2" xfId="1401"/>
    <cellStyle name="Normal 2 2 4 2 3" xfId="1400"/>
    <cellStyle name="Normal 2 2 5" xfId="271"/>
    <cellStyle name="Normal 2 2 6" xfId="272"/>
    <cellStyle name="Normal 2 2 7" xfId="1402"/>
    <cellStyle name="Normal 2 2 8" xfId="1403"/>
    <cellStyle name="Normal 2 2 9" xfId="1404"/>
    <cellStyle name="Normal 2 3" xfId="273"/>
    <cellStyle name="Normal 2 3 2" xfId="274"/>
    <cellStyle name="Normal 2 3 3" xfId="275"/>
    <cellStyle name="Normal 2 3 4" xfId="1405"/>
    <cellStyle name="Normal 2 3 5" xfId="1406"/>
    <cellStyle name="Normal 2 3 6" xfId="480"/>
    <cellStyle name="Normal 2 4" xfId="276"/>
    <cellStyle name="Normal 2 4 2" xfId="1408"/>
    <cellStyle name="Normal 2 4 2 2" xfId="1409"/>
    <cellStyle name="Normal 2 4 3" xfId="1410"/>
    <cellStyle name="Normal 2 4 4" xfId="1411"/>
    <cellStyle name="Normal 2 4 5" xfId="1412"/>
    <cellStyle name="Normal 2 4 6" xfId="1407"/>
    <cellStyle name="Normal 2 5" xfId="277"/>
    <cellStyle name="Normal 2 5 2" xfId="1414"/>
    <cellStyle name="Normal 2 5 3" xfId="1415"/>
    <cellStyle name="Normal 2 5 4" xfId="1416"/>
    <cellStyle name="Normal 2 5 5" xfId="1417"/>
    <cellStyle name="Normal 2 5 6" xfId="1418"/>
    <cellStyle name="Normal 2 5 7" xfId="1419"/>
    <cellStyle name="Normal 2 5 8" xfId="1413"/>
    <cellStyle name="Normal 2 6" xfId="278"/>
    <cellStyle name="Normal 2 6 2" xfId="1421"/>
    <cellStyle name="Normal 2 6 3" xfId="1422"/>
    <cellStyle name="Normal 2 6 4" xfId="1420"/>
    <cellStyle name="Normal 2 7" xfId="1423"/>
    <cellStyle name="Normal 2 7 2" xfId="1424"/>
    <cellStyle name="Normal 2 7 2 2" xfId="1425"/>
    <cellStyle name="Normal 2 7 3" xfId="1426"/>
    <cellStyle name="Normal 2 8" xfId="1427"/>
    <cellStyle name="Normal 2 8 2" xfId="1428"/>
    <cellStyle name="Normal 2 8 3" xfId="1429"/>
    <cellStyle name="Normal 2 8 3 2" xfId="1430"/>
    <cellStyle name="Normal 2 8 4" xfId="1431"/>
    <cellStyle name="Normal 2 8 5" xfId="1432"/>
    <cellStyle name="Normal 2 9" xfId="1433"/>
    <cellStyle name="Normal 2 9 10" xfId="1434"/>
    <cellStyle name="Normal 2 9 10 2" xfId="1435"/>
    <cellStyle name="Normal 2 9 11" xfId="1436"/>
    <cellStyle name="Normal 2 9 2" xfId="1437"/>
    <cellStyle name="Normal 2 9 2 2" xfId="1438"/>
    <cellStyle name="Normal 2 9 2 2 2" xfId="1439"/>
    <cellStyle name="Normal 2 9 2 2 3" xfId="1440"/>
    <cellStyle name="Normal 2 9 2 3" xfId="1441"/>
    <cellStyle name="Normal 2 9 2 3 2" xfId="1442"/>
    <cellStyle name="Normal 2 9 2 4" xfId="1443"/>
    <cellStyle name="Normal 2 9 2 4 2" xfId="1444"/>
    <cellStyle name="Normal 2 9 2 5" xfId="1445"/>
    <cellStyle name="Normal 2 9 2 5 2" xfId="1446"/>
    <cellStyle name="Normal 2 9 2 6" xfId="1447"/>
    <cellStyle name="Normal 2 9 2 7" xfId="1448"/>
    <cellStyle name="Normal 2 9 3" xfId="1449"/>
    <cellStyle name="Normal 2 9 3 2" xfId="1450"/>
    <cellStyle name="Normal 2 9 3 2 2" xfId="1451"/>
    <cellStyle name="Normal 2 9 3 2 3" xfId="1452"/>
    <cellStyle name="Normal 2 9 3 3" xfId="1453"/>
    <cellStyle name="Normal 2 9 3 3 2" xfId="1454"/>
    <cellStyle name="Normal 2 9 3 4" xfId="1455"/>
    <cellStyle name="Normal 2 9 3 5" xfId="1456"/>
    <cellStyle name="Normal 2 9 3 6" xfId="1457"/>
    <cellStyle name="Normal 2 9 4" xfId="1458"/>
    <cellStyle name="Normal 2 9 4 2" xfId="1459"/>
    <cellStyle name="Normal 2 9 4 3" xfId="1460"/>
    <cellStyle name="Normal 2 9 5" xfId="1461"/>
    <cellStyle name="Normal 2 9 5 2" xfId="1462"/>
    <cellStyle name="Normal 2 9 6" xfId="1463"/>
    <cellStyle name="Normal 2 9 6 2" xfId="1464"/>
    <cellStyle name="Normal 2 9 7" xfId="1465"/>
    <cellStyle name="Normal 2 9 7 2" xfId="1466"/>
    <cellStyle name="Normal 2 9 8" xfId="1467"/>
    <cellStyle name="Normal 2 9 8 2" xfId="1468"/>
    <cellStyle name="Normal 2 9 9" xfId="1469"/>
    <cellStyle name="Normal 2 9 9 2" xfId="1470"/>
    <cellStyle name="Normal 2_AUG_TabChap2" xfId="481"/>
    <cellStyle name="Normal 20" xfId="1471"/>
    <cellStyle name="Normal 20 2" xfId="1472"/>
    <cellStyle name="Normal 20 3" xfId="1473"/>
    <cellStyle name="Normal 21" xfId="1474"/>
    <cellStyle name="Normal 21 2" xfId="1475"/>
    <cellStyle name="Normal 22" xfId="1476"/>
    <cellStyle name="Normal 23" xfId="279"/>
    <cellStyle name="Normal 23 2" xfId="466"/>
    <cellStyle name="Normal 24" xfId="1477"/>
    <cellStyle name="Normal 25" xfId="1478"/>
    <cellStyle name="Normal 25 2" xfId="1479"/>
    <cellStyle name="Normal 3" xfId="280"/>
    <cellStyle name="Normal 3 10" xfId="1481"/>
    <cellStyle name="Normal 3 10 2" xfId="1482"/>
    <cellStyle name="Normal 3 11" xfId="1483"/>
    <cellStyle name="Normal 3 12" xfId="1484"/>
    <cellStyle name="Normal 3 13" xfId="1480"/>
    <cellStyle name="Normal 3 2" xfId="281"/>
    <cellStyle name="Normal 3 2 10" xfId="1486"/>
    <cellStyle name="Normal 3 2 10 2" xfId="1487"/>
    <cellStyle name="Normal 3 2 11" xfId="1488"/>
    <cellStyle name="Normal 3 2 11 2" xfId="1489"/>
    <cellStyle name="Normal 3 2 12" xfId="1490"/>
    <cellStyle name="Normal 3 2 12 2" xfId="1491"/>
    <cellStyle name="Normal 3 2 13" xfId="1492"/>
    <cellStyle name="Normal 3 2 14" xfId="1493"/>
    <cellStyle name="Normal 3 2 15" xfId="1494"/>
    <cellStyle name="Normal 3 2 16" xfId="1485"/>
    <cellStyle name="Normal 3 2 17" xfId="529"/>
    <cellStyle name="Normal 3 2 2" xfId="1495"/>
    <cellStyle name="Normal 3 2 2 10" xfId="1496"/>
    <cellStyle name="Normal 3 2 2 11" xfId="1497"/>
    <cellStyle name="Normal 3 2 2 2" xfId="1498"/>
    <cellStyle name="Normal 3 2 2 2 2" xfId="1499"/>
    <cellStyle name="Normal 3 2 2 2 3" xfId="1500"/>
    <cellStyle name="Normal 3 2 2 3" xfId="1501"/>
    <cellStyle name="Normal 3 2 2 3 10" xfId="1502"/>
    <cellStyle name="Normal 3 2 2 3 10 2" xfId="1503"/>
    <cellStyle name="Normal 3 2 2 3 11" xfId="1504"/>
    <cellStyle name="Normal 3 2 2 3 11 2" xfId="1505"/>
    <cellStyle name="Normal 3 2 2 3 12" xfId="1506"/>
    <cellStyle name="Normal 3 2 2 3 13" xfId="1507"/>
    <cellStyle name="Normal 3 2 2 3 2" xfId="1508"/>
    <cellStyle name="Normal 3 2 2 3 2 2" xfId="1509"/>
    <cellStyle name="Normal 3 2 2 3 2 2 2" xfId="1510"/>
    <cellStyle name="Normal 3 2 2 3 2 2 3" xfId="1511"/>
    <cellStyle name="Normal 3 2 2 3 2 3" xfId="1512"/>
    <cellStyle name="Normal 3 2 2 3 2 3 2" xfId="1513"/>
    <cellStyle name="Normal 3 2 2 3 2 4" xfId="1514"/>
    <cellStyle name="Normal 3 2 2 3 2 4 2" xfId="1515"/>
    <cellStyle name="Normal 3 2 2 3 2 5" xfId="1516"/>
    <cellStyle name="Normal 3 2 2 3 2 5 2" xfId="1517"/>
    <cellStyle name="Normal 3 2 2 3 2 6" xfId="1518"/>
    <cellStyle name="Normal 3 2 2 3 2 7" xfId="1519"/>
    <cellStyle name="Normal 3 2 2 3 3" xfId="1520"/>
    <cellStyle name="Normal 3 2 2 3 3 2" xfId="1521"/>
    <cellStyle name="Normal 3 2 2 3 3 2 2" xfId="1522"/>
    <cellStyle name="Normal 3 2 2 3 3 2 2 2" xfId="1523"/>
    <cellStyle name="Normal 3 2 2 3 3 2 3" xfId="1524"/>
    <cellStyle name="Normal 3 2 2 3 3 3" xfId="1525"/>
    <cellStyle name="Normal 3 2 2 3 3 3 2" xfId="1526"/>
    <cellStyle name="Normal 3 2 2 3 3 4" xfId="1527"/>
    <cellStyle name="Normal 3 2 2 3 3 5" xfId="1528"/>
    <cellStyle name="Normal 3 2 2 3 3 6" xfId="1529"/>
    <cellStyle name="Normal 3 2 2 3 4" xfId="1530"/>
    <cellStyle name="Normal 3 2 2 3 4 2" xfId="1531"/>
    <cellStyle name="Normal 3 2 2 3 4 3" xfId="1532"/>
    <cellStyle name="Normal 3 2 2 3 5" xfId="1533"/>
    <cellStyle name="Normal 3 2 2 3 5 2" xfId="1534"/>
    <cellStyle name="Normal 3 2 2 3 6" xfId="1535"/>
    <cellStyle name="Normal 3 2 2 3 6 2" xfId="1536"/>
    <cellStyle name="Normal 3 2 2 3 7" xfId="1537"/>
    <cellStyle name="Normal 3 2 2 3 7 2" xfId="1538"/>
    <cellStyle name="Normal 3 2 2 3 8" xfId="1539"/>
    <cellStyle name="Normal 3 2 2 3 8 2" xfId="1540"/>
    <cellStyle name="Normal 3 2 2 3 9" xfId="1541"/>
    <cellStyle name="Normal 3 2 2 3 9 2" xfId="1542"/>
    <cellStyle name="Normal 3 2 2 4" xfId="1543"/>
    <cellStyle name="Normal 3 2 2 4 2" xfId="1544"/>
    <cellStyle name="Normal 3 2 2 4 2 2" xfId="1545"/>
    <cellStyle name="Normal 3 2 2 4 3" xfId="1546"/>
    <cellStyle name="Normal 3 2 2 5" xfId="1547"/>
    <cellStyle name="Normal 3 2 2 5 2" xfId="1548"/>
    <cellStyle name="Normal 3 2 2 5 2 2" xfId="1549"/>
    <cellStyle name="Normal 3 2 2 5 3" xfId="1550"/>
    <cellStyle name="Normal 3 2 2 6" xfId="1551"/>
    <cellStyle name="Normal 3 2 2 6 2" xfId="1552"/>
    <cellStyle name="Normal 3 2 2 6 3" xfId="1553"/>
    <cellStyle name="Normal 3 2 2 7" xfId="1554"/>
    <cellStyle name="Normal 3 2 2 7 2" xfId="1555"/>
    <cellStyle name="Normal 3 2 2 7 2 2" xfId="1556"/>
    <cellStyle name="Normal 3 2 2 7 2 3" xfId="1557"/>
    <cellStyle name="Normal 3 2 2 7 3" xfId="1558"/>
    <cellStyle name="Normal 3 2 2 7 3 2" xfId="1559"/>
    <cellStyle name="Normal 3 2 2 7 4" xfId="1560"/>
    <cellStyle name="Normal 3 2 2 7 4 2" xfId="1561"/>
    <cellStyle name="Normal 3 2 2 7 5" xfId="1562"/>
    <cellStyle name="Normal 3 2 2 8" xfId="1563"/>
    <cellStyle name="Normal 3 2 2 9" xfId="1564"/>
    <cellStyle name="Normal 3 2 3" xfId="585"/>
    <cellStyle name="Normal 3 2 3 2" xfId="1565"/>
    <cellStyle name="Normal 3 2 3 3" xfId="1566"/>
    <cellStyle name="Normal 3 2 3 4" xfId="1567"/>
    <cellStyle name="Normal 3 2 3 5" xfId="1568"/>
    <cellStyle name="Normal 3 2 4" xfId="1569"/>
    <cellStyle name="Normal 3 2 4 10" xfId="1570"/>
    <cellStyle name="Normal 3 2 4 11" xfId="1571"/>
    <cellStyle name="Normal 3 2 4 12" xfId="1572"/>
    <cellStyle name="Normal 3 2 4 2" xfId="1573"/>
    <cellStyle name="Normal 3 2 4 2 2" xfId="1574"/>
    <cellStyle name="Normal 3 2 4 2 3" xfId="1575"/>
    <cellStyle name="Normal 3 2 4 3" xfId="1576"/>
    <cellStyle name="Normal 3 2 4 3 2" xfId="1577"/>
    <cellStyle name="Normal 3 2 4 4" xfId="1578"/>
    <cellStyle name="Normal 3 2 4 4 2" xfId="1579"/>
    <cellStyle name="Normal 3 2 4 5" xfId="1580"/>
    <cellStyle name="Normal 3 2 4 5 2" xfId="1581"/>
    <cellStyle name="Normal 3 2 4 6" xfId="1582"/>
    <cellStyle name="Normal 3 2 4 6 2" xfId="1583"/>
    <cellStyle name="Normal 3 2 4 7" xfId="1584"/>
    <cellStyle name="Normal 3 2 4 8" xfId="1585"/>
    <cellStyle name="Normal 3 2 4 9" xfId="1586"/>
    <cellStyle name="Normal 3 2 5" xfId="1587"/>
    <cellStyle name="Normal 3 2 5 2" xfId="1588"/>
    <cellStyle name="Normal 3 2 5 3" xfId="1589"/>
    <cellStyle name="Normal 3 2 6" xfId="1590"/>
    <cellStyle name="Normal 3 2 6 2" xfId="1591"/>
    <cellStyle name="Normal 3 2 7" xfId="1592"/>
    <cellStyle name="Normal 3 2 7 2" xfId="1593"/>
    <cellStyle name="Normal 3 2 8" xfId="1594"/>
    <cellStyle name="Normal 3 2 8 2" xfId="1595"/>
    <cellStyle name="Normal 3 2 9" xfId="1596"/>
    <cellStyle name="Normal 3 2 9 2" xfId="1597"/>
    <cellStyle name="Normal 3 3" xfId="282"/>
    <cellStyle name="Normal 3 3 10" xfId="1598"/>
    <cellStyle name="Normal 3 3 2" xfId="1599"/>
    <cellStyle name="Normal 3 3 2 2" xfId="1600"/>
    <cellStyle name="Normal 3 3 3" xfId="1601"/>
    <cellStyle name="Normal 3 3 3 2" xfId="1602"/>
    <cellStyle name="Normal 3 3 3 2 2" xfId="1603"/>
    <cellStyle name="Normal 3 3 3 2 3" xfId="1604"/>
    <cellStyle name="Normal 3 3 3 3" xfId="1605"/>
    <cellStyle name="Normal 3 3 3 3 2" xfId="1606"/>
    <cellStyle name="Normal 3 3 3 4" xfId="1607"/>
    <cellStyle name="Normal 3 3 3 4 2" xfId="1608"/>
    <cellStyle name="Normal 3 3 3 5" xfId="1609"/>
    <cellStyle name="Normal 3 3 4" xfId="1610"/>
    <cellStyle name="Normal 3 3 4 2" xfId="1611"/>
    <cellStyle name="Normal 3 3 4 3" xfId="1612"/>
    <cellStyle name="Normal 3 3 5" xfId="1613"/>
    <cellStyle name="Normal 3 3 5 2" xfId="1614"/>
    <cellStyle name="Normal 3 3 5 3" xfId="1615"/>
    <cellStyle name="Normal 3 3 6" xfId="1616"/>
    <cellStyle name="Normal 3 3 7" xfId="1617"/>
    <cellStyle name="Normal 3 3 8" xfId="1618"/>
    <cellStyle name="Normal 3 3 9" xfId="1619"/>
    <cellStyle name="Normal 3 4" xfId="283"/>
    <cellStyle name="Normal 3 4 2" xfId="1620"/>
    <cellStyle name="Normal 3 4 2 2" xfId="1621"/>
    <cellStyle name="Normal 3 4 2 3" xfId="1622"/>
    <cellStyle name="Normal 3 4 2 4" xfId="1623"/>
    <cellStyle name="Normal 3 4 2 5" xfId="1624"/>
    <cellStyle name="Normal 3 4 3" xfId="1625"/>
    <cellStyle name="Normal 3 4 3 2" xfId="1626"/>
    <cellStyle name="Normal 3 4 3 3" xfId="1627"/>
    <cellStyle name="Normal 3 4 3 4" xfId="1628"/>
    <cellStyle name="Normal 3 4 4" xfId="1629"/>
    <cellStyle name="Normal 3 4 4 2" xfId="1630"/>
    <cellStyle name="Normal 3 4 5" xfId="1631"/>
    <cellStyle name="Normal 3 4 6" xfId="1632"/>
    <cellStyle name="Normal 3 4 7" xfId="1633"/>
    <cellStyle name="Normal 3 5" xfId="1634"/>
    <cellStyle name="Normal 3 5 2" xfId="1635"/>
    <cellStyle name="Normal 3 5 2 2" xfId="1636"/>
    <cellStyle name="Normal 3 5 2 3" xfId="1637"/>
    <cellStyle name="Normal 3 5 3" xfId="1638"/>
    <cellStyle name="Normal 3 5 3 2" xfId="1639"/>
    <cellStyle name="Normal 3 5 3 3" xfId="1640"/>
    <cellStyle name="Normal 3 5 3 4" xfId="1641"/>
    <cellStyle name="Normal 3 5 4" xfId="1642"/>
    <cellStyle name="Normal 3 5 4 2" xfId="1643"/>
    <cellStyle name="Normal 3 5 5" xfId="1644"/>
    <cellStyle name="Normal 3 5 6" xfId="1645"/>
    <cellStyle name="Normal 3 6" xfId="1646"/>
    <cellStyle name="Normal 3 6 2" xfId="1647"/>
    <cellStyle name="Normal 3 7" xfId="1648"/>
    <cellStyle name="Normal 3 7 2" xfId="1649"/>
    <cellStyle name="Normal 3 7 2 2" xfId="1650"/>
    <cellStyle name="Normal 3 7 2 2 2" xfId="1651"/>
    <cellStyle name="Normal 3 7 2 3" xfId="1652"/>
    <cellStyle name="Normal 3 7 3" xfId="1653"/>
    <cellStyle name="Normal 3 7 3 2" xfId="1654"/>
    <cellStyle name="Normal 3 7 4" xfId="1655"/>
    <cellStyle name="Normal 3 7 4 2" xfId="1656"/>
    <cellStyle name="Normal 3 7 5" xfId="1657"/>
    <cellStyle name="Normal 3 7 5 2" xfId="1658"/>
    <cellStyle name="Normal 3 7 6" xfId="1659"/>
    <cellStyle name="Normal 3 7 6 2" xfId="1660"/>
    <cellStyle name="Normal 3 7 7" xfId="1661"/>
    <cellStyle name="Normal 3 8" xfId="1662"/>
    <cellStyle name="Normal 3 8 2" xfId="1663"/>
    <cellStyle name="Normal 3 8 2 2" xfId="1664"/>
    <cellStyle name="Normal 3 8 3" xfId="1665"/>
    <cellStyle name="Normal 3 9" xfId="1666"/>
    <cellStyle name="Normal 3 9 2" xfId="1667"/>
    <cellStyle name="Normal 3 9 3" xfId="1668"/>
    <cellStyle name="Normal 4" xfId="284"/>
    <cellStyle name="Normal 4 10" xfId="1670"/>
    <cellStyle name="Normal 4 11" xfId="1669"/>
    <cellStyle name="Normal 4 12" xfId="482"/>
    <cellStyle name="Normal 4 2" xfId="285"/>
    <cellStyle name="Normal 4 2 2" xfId="286"/>
    <cellStyle name="Normal 4 2 3" xfId="287"/>
    <cellStyle name="Normal 4 2 3 2" xfId="1671"/>
    <cellStyle name="Normal 4 2 4" xfId="1672"/>
    <cellStyle name="Normal 4 2 5" xfId="1673"/>
    <cellStyle name="Normal 4 2 6" xfId="1674"/>
    <cellStyle name="Normal 4 2 7" xfId="1675"/>
    <cellStyle name="Normal 4 2 8" xfId="1676"/>
    <cellStyle name="Normal 4 3" xfId="288"/>
    <cellStyle name="Normal 4 3 10" xfId="1677"/>
    <cellStyle name="Normal 4 3 10 2" xfId="1678"/>
    <cellStyle name="Normal 4 3 11" xfId="1679"/>
    <cellStyle name="Normal 4 3 12" xfId="530"/>
    <cellStyle name="Normal 4 3 2" xfId="1680"/>
    <cellStyle name="Normal 4 3 2 2" xfId="1681"/>
    <cellStyle name="Normal 4 3 2 2 2" xfId="1682"/>
    <cellStyle name="Normal 4 3 2 2 3" xfId="1683"/>
    <cellStyle name="Normal 4 3 2 3" xfId="1684"/>
    <cellStyle name="Normal 4 3 2 3 2" xfId="1685"/>
    <cellStyle name="Normal 4 3 2 4" xfId="1686"/>
    <cellStyle name="Normal 4 3 2 4 2" xfId="1687"/>
    <cellStyle name="Normal 4 3 2 5" xfId="1688"/>
    <cellStyle name="Normal 4 3 2 5 2" xfId="1689"/>
    <cellStyle name="Normal 4 3 2 6" xfId="1690"/>
    <cellStyle name="Normal 4 3 2 7" xfId="1691"/>
    <cellStyle name="Normal 4 3 3" xfId="1692"/>
    <cellStyle name="Normal 4 3 3 2" xfId="1693"/>
    <cellStyle name="Normal 4 3 3 2 2" xfId="1694"/>
    <cellStyle name="Normal 4 3 3 2 3" xfId="1695"/>
    <cellStyle name="Normal 4 3 3 3" xfId="1696"/>
    <cellStyle name="Normal 4 3 3 3 2" xfId="1697"/>
    <cellStyle name="Normal 4 3 3 4" xfId="1698"/>
    <cellStyle name="Normal 4 3 3 5" xfId="1699"/>
    <cellStyle name="Normal 4 3 3 6" xfId="1700"/>
    <cellStyle name="Normal 4 3 4" xfId="1701"/>
    <cellStyle name="Normal 4 3 4 2" xfId="1702"/>
    <cellStyle name="Normal 4 3 4 3" xfId="1703"/>
    <cellStyle name="Normal 4 3 5" xfId="1704"/>
    <cellStyle name="Normal 4 3 5 2" xfId="1705"/>
    <cellStyle name="Normal 4 3 6" xfId="1706"/>
    <cellStyle name="Normal 4 3 6 2" xfId="1707"/>
    <cellStyle name="Normal 4 3 7" xfId="1708"/>
    <cellStyle name="Normal 4 3 7 2" xfId="1709"/>
    <cellStyle name="Normal 4 3 8" xfId="1710"/>
    <cellStyle name="Normal 4 3 8 2" xfId="1711"/>
    <cellStyle name="Normal 4 3 9" xfId="1712"/>
    <cellStyle name="Normal 4 3 9 2" xfId="1713"/>
    <cellStyle name="Normal 4 4" xfId="289"/>
    <cellStyle name="Normal 4 4 2" xfId="1714"/>
    <cellStyle name="Normal 4 4 2 2" xfId="1715"/>
    <cellStyle name="Normal 4 4 2 3" xfId="1716"/>
    <cellStyle name="Normal 4 4 3" xfId="1717"/>
    <cellStyle name="Normal 4 4 3 2" xfId="1718"/>
    <cellStyle name="Normal 4 4 4" xfId="1719"/>
    <cellStyle name="Normal 4 4 5" xfId="1720"/>
    <cellStyle name="Normal 4 5" xfId="1721"/>
    <cellStyle name="Normal 4 5 2" xfId="1722"/>
    <cellStyle name="Normal 4 5 3" xfId="1723"/>
    <cellStyle name="Normal 4 5 4" xfId="1724"/>
    <cellStyle name="Normal 4 6" xfId="1725"/>
    <cellStyle name="Normal 4 7" xfId="1726"/>
    <cellStyle name="Normal 4 7 2" xfId="1727"/>
    <cellStyle name="Normal 4 8" xfId="1728"/>
    <cellStyle name="Normal 4 8 2" xfId="1729"/>
    <cellStyle name="Normal 4 9" xfId="1730"/>
    <cellStyle name="Normal 5" xfId="290"/>
    <cellStyle name="Normal 5 10" xfId="486"/>
    <cellStyle name="Normal 5 2" xfId="291"/>
    <cellStyle name="Normal 5 2 10" xfId="1732"/>
    <cellStyle name="Normal 5 2 11" xfId="531"/>
    <cellStyle name="Normal 5 2 2" xfId="1733"/>
    <cellStyle name="Normal 5 2 2 2" xfId="1734"/>
    <cellStyle name="Normal 5 2 2 2 2" xfId="1735"/>
    <cellStyle name="Normal 5 2 2 3" xfId="1736"/>
    <cellStyle name="Normal 5 2 2 4" xfId="1737"/>
    <cellStyle name="Normal 5 2 3" xfId="1738"/>
    <cellStyle name="Normal 5 2 3 2" xfId="1739"/>
    <cellStyle name="Normal 5 2 3 2 2" xfId="1740"/>
    <cellStyle name="Normal 5 2 3 3" xfId="1741"/>
    <cellStyle name="Normal 5 2 3 4" xfId="1742"/>
    <cellStyle name="Normal 5 2 4" xfId="1743"/>
    <cellStyle name="Normal 5 2 4 2" xfId="1744"/>
    <cellStyle name="Normal 5 2 5" xfId="1745"/>
    <cellStyle name="Normal 5 2 5 2" xfId="1746"/>
    <cellStyle name="Normal 5 2 5 2 2" xfId="1747"/>
    <cellStyle name="Normal 5 2 5 2 3" xfId="1748"/>
    <cellStyle name="Normal 5 2 5 3" xfId="1749"/>
    <cellStyle name="Normal 5 2 5 3 2" xfId="1750"/>
    <cellStyle name="Normal 5 2 5 4" xfId="1751"/>
    <cellStyle name="Normal 5 2 5 4 2" xfId="1752"/>
    <cellStyle name="Normal 5 2 5 5" xfId="1753"/>
    <cellStyle name="Normal 5 2 6" xfId="1754"/>
    <cellStyle name="Normal 5 2 6 2" xfId="1755"/>
    <cellStyle name="Normal 5 2 6 3" xfId="1756"/>
    <cellStyle name="Normal 5 2 7" xfId="1757"/>
    <cellStyle name="Normal 5 2 7 2" xfId="1758"/>
    <cellStyle name="Normal 5 2 7 3" xfId="1759"/>
    <cellStyle name="Normal 5 2 8" xfId="1760"/>
    <cellStyle name="Normal 5 2 9" xfId="1761"/>
    <cellStyle name="Normal 5 3" xfId="1762"/>
    <cellStyle name="Normal 5 3 2" xfId="1763"/>
    <cellStyle name="Normal 5 3 2 2" xfId="1764"/>
    <cellStyle name="Normal 5 3 3" xfId="1765"/>
    <cellStyle name="Normal 5 3 4" xfId="1766"/>
    <cellStyle name="Normal 5 4" xfId="1767"/>
    <cellStyle name="Normal 5 4 2" xfId="1768"/>
    <cellStyle name="Normal 5 4 2 2" xfId="1769"/>
    <cellStyle name="Normal 5 4 3" xfId="1770"/>
    <cellStyle name="Normal 5 5" xfId="1771"/>
    <cellStyle name="Normal 5 5 2" xfId="1772"/>
    <cellStyle name="Normal 5 6" xfId="1773"/>
    <cellStyle name="Normal 5 7" xfId="1774"/>
    <cellStyle name="Normal 5 8" xfId="1775"/>
    <cellStyle name="Normal 5 9" xfId="1731"/>
    <cellStyle name="Normal 6" xfId="292"/>
    <cellStyle name="Normal 6 2" xfId="1777"/>
    <cellStyle name="Normal 6 2 2" xfId="1778"/>
    <cellStyle name="Normal 6 3" xfId="1779"/>
    <cellStyle name="Normal 6 3 2" xfId="1780"/>
    <cellStyle name="Normal 6 4" xfId="1781"/>
    <cellStyle name="Normal 6 5" xfId="1782"/>
    <cellStyle name="Normal 6 6" xfId="1776"/>
    <cellStyle name="Normal 6 7" xfId="489"/>
    <cellStyle name="Normal 7" xfId="293"/>
    <cellStyle name="Normal 7 2" xfId="294"/>
    <cellStyle name="Normal 7 2 2" xfId="1783"/>
    <cellStyle name="Normal 7 2 3" xfId="1784"/>
    <cellStyle name="Normal 7 2 4" xfId="1785"/>
    <cellStyle name="Normal 7 2 5" xfId="533"/>
    <cellStyle name="Normal 7 3" xfId="1786"/>
    <cellStyle name="Normal 7 4" xfId="1787"/>
    <cellStyle name="Normal 7 5" xfId="1788"/>
    <cellStyle name="Normal 7 6" xfId="1789"/>
    <cellStyle name="Normal 7 6 2" xfId="3681"/>
    <cellStyle name="Normal 7 7" xfId="1790"/>
    <cellStyle name="Normal 7 8" xfId="3432"/>
    <cellStyle name="Normal 7 9" xfId="532"/>
    <cellStyle name="Normal 8" xfId="295"/>
    <cellStyle name="Normal 8 10" xfId="296"/>
    <cellStyle name="Normal 8 11" xfId="1792"/>
    <cellStyle name="Normal 8 12" xfId="1793"/>
    <cellStyle name="Normal 8 13" xfId="1794"/>
    <cellStyle name="Normal 8 14" xfId="1795"/>
    <cellStyle name="Normal 8 15" xfId="1796"/>
    <cellStyle name="Normal 8 16" xfId="1797"/>
    <cellStyle name="Normal 8 17" xfId="1791"/>
    <cellStyle name="Normal 8 18" xfId="534"/>
    <cellStyle name="Normal 8 2" xfId="297"/>
    <cellStyle name="Normal 8 2 2" xfId="1798"/>
    <cellStyle name="Normal 8 2 3" xfId="535"/>
    <cellStyle name="Normal 8 3" xfId="1799"/>
    <cellStyle name="Normal 8 3 2" xfId="1800"/>
    <cellStyle name="Normal 8 3 3" xfId="1801"/>
    <cellStyle name="Normal 8 3 4" xfId="1802"/>
    <cellStyle name="Normal 8 3 5" xfId="1803"/>
    <cellStyle name="Normal 8 3 6" xfId="1804"/>
    <cellStyle name="Normal 8 4" xfId="1805"/>
    <cellStyle name="Normal 8 4 2" xfId="1806"/>
    <cellStyle name="Normal 8 4 3" xfId="1807"/>
    <cellStyle name="Normal 8 4 4" xfId="1808"/>
    <cellStyle name="Normal 8 4 5" xfId="1809"/>
    <cellStyle name="Normal 8 4 6" xfId="1810"/>
    <cellStyle name="Normal 8 4 7" xfId="1811"/>
    <cellStyle name="Normal 8 5" xfId="1812"/>
    <cellStyle name="Normal 8 5 2" xfId="1813"/>
    <cellStyle name="Normal 8 5 3" xfId="1814"/>
    <cellStyle name="Normal 8 5 4" xfId="1815"/>
    <cellStyle name="Normal 8 5 5" xfId="1816"/>
    <cellStyle name="Normal 8 5 6" xfId="1817"/>
    <cellStyle name="Normal 8 5 7" xfId="1818"/>
    <cellStyle name="Normal 8 6" xfId="1819"/>
    <cellStyle name="Normal 8 7" xfId="1820"/>
    <cellStyle name="Normal 8 8" xfId="1821"/>
    <cellStyle name="Normal 8 9" xfId="1822"/>
    <cellStyle name="Normal 9" xfId="581"/>
    <cellStyle name="Normal 9 2" xfId="1823"/>
    <cellStyle name="Normal 9 2 2" xfId="1824"/>
    <cellStyle name="Normal 9 2 2 2" xfId="1825"/>
    <cellStyle name="Normal 9 2 2 3" xfId="1826"/>
    <cellStyle name="Normal 9 2 3" xfId="1827"/>
    <cellStyle name="Normal 9 3" xfId="1828"/>
    <cellStyle name="Normal 9 3 2" xfId="1829"/>
    <cellStyle name="Normal 9 3 2 2" xfId="1830"/>
    <cellStyle name="Normal 9 3 3" xfId="1831"/>
    <cellStyle name="Normal 9 4" xfId="1832"/>
    <cellStyle name="Normal 9 4 2" xfId="1833"/>
    <cellStyle name="Normal 9 5" xfId="1834"/>
    <cellStyle name="Normal_1997-enrl" xfId="55"/>
    <cellStyle name="Normál_8gradk" xfId="298"/>
    <cellStyle name="Normal_B4" xfId="299"/>
    <cellStyle name="Normal-blank" xfId="1835"/>
    <cellStyle name="Normal-bottom" xfId="1836"/>
    <cellStyle name="Normal-center" xfId="1837"/>
    <cellStyle name="Normal-droit" xfId="1838"/>
    <cellStyle name="normální_SVK ANNHRS-novy" xfId="1839"/>
    <cellStyle name="Normalny 10" xfId="300"/>
    <cellStyle name="Normalny 10 2" xfId="3434"/>
    <cellStyle name="Normalny 10 3" xfId="536"/>
    <cellStyle name="Normalny 2" xfId="301"/>
    <cellStyle name="Normalny 2 2" xfId="302"/>
    <cellStyle name="Normalny 2 2 2" xfId="303"/>
    <cellStyle name="Normalny 2 2 2 2" xfId="304"/>
    <cellStyle name="Normalny 2 2 2 2 2" xfId="3436"/>
    <cellStyle name="Normalny 2 2 2 2 3" xfId="540"/>
    <cellStyle name="Normalny 2 2 2 3" xfId="539"/>
    <cellStyle name="Normalny 2 2 3" xfId="3435"/>
    <cellStyle name="Normalny 2 2 4" xfId="538"/>
    <cellStyle name="Normalny 2 3" xfId="305"/>
    <cellStyle name="Normalny 2 3 2" xfId="306"/>
    <cellStyle name="Normalny 2 3 2 2" xfId="542"/>
    <cellStyle name="Normalny 2 3 3" xfId="541"/>
    <cellStyle name="Normalny 2 4" xfId="307"/>
    <cellStyle name="Normalny 2 4 2" xfId="308"/>
    <cellStyle name="Normalny 2 4 2 2" xfId="544"/>
    <cellStyle name="Normalny 2 4 3" xfId="543"/>
    <cellStyle name="Normalny 2 5" xfId="309"/>
    <cellStyle name="Normalny 2 5 2" xfId="310"/>
    <cellStyle name="Normalny 2 5 2 2" xfId="546"/>
    <cellStyle name="Normalny 2 5 3" xfId="545"/>
    <cellStyle name="Normalny 2 6" xfId="311"/>
    <cellStyle name="Normalny 2 6 2" xfId="312"/>
    <cellStyle name="Normalny 2 6 2 2" xfId="548"/>
    <cellStyle name="Normalny 2 6 3" xfId="547"/>
    <cellStyle name="Normalny 2 7" xfId="313"/>
    <cellStyle name="Normalny 2 7 2" xfId="314"/>
    <cellStyle name="Normalny 2 7 2 2" xfId="550"/>
    <cellStyle name="Normalny 2 7 3" xfId="549"/>
    <cellStyle name="Normalny 2 8" xfId="315"/>
    <cellStyle name="Normalny 2 8 2" xfId="316"/>
    <cellStyle name="Normalny 2 8 2 2" xfId="552"/>
    <cellStyle name="Normalny 2 8 3" xfId="551"/>
    <cellStyle name="Normalny 2 9" xfId="537"/>
    <cellStyle name="Normalny 3" xfId="317"/>
    <cellStyle name="Normalny 3 2" xfId="318"/>
    <cellStyle name="Normalny 3 2 2" xfId="554"/>
    <cellStyle name="Normalny 3 3" xfId="553"/>
    <cellStyle name="Normalny 4" xfId="319"/>
    <cellStyle name="Normalny 4 2" xfId="320"/>
    <cellStyle name="Normalny 4 2 2" xfId="556"/>
    <cellStyle name="Normalny 4 3" xfId="555"/>
    <cellStyle name="Normalny 5" xfId="321"/>
    <cellStyle name="Normalny 5 2" xfId="322"/>
    <cellStyle name="Normalny 5 2 2" xfId="3437"/>
    <cellStyle name="Normalny 5 2 3" xfId="558"/>
    <cellStyle name="Normalny 5 3" xfId="323"/>
    <cellStyle name="Normalny 5 3 2" xfId="324"/>
    <cellStyle name="Normalny 5 3 2 2" xfId="560"/>
    <cellStyle name="Normalny 5 3 3" xfId="559"/>
    <cellStyle name="Normalny 5 4" xfId="325"/>
    <cellStyle name="Normalny 5 4 2" xfId="561"/>
    <cellStyle name="Normalny 5 5" xfId="557"/>
    <cellStyle name="Normalny 6" xfId="326"/>
    <cellStyle name="Normalny 6 2" xfId="3438"/>
    <cellStyle name="Normalny 6 3" xfId="562"/>
    <cellStyle name="Normalny 7" xfId="327"/>
    <cellStyle name="Normalny 7 2" xfId="3439"/>
    <cellStyle name="Normalny 7 3" xfId="563"/>
    <cellStyle name="Normalny 8" xfId="328"/>
    <cellStyle name="Normalny 8 2" xfId="3440"/>
    <cellStyle name="Normalny 8 3" xfId="564"/>
    <cellStyle name="Normalny 9" xfId="329"/>
    <cellStyle name="Normalny 9 2" xfId="565"/>
    <cellStyle name="Normal-top" xfId="1840"/>
    <cellStyle name="Normal-top 2" xfId="3682"/>
    <cellStyle name="Note 10 2" xfId="1841"/>
    <cellStyle name="Note 10 2 2" xfId="1842"/>
    <cellStyle name="Note 10 2 2 2" xfId="1843"/>
    <cellStyle name="Note 10 2 2 2 2" xfId="1844"/>
    <cellStyle name="Note 10 2 2 2 2 2" xfId="1845"/>
    <cellStyle name="Note 10 2 2 2 2 2 2" xfId="3687"/>
    <cellStyle name="Note 10 2 2 2 2 3" xfId="3686"/>
    <cellStyle name="Note 10 2 2 2 3" xfId="1846"/>
    <cellStyle name="Note 10 2 2 2 3 2" xfId="3688"/>
    <cellStyle name="Note 10 2 2 2 4" xfId="3685"/>
    <cellStyle name="Note 10 2 2 3" xfId="1847"/>
    <cellStyle name="Note 10 2 2 3 2" xfId="1848"/>
    <cellStyle name="Note 10 2 2 3 2 2" xfId="3690"/>
    <cellStyle name="Note 10 2 2 3 3" xfId="3689"/>
    <cellStyle name="Note 10 2 2 4" xfId="1849"/>
    <cellStyle name="Note 10 2 2 4 2" xfId="3691"/>
    <cellStyle name="Note 10 2 2 5" xfId="1850"/>
    <cellStyle name="Note 10 2 2 5 2" xfId="3692"/>
    <cellStyle name="Note 10 2 2 6" xfId="3684"/>
    <cellStyle name="Note 10 2 3" xfId="1851"/>
    <cellStyle name="Note 10 2 3 2" xfId="1852"/>
    <cellStyle name="Note 10 2 3 2 2" xfId="1853"/>
    <cellStyle name="Note 10 2 3 2 2 2" xfId="3695"/>
    <cellStyle name="Note 10 2 3 2 3" xfId="3694"/>
    <cellStyle name="Note 10 2 3 3" xfId="1854"/>
    <cellStyle name="Note 10 2 3 3 2" xfId="3696"/>
    <cellStyle name="Note 10 2 3 4" xfId="3693"/>
    <cellStyle name="Note 10 2 4" xfId="1855"/>
    <cellStyle name="Note 10 2 4 2" xfId="1856"/>
    <cellStyle name="Note 10 2 4 2 2" xfId="3698"/>
    <cellStyle name="Note 10 2 4 3" xfId="3697"/>
    <cellStyle name="Note 10 2 5" xfId="1857"/>
    <cellStyle name="Note 10 2 5 2" xfId="3699"/>
    <cellStyle name="Note 10 2 6" xfId="3683"/>
    <cellStyle name="Note 10 3" xfId="1858"/>
    <cellStyle name="Note 10 3 2" xfId="1859"/>
    <cellStyle name="Note 10 3 2 2" xfId="1860"/>
    <cellStyle name="Note 10 3 2 2 2" xfId="1861"/>
    <cellStyle name="Note 10 3 2 2 2 2" xfId="1862"/>
    <cellStyle name="Note 10 3 2 2 2 2 2" xfId="3704"/>
    <cellStyle name="Note 10 3 2 2 2 3" xfId="3703"/>
    <cellStyle name="Note 10 3 2 2 3" xfId="1863"/>
    <cellStyle name="Note 10 3 2 2 3 2" xfId="3705"/>
    <cellStyle name="Note 10 3 2 2 4" xfId="3702"/>
    <cellStyle name="Note 10 3 2 3" xfId="1864"/>
    <cellStyle name="Note 10 3 2 3 2" xfId="1865"/>
    <cellStyle name="Note 10 3 2 3 2 2" xfId="3707"/>
    <cellStyle name="Note 10 3 2 3 3" xfId="3706"/>
    <cellStyle name="Note 10 3 2 4" xfId="1866"/>
    <cellStyle name="Note 10 3 2 4 2" xfId="3708"/>
    <cellStyle name="Note 10 3 2 5" xfId="1867"/>
    <cellStyle name="Note 10 3 2 5 2" xfId="3709"/>
    <cellStyle name="Note 10 3 2 6" xfId="3701"/>
    <cellStyle name="Note 10 3 3" xfId="1868"/>
    <cellStyle name="Note 10 3 3 2" xfId="1869"/>
    <cellStyle name="Note 10 3 3 2 2" xfId="1870"/>
    <cellStyle name="Note 10 3 3 2 2 2" xfId="3712"/>
    <cellStyle name="Note 10 3 3 2 3" xfId="3711"/>
    <cellStyle name="Note 10 3 3 3" xfId="1871"/>
    <cellStyle name="Note 10 3 3 3 2" xfId="3713"/>
    <cellStyle name="Note 10 3 3 4" xfId="3710"/>
    <cellStyle name="Note 10 3 4" xfId="1872"/>
    <cellStyle name="Note 10 3 4 2" xfId="1873"/>
    <cellStyle name="Note 10 3 4 2 2" xfId="3715"/>
    <cellStyle name="Note 10 3 4 3" xfId="3714"/>
    <cellStyle name="Note 10 3 5" xfId="1874"/>
    <cellStyle name="Note 10 3 5 2" xfId="3716"/>
    <cellStyle name="Note 10 3 6" xfId="3700"/>
    <cellStyle name="Note 10 4" xfId="1875"/>
    <cellStyle name="Note 10 4 2" xfId="1876"/>
    <cellStyle name="Note 10 4 2 2" xfId="1877"/>
    <cellStyle name="Note 10 4 2 2 2" xfId="1878"/>
    <cellStyle name="Note 10 4 2 2 2 2" xfId="1879"/>
    <cellStyle name="Note 10 4 2 2 2 2 2" xfId="3721"/>
    <cellStyle name="Note 10 4 2 2 2 3" xfId="3720"/>
    <cellStyle name="Note 10 4 2 2 3" xfId="1880"/>
    <cellStyle name="Note 10 4 2 2 3 2" xfId="3722"/>
    <cellStyle name="Note 10 4 2 2 4" xfId="3719"/>
    <cellStyle name="Note 10 4 2 3" xfId="1881"/>
    <cellStyle name="Note 10 4 2 3 2" xfId="1882"/>
    <cellStyle name="Note 10 4 2 3 2 2" xfId="3724"/>
    <cellStyle name="Note 10 4 2 3 3" xfId="3723"/>
    <cellStyle name="Note 10 4 2 4" xfId="1883"/>
    <cellStyle name="Note 10 4 2 4 2" xfId="3725"/>
    <cellStyle name="Note 10 4 2 5" xfId="1884"/>
    <cellStyle name="Note 10 4 2 5 2" xfId="3726"/>
    <cellStyle name="Note 10 4 2 6" xfId="3718"/>
    <cellStyle name="Note 10 4 3" xfId="1885"/>
    <cellStyle name="Note 10 4 3 2" xfId="1886"/>
    <cellStyle name="Note 10 4 3 2 2" xfId="1887"/>
    <cellStyle name="Note 10 4 3 2 2 2" xfId="3729"/>
    <cellStyle name="Note 10 4 3 2 3" xfId="3728"/>
    <cellStyle name="Note 10 4 3 3" xfId="1888"/>
    <cellStyle name="Note 10 4 3 3 2" xfId="3730"/>
    <cellStyle name="Note 10 4 3 4" xfId="3727"/>
    <cellStyle name="Note 10 4 4" xfId="1889"/>
    <cellStyle name="Note 10 4 4 2" xfId="1890"/>
    <cellStyle name="Note 10 4 4 2 2" xfId="3732"/>
    <cellStyle name="Note 10 4 4 3" xfId="3731"/>
    <cellStyle name="Note 10 4 5" xfId="1891"/>
    <cellStyle name="Note 10 4 5 2" xfId="3733"/>
    <cellStyle name="Note 10 4 6" xfId="3717"/>
    <cellStyle name="Note 10 5" xfId="1892"/>
    <cellStyle name="Note 10 5 2" xfId="1893"/>
    <cellStyle name="Note 10 5 2 2" xfId="1894"/>
    <cellStyle name="Note 10 5 2 2 2" xfId="1895"/>
    <cellStyle name="Note 10 5 2 2 2 2" xfId="1896"/>
    <cellStyle name="Note 10 5 2 2 2 2 2" xfId="3738"/>
    <cellStyle name="Note 10 5 2 2 2 3" xfId="3737"/>
    <cellStyle name="Note 10 5 2 2 3" xfId="1897"/>
    <cellStyle name="Note 10 5 2 2 3 2" xfId="3739"/>
    <cellStyle name="Note 10 5 2 2 4" xfId="3736"/>
    <cellStyle name="Note 10 5 2 3" xfId="1898"/>
    <cellStyle name="Note 10 5 2 3 2" xfId="1899"/>
    <cellStyle name="Note 10 5 2 3 2 2" xfId="3741"/>
    <cellStyle name="Note 10 5 2 3 3" xfId="3740"/>
    <cellStyle name="Note 10 5 2 4" xfId="1900"/>
    <cellStyle name="Note 10 5 2 4 2" xfId="3742"/>
    <cellStyle name="Note 10 5 2 5" xfId="1901"/>
    <cellStyle name="Note 10 5 2 5 2" xfId="3743"/>
    <cellStyle name="Note 10 5 2 6" xfId="3735"/>
    <cellStyle name="Note 10 5 3" xfId="1902"/>
    <cellStyle name="Note 10 5 3 2" xfId="1903"/>
    <cellStyle name="Note 10 5 3 2 2" xfId="1904"/>
    <cellStyle name="Note 10 5 3 2 2 2" xfId="3746"/>
    <cellStyle name="Note 10 5 3 2 3" xfId="3745"/>
    <cellStyle name="Note 10 5 3 3" xfId="1905"/>
    <cellStyle name="Note 10 5 3 3 2" xfId="3747"/>
    <cellStyle name="Note 10 5 3 4" xfId="3744"/>
    <cellStyle name="Note 10 5 4" xfId="1906"/>
    <cellStyle name="Note 10 5 4 2" xfId="1907"/>
    <cellStyle name="Note 10 5 4 2 2" xfId="3749"/>
    <cellStyle name="Note 10 5 4 3" xfId="3748"/>
    <cellStyle name="Note 10 5 5" xfId="1908"/>
    <cellStyle name="Note 10 5 5 2" xfId="3750"/>
    <cellStyle name="Note 10 5 6" xfId="3734"/>
    <cellStyle name="Note 10 6" xfId="1909"/>
    <cellStyle name="Note 10 6 2" xfId="1910"/>
    <cellStyle name="Note 10 6 2 2" xfId="1911"/>
    <cellStyle name="Note 10 6 2 2 2" xfId="1912"/>
    <cellStyle name="Note 10 6 2 2 2 2" xfId="1913"/>
    <cellStyle name="Note 10 6 2 2 2 2 2" xfId="3755"/>
    <cellStyle name="Note 10 6 2 2 2 3" xfId="3754"/>
    <cellStyle name="Note 10 6 2 2 3" xfId="1914"/>
    <cellStyle name="Note 10 6 2 2 3 2" xfId="3756"/>
    <cellStyle name="Note 10 6 2 2 4" xfId="3753"/>
    <cellStyle name="Note 10 6 2 3" xfId="1915"/>
    <cellStyle name="Note 10 6 2 3 2" xfId="1916"/>
    <cellStyle name="Note 10 6 2 3 2 2" xfId="3758"/>
    <cellStyle name="Note 10 6 2 3 3" xfId="3757"/>
    <cellStyle name="Note 10 6 2 4" xfId="1917"/>
    <cellStyle name="Note 10 6 2 4 2" xfId="3759"/>
    <cellStyle name="Note 10 6 2 5" xfId="1918"/>
    <cellStyle name="Note 10 6 2 5 2" xfId="3760"/>
    <cellStyle name="Note 10 6 2 6" xfId="3752"/>
    <cellStyle name="Note 10 6 3" xfId="1919"/>
    <cellStyle name="Note 10 6 3 2" xfId="1920"/>
    <cellStyle name="Note 10 6 3 2 2" xfId="1921"/>
    <cellStyle name="Note 10 6 3 2 2 2" xfId="3763"/>
    <cellStyle name="Note 10 6 3 2 3" xfId="3762"/>
    <cellStyle name="Note 10 6 3 3" xfId="1922"/>
    <cellStyle name="Note 10 6 3 3 2" xfId="3764"/>
    <cellStyle name="Note 10 6 3 4" xfId="3761"/>
    <cellStyle name="Note 10 6 4" xfId="1923"/>
    <cellStyle name="Note 10 6 4 2" xfId="1924"/>
    <cellStyle name="Note 10 6 4 2 2" xfId="3766"/>
    <cellStyle name="Note 10 6 4 3" xfId="3765"/>
    <cellStyle name="Note 10 6 5" xfId="1925"/>
    <cellStyle name="Note 10 6 5 2" xfId="3767"/>
    <cellStyle name="Note 10 6 6" xfId="3751"/>
    <cellStyle name="Note 10 7" xfId="1926"/>
    <cellStyle name="Note 10 7 2" xfId="1927"/>
    <cellStyle name="Note 10 7 2 2" xfId="1928"/>
    <cellStyle name="Note 10 7 2 2 2" xfId="1929"/>
    <cellStyle name="Note 10 7 2 2 2 2" xfId="1930"/>
    <cellStyle name="Note 10 7 2 2 2 2 2" xfId="3772"/>
    <cellStyle name="Note 10 7 2 2 2 3" xfId="3771"/>
    <cellStyle name="Note 10 7 2 2 3" xfId="1931"/>
    <cellStyle name="Note 10 7 2 2 3 2" xfId="3773"/>
    <cellStyle name="Note 10 7 2 2 4" xfId="3770"/>
    <cellStyle name="Note 10 7 2 3" xfId="1932"/>
    <cellStyle name="Note 10 7 2 3 2" xfId="1933"/>
    <cellStyle name="Note 10 7 2 3 2 2" xfId="3775"/>
    <cellStyle name="Note 10 7 2 3 3" xfId="3774"/>
    <cellStyle name="Note 10 7 2 4" xfId="1934"/>
    <cellStyle name="Note 10 7 2 4 2" xfId="3776"/>
    <cellStyle name="Note 10 7 2 5" xfId="1935"/>
    <cellStyle name="Note 10 7 2 5 2" xfId="3777"/>
    <cellStyle name="Note 10 7 2 6" xfId="3769"/>
    <cellStyle name="Note 10 7 3" xfId="1936"/>
    <cellStyle name="Note 10 7 3 2" xfId="1937"/>
    <cellStyle name="Note 10 7 3 2 2" xfId="1938"/>
    <cellStyle name="Note 10 7 3 2 2 2" xfId="3780"/>
    <cellStyle name="Note 10 7 3 2 3" xfId="3779"/>
    <cellStyle name="Note 10 7 3 3" xfId="1939"/>
    <cellStyle name="Note 10 7 3 3 2" xfId="3781"/>
    <cellStyle name="Note 10 7 3 4" xfId="3778"/>
    <cellStyle name="Note 10 7 4" xfId="1940"/>
    <cellStyle name="Note 10 7 4 2" xfId="1941"/>
    <cellStyle name="Note 10 7 4 2 2" xfId="3783"/>
    <cellStyle name="Note 10 7 4 3" xfId="3782"/>
    <cellStyle name="Note 10 7 5" xfId="1942"/>
    <cellStyle name="Note 10 7 5 2" xfId="3784"/>
    <cellStyle name="Note 10 7 6" xfId="3768"/>
    <cellStyle name="Note 11 2" xfId="1943"/>
    <cellStyle name="Note 11 2 2" xfId="1944"/>
    <cellStyle name="Note 11 2 2 2" xfId="1945"/>
    <cellStyle name="Note 11 2 2 2 2" xfId="1946"/>
    <cellStyle name="Note 11 2 2 2 2 2" xfId="1947"/>
    <cellStyle name="Note 11 2 2 2 2 2 2" xfId="3789"/>
    <cellStyle name="Note 11 2 2 2 2 3" xfId="3788"/>
    <cellStyle name="Note 11 2 2 2 3" xfId="1948"/>
    <cellStyle name="Note 11 2 2 2 3 2" xfId="3790"/>
    <cellStyle name="Note 11 2 2 2 4" xfId="3787"/>
    <cellStyle name="Note 11 2 2 3" xfId="1949"/>
    <cellStyle name="Note 11 2 2 3 2" xfId="1950"/>
    <cellStyle name="Note 11 2 2 3 2 2" xfId="3792"/>
    <cellStyle name="Note 11 2 2 3 3" xfId="3791"/>
    <cellStyle name="Note 11 2 2 4" xfId="1951"/>
    <cellStyle name="Note 11 2 2 4 2" xfId="3793"/>
    <cellStyle name="Note 11 2 2 5" xfId="1952"/>
    <cellStyle name="Note 11 2 2 5 2" xfId="3794"/>
    <cellStyle name="Note 11 2 2 6" xfId="3786"/>
    <cellStyle name="Note 11 2 3" xfId="1953"/>
    <cellStyle name="Note 11 2 3 2" xfId="1954"/>
    <cellStyle name="Note 11 2 3 2 2" xfId="1955"/>
    <cellStyle name="Note 11 2 3 2 2 2" xfId="3797"/>
    <cellStyle name="Note 11 2 3 2 3" xfId="3796"/>
    <cellStyle name="Note 11 2 3 3" xfId="1956"/>
    <cellStyle name="Note 11 2 3 3 2" xfId="3798"/>
    <cellStyle name="Note 11 2 3 4" xfId="3795"/>
    <cellStyle name="Note 11 2 4" xfId="1957"/>
    <cellStyle name="Note 11 2 4 2" xfId="1958"/>
    <cellStyle name="Note 11 2 4 2 2" xfId="3800"/>
    <cellStyle name="Note 11 2 4 3" xfId="3799"/>
    <cellStyle name="Note 11 2 5" xfId="1959"/>
    <cellStyle name="Note 11 2 5 2" xfId="3801"/>
    <cellStyle name="Note 11 2 6" xfId="3785"/>
    <cellStyle name="Note 11 3" xfId="1960"/>
    <cellStyle name="Note 11 3 2" xfId="1961"/>
    <cellStyle name="Note 11 3 2 2" xfId="1962"/>
    <cellStyle name="Note 11 3 2 2 2" xfId="1963"/>
    <cellStyle name="Note 11 3 2 2 2 2" xfId="1964"/>
    <cellStyle name="Note 11 3 2 2 2 2 2" xfId="3806"/>
    <cellStyle name="Note 11 3 2 2 2 3" xfId="3805"/>
    <cellStyle name="Note 11 3 2 2 3" xfId="1965"/>
    <cellStyle name="Note 11 3 2 2 3 2" xfId="3807"/>
    <cellStyle name="Note 11 3 2 2 4" xfId="3804"/>
    <cellStyle name="Note 11 3 2 3" xfId="1966"/>
    <cellStyle name="Note 11 3 2 3 2" xfId="1967"/>
    <cellStyle name="Note 11 3 2 3 2 2" xfId="3809"/>
    <cellStyle name="Note 11 3 2 3 3" xfId="3808"/>
    <cellStyle name="Note 11 3 2 4" xfId="1968"/>
    <cellStyle name="Note 11 3 2 4 2" xfId="3810"/>
    <cellStyle name="Note 11 3 2 5" xfId="1969"/>
    <cellStyle name="Note 11 3 2 5 2" xfId="3811"/>
    <cellStyle name="Note 11 3 2 6" xfId="3803"/>
    <cellStyle name="Note 11 3 3" xfId="1970"/>
    <cellStyle name="Note 11 3 3 2" xfId="1971"/>
    <cellStyle name="Note 11 3 3 2 2" xfId="1972"/>
    <cellStyle name="Note 11 3 3 2 2 2" xfId="3814"/>
    <cellStyle name="Note 11 3 3 2 3" xfId="3813"/>
    <cellStyle name="Note 11 3 3 3" xfId="1973"/>
    <cellStyle name="Note 11 3 3 3 2" xfId="3815"/>
    <cellStyle name="Note 11 3 3 4" xfId="3812"/>
    <cellStyle name="Note 11 3 4" xfId="1974"/>
    <cellStyle name="Note 11 3 4 2" xfId="1975"/>
    <cellStyle name="Note 11 3 4 2 2" xfId="3817"/>
    <cellStyle name="Note 11 3 4 3" xfId="3816"/>
    <cellStyle name="Note 11 3 5" xfId="1976"/>
    <cellStyle name="Note 11 3 5 2" xfId="3818"/>
    <cellStyle name="Note 11 3 6" xfId="3802"/>
    <cellStyle name="Note 11 4" xfId="1977"/>
    <cellStyle name="Note 11 4 2" xfId="1978"/>
    <cellStyle name="Note 11 4 2 2" xfId="1979"/>
    <cellStyle name="Note 11 4 2 2 2" xfId="1980"/>
    <cellStyle name="Note 11 4 2 2 2 2" xfId="1981"/>
    <cellStyle name="Note 11 4 2 2 2 2 2" xfId="3823"/>
    <cellStyle name="Note 11 4 2 2 2 3" xfId="3822"/>
    <cellStyle name="Note 11 4 2 2 3" xfId="1982"/>
    <cellStyle name="Note 11 4 2 2 3 2" xfId="3824"/>
    <cellStyle name="Note 11 4 2 2 4" xfId="3821"/>
    <cellStyle name="Note 11 4 2 3" xfId="1983"/>
    <cellStyle name="Note 11 4 2 3 2" xfId="1984"/>
    <cellStyle name="Note 11 4 2 3 2 2" xfId="3826"/>
    <cellStyle name="Note 11 4 2 3 3" xfId="3825"/>
    <cellStyle name="Note 11 4 2 4" xfId="1985"/>
    <cellStyle name="Note 11 4 2 4 2" xfId="3827"/>
    <cellStyle name="Note 11 4 2 5" xfId="1986"/>
    <cellStyle name="Note 11 4 2 5 2" xfId="3828"/>
    <cellStyle name="Note 11 4 2 6" xfId="3820"/>
    <cellStyle name="Note 11 4 3" xfId="1987"/>
    <cellStyle name="Note 11 4 3 2" xfId="1988"/>
    <cellStyle name="Note 11 4 3 2 2" xfId="1989"/>
    <cellStyle name="Note 11 4 3 2 2 2" xfId="3831"/>
    <cellStyle name="Note 11 4 3 2 3" xfId="3830"/>
    <cellStyle name="Note 11 4 3 3" xfId="1990"/>
    <cellStyle name="Note 11 4 3 3 2" xfId="3832"/>
    <cellStyle name="Note 11 4 3 4" xfId="3829"/>
    <cellStyle name="Note 11 4 4" xfId="1991"/>
    <cellStyle name="Note 11 4 4 2" xfId="1992"/>
    <cellStyle name="Note 11 4 4 2 2" xfId="3834"/>
    <cellStyle name="Note 11 4 4 3" xfId="3833"/>
    <cellStyle name="Note 11 4 5" xfId="1993"/>
    <cellStyle name="Note 11 4 5 2" xfId="3835"/>
    <cellStyle name="Note 11 4 6" xfId="3819"/>
    <cellStyle name="Note 11 5" xfId="1994"/>
    <cellStyle name="Note 11 5 2" xfId="1995"/>
    <cellStyle name="Note 11 5 2 2" xfId="1996"/>
    <cellStyle name="Note 11 5 2 2 2" xfId="1997"/>
    <cellStyle name="Note 11 5 2 2 2 2" xfId="1998"/>
    <cellStyle name="Note 11 5 2 2 2 2 2" xfId="3840"/>
    <cellStyle name="Note 11 5 2 2 2 3" xfId="3839"/>
    <cellStyle name="Note 11 5 2 2 3" xfId="1999"/>
    <cellStyle name="Note 11 5 2 2 3 2" xfId="3841"/>
    <cellStyle name="Note 11 5 2 2 4" xfId="3838"/>
    <cellStyle name="Note 11 5 2 3" xfId="2000"/>
    <cellStyle name="Note 11 5 2 3 2" xfId="2001"/>
    <cellStyle name="Note 11 5 2 3 2 2" xfId="3843"/>
    <cellStyle name="Note 11 5 2 3 3" xfId="3842"/>
    <cellStyle name="Note 11 5 2 4" xfId="2002"/>
    <cellStyle name="Note 11 5 2 4 2" xfId="3844"/>
    <cellStyle name="Note 11 5 2 5" xfId="2003"/>
    <cellStyle name="Note 11 5 2 5 2" xfId="3845"/>
    <cellStyle name="Note 11 5 2 6" xfId="3837"/>
    <cellStyle name="Note 11 5 3" xfId="2004"/>
    <cellStyle name="Note 11 5 3 2" xfId="2005"/>
    <cellStyle name="Note 11 5 3 2 2" xfId="2006"/>
    <cellStyle name="Note 11 5 3 2 2 2" xfId="3848"/>
    <cellStyle name="Note 11 5 3 2 3" xfId="3847"/>
    <cellStyle name="Note 11 5 3 3" xfId="2007"/>
    <cellStyle name="Note 11 5 3 3 2" xfId="3849"/>
    <cellStyle name="Note 11 5 3 4" xfId="3846"/>
    <cellStyle name="Note 11 5 4" xfId="2008"/>
    <cellStyle name="Note 11 5 4 2" xfId="2009"/>
    <cellStyle name="Note 11 5 4 2 2" xfId="3851"/>
    <cellStyle name="Note 11 5 4 3" xfId="3850"/>
    <cellStyle name="Note 11 5 5" xfId="2010"/>
    <cellStyle name="Note 11 5 5 2" xfId="3852"/>
    <cellStyle name="Note 11 5 6" xfId="3836"/>
    <cellStyle name="Note 11 6" xfId="2011"/>
    <cellStyle name="Note 11 6 2" xfId="2012"/>
    <cellStyle name="Note 11 6 2 2" xfId="2013"/>
    <cellStyle name="Note 11 6 2 2 2" xfId="2014"/>
    <cellStyle name="Note 11 6 2 2 2 2" xfId="2015"/>
    <cellStyle name="Note 11 6 2 2 2 2 2" xfId="3857"/>
    <cellStyle name="Note 11 6 2 2 2 3" xfId="3856"/>
    <cellStyle name="Note 11 6 2 2 3" xfId="2016"/>
    <cellStyle name="Note 11 6 2 2 3 2" xfId="3858"/>
    <cellStyle name="Note 11 6 2 2 4" xfId="3855"/>
    <cellStyle name="Note 11 6 2 3" xfId="2017"/>
    <cellStyle name="Note 11 6 2 3 2" xfId="2018"/>
    <cellStyle name="Note 11 6 2 3 2 2" xfId="3860"/>
    <cellStyle name="Note 11 6 2 3 3" xfId="3859"/>
    <cellStyle name="Note 11 6 2 4" xfId="2019"/>
    <cellStyle name="Note 11 6 2 4 2" xfId="3861"/>
    <cellStyle name="Note 11 6 2 5" xfId="2020"/>
    <cellStyle name="Note 11 6 2 5 2" xfId="3862"/>
    <cellStyle name="Note 11 6 2 6" xfId="3854"/>
    <cellStyle name="Note 11 6 3" xfId="2021"/>
    <cellStyle name="Note 11 6 3 2" xfId="2022"/>
    <cellStyle name="Note 11 6 3 2 2" xfId="2023"/>
    <cellStyle name="Note 11 6 3 2 2 2" xfId="3865"/>
    <cellStyle name="Note 11 6 3 2 3" xfId="3864"/>
    <cellStyle name="Note 11 6 3 3" xfId="2024"/>
    <cellStyle name="Note 11 6 3 3 2" xfId="3866"/>
    <cellStyle name="Note 11 6 3 4" xfId="3863"/>
    <cellStyle name="Note 11 6 4" xfId="2025"/>
    <cellStyle name="Note 11 6 4 2" xfId="2026"/>
    <cellStyle name="Note 11 6 4 2 2" xfId="3868"/>
    <cellStyle name="Note 11 6 4 3" xfId="3867"/>
    <cellStyle name="Note 11 6 5" xfId="2027"/>
    <cellStyle name="Note 11 6 5 2" xfId="3869"/>
    <cellStyle name="Note 11 6 6" xfId="3853"/>
    <cellStyle name="Note 12 2" xfId="2028"/>
    <cellStyle name="Note 12 2 2" xfId="2029"/>
    <cellStyle name="Note 12 2 2 2" xfId="2030"/>
    <cellStyle name="Note 12 2 2 2 2" xfId="2031"/>
    <cellStyle name="Note 12 2 2 2 2 2" xfId="2032"/>
    <cellStyle name="Note 12 2 2 2 2 2 2" xfId="3874"/>
    <cellStyle name="Note 12 2 2 2 2 3" xfId="3873"/>
    <cellStyle name="Note 12 2 2 2 3" xfId="2033"/>
    <cellStyle name="Note 12 2 2 2 3 2" xfId="3875"/>
    <cellStyle name="Note 12 2 2 2 4" xfId="3872"/>
    <cellStyle name="Note 12 2 2 3" xfId="2034"/>
    <cellStyle name="Note 12 2 2 3 2" xfId="2035"/>
    <cellStyle name="Note 12 2 2 3 2 2" xfId="3877"/>
    <cellStyle name="Note 12 2 2 3 3" xfId="3876"/>
    <cellStyle name="Note 12 2 2 4" xfId="2036"/>
    <cellStyle name="Note 12 2 2 4 2" xfId="3878"/>
    <cellStyle name="Note 12 2 2 5" xfId="2037"/>
    <cellStyle name="Note 12 2 2 5 2" xfId="3879"/>
    <cellStyle name="Note 12 2 2 6" xfId="3871"/>
    <cellStyle name="Note 12 2 3" xfId="2038"/>
    <cellStyle name="Note 12 2 3 2" xfId="2039"/>
    <cellStyle name="Note 12 2 3 2 2" xfId="2040"/>
    <cellStyle name="Note 12 2 3 2 2 2" xfId="3882"/>
    <cellStyle name="Note 12 2 3 2 3" xfId="3881"/>
    <cellStyle name="Note 12 2 3 3" xfId="2041"/>
    <cellStyle name="Note 12 2 3 3 2" xfId="3883"/>
    <cellStyle name="Note 12 2 3 4" xfId="3880"/>
    <cellStyle name="Note 12 2 4" xfId="2042"/>
    <cellStyle name="Note 12 2 4 2" xfId="2043"/>
    <cellStyle name="Note 12 2 4 2 2" xfId="3885"/>
    <cellStyle name="Note 12 2 4 3" xfId="3884"/>
    <cellStyle name="Note 12 2 5" xfId="2044"/>
    <cellStyle name="Note 12 2 5 2" xfId="3886"/>
    <cellStyle name="Note 12 2 6" xfId="3870"/>
    <cellStyle name="Note 12 3" xfId="2045"/>
    <cellStyle name="Note 12 3 2" xfId="2046"/>
    <cellStyle name="Note 12 3 2 2" xfId="2047"/>
    <cellStyle name="Note 12 3 2 2 2" xfId="2048"/>
    <cellStyle name="Note 12 3 2 2 2 2" xfId="2049"/>
    <cellStyle name="Note 12 3 2 2 2 2 2" xfId="3891"/>
    <cellStyle name="Note 12 3 2 2 2 3" xfId="3890"/>
    <cellStyle name="Note 12 3 2 2 3" xfId="2050"/>
    <cellStyle name="Note 12 3 2 2 3 2" xfId="3892"/>
    <cellStyle name="Note 12 3 2 2 4" xfId="3889"/>
    <cellStyle name="Note 12 3 2 3" xfId="2051"/>
    <cellStyle name="Note 12 3 2 3 2" xfId="2052"/>
    <cellStyle name="Note 12 3 2 3 2 2" xfId="3894"/>
    <cellStyle name="Note 12 3 2 3 3" xfId="3893"/>
    <cellStyle name="Note 12 3 2 4" xfId="2053"/>
    <cellStyle name="Note 12 3 2 4 2" xfId="3895"/>
    <cellStyle name="Note 12 3 2 5" xfId="2054"/>
    <cellStyle name="Note 12 3 2 5 2" xfId="3896"/>
    <cellStyle name="Note 12 3 2 6" xfId="3888"/>
    <cellStyle name="Note 12 3 3" xfId="2055"/>
    <cellStyle name="Note 12 3 3 2" xfId="2056"/>
    <cellStyle name="Note 12 3 3 2 2" xfId="2057"/>
    <cellStyle name="Note 12 3 3 2 2 2" xfId="3899"/>
    <cellStyle name="Note 12 3 3 2 3" xfId="3898"/>
    <cellStyle name="Note 12 3 3 3" xfId="2058"/>
    <cellStyle name="Note 12 3 3 3 2" xfId="3900"/>
    <cellStyle name="Note 12 3 3 4" xfId="3897"/>
    <cellStyle name="Note 12 3 4" xfId="2059"/>
    <cellStyle name="Note 12 3 4 2" xfId="2060"/>
    <cellStyle name="Note 12 3 4 2 2" xfId="3902"/>
    <cellStyle name="Note 12 3 4 3" xfId="3901"/>
    <cellStyle name="Note 12 3 5" xfId="2061"/>
    <cellStyle name="Note 12 3 5 2" xfId="3903"/>
    <cellStyle name="Note 12 3 6" xfId="3887"/>
    <cellStyle name="Note 12 4" xfId="2062"/>
    <cellStyle name="Note 12 4 2" xfId="2063"/>
    <cellStyle name="Note 12 4 2 2" xfId="2064"/>
    <cellStyle name="Note 12 4 2 2 2" xfId="2065"/>
    <cellStyle name="Note 12 4 2 2 2 2" xfId="2066"/>
    <cellStyle name="Note 12 4 2 2 2 2 2" xfId="3908"/>
    <cellStyle name="Note 12 4 2 2 2 3" xfId="3907"/>
    <cellStyle name="Note 12 4 2 2 3" xfId="2067"/>
    <cellStyle name="Note 12 4 2 2 3 2" xfId="3909"/>
    <cellStyle name="Note 12 4 2 2 4" xfId="3906"/>
    <cellStyle name="Note 12 4 2 3" xfId="2068"/>
    <cellStyle name="Note 12 4 2 3 2" xfId="2069"/>
    <cellStyle name="Note 12 4 2 3 2 2" xfId="3911"/>
    <cellStyle name="Note 12 4 2 3 3" xfId="3910"/>
    <cellStyle name="Note 12 4 2 4" xfId="2070"/>
    <cellStyle name="Note 12 4 2 4 2" xfId="3912"/>
    <cellStyle name="Note 12 4 2 5" xfId="2071"/>
    <cellStyle name="Note 12 4 2 5 2" xfId="3913"/>
    <cellStyle name="Note 12 4 2 6" xfId="3905"/>
    <cellStyle name="Note 12 4 3" xfId="2072"/>
    <cellStyle name="Note 12 4 3 2" xfId="2073"/>
    <cellStyle name="Note 12 4 3 2 2" xfId="2074"/>
    <cellStyle name="Note 12 4 3 2 2 2" xfId="3916"/>
    <cellStyle name="Note 12 4 3 2 3" xfId="3915"/>
    <cellStyle name="Note 12 4 3 3" xfId="2075"/>
    <cellStyle name="Note 12 4 3 3 2" xfId="3917"/>
    <cellStyle name="Note 12 4 3 4" xfId="3914"/>
    <cellStyle name="Note 12 4 4" xfId="2076"/>
    <cellStyle name="Note 12 4 4 2" xfId="2077"/>
    <cellStyle name="Note 12 4 4 2 2" xfId="3919"/>
    <cellStyle name="Note 12 4 4 3" xfId="3918"/>
    <cellStyle name="Note 12 4 5" xfId="2078"/>
    <cellStyle name="Note 12 4 5 2" xfId="3920"/>
    <cellStyle name="Note 12 4 6" xfId="3904"/>
    <cellStyle name="Note 12 5" xfId="2079"/>
    <cellStyle name="Note 12 5 2" xfId="2080"/>
    <cellStyle name="Note 12 5 2 2" xfId="2081"/>
    <cellStyle name="Note 12 5 2 2 2" xfId="2082"/>
    <cellStyle name="Note 12 5 2 2 2 2" xfId="2083"/>
    <cellStyle name="Note 12 5 2 2 2 2 2" xfId="3925"/>
    <cellStyle name="Note 12 5 2 2 2 3" xfId="3924"/>
    <cellStyle name="Note 12 5 2 2 3" xfId="2084"/>
    <cellStyle name="Note 12 5 2 2 3 2" xfId="3926"/>
    <cellStyle name="Note 12 5 2 2 4" xfId="3923"/>
    <cellStyle name="Note 12 5 2 3" xfId="2085"/>
    <cellStyle name="Note 12 5 2 3 2" xfId="2086"/>
    <cellStyle name="Note 12 5 2 3 2 2" xfId="3928"/>
    <cellStyle name="Note 12 5 2 3 3" xfId="3927"/>
    <cellStyle name="Note 12 5 2 4" xfId="2087"/>
    <cellStyle name="Note 12 5 2 4 2" xfId="3929"/>
    <cellStyle name="Note 12 5 2 5" xfId="2088"/>
    <cellStyle name="Note 12 5 2 5 2" xfId="3930"/>
    <cellStyle name="Note 12 5 2 6" xfId="3922"/>
    <cellStyle name="Note 12 5 3" xfId="2089"/>
    <cellStyle name="Note 12 5 3 2" xfId="2090"/>
    <cellStyle name="Note 12 5 3 2 2" xfId="2091"/>
    <cellStyle name="Note 12 5 3 2 2 2" xfId="3933"/>
    <cellStyle name="Note 12 5 3 2 3" xfId="3932"/>
    <cellStyle name="Note 12 5 3 3" xfId="2092"/>
    <cellStyle name="Note 12 5 3 3 2" xfId="3934"/>
    <cellStyle name="Note 12 5 3 4" xfId="3931"/>
    <cellStyle name="Note 12 5 4" xfId="2093"/>
    <cellStyle name="Note 12 5 4 2" xfId="2094"/>
    <cellStyle name="Note 12 5 4 2 2" xfId="3936"/>
    <cellStyle name="Note 12 5 4 3" xfId="3935"/>
    <cellStyle name="Note 12 5 5" xfId="2095"/>
    <cellStyle name="Note 12 5 5 2" xfId="3937"/>
    <cellStyle name="Note 12 5 6" xfId="3921"/>
    <cellStyle name="Note 13 2" xfId="2096"/>
    <cellStyle name="Note 13 2 2" xfId="2097"/>
    <cellStyle name="Note 13 2 2 2" xfId="2098"/>
    <cellStyle name="Note 13 2 2 2 2" xfId="2099"/>
    <cellStyle name="Note 13 2 2 2 2 2" xfId="2100"/>
    <cellStyle name="Note 13 2 2 2 2 2 2" xfId="3942"/>
    <cellStyle name="Note 13 2 2 2 2 3" xfId="3941"/>
    <cellStyle name="Note 13 2 2 2 3" xfId="2101"/>
    <cellStyle name="Note 13 2 2 2 3 2" xfId="3943"/>
    <cellStyle name="Note 13 2 2 2 4" xfId="3940"/>
    <cellStyle name="Note 13 2 2 3" xfId="2102"/>
    <cellStyle name="Note 13 2 2 3 2" xfId="2103"/>
    <cellStyle name="Note 13 2 2 3 2 2" xfId="3945"/>
    <cellStyle name="Note 13 2 2 3 3" xfId="3944"/>
    <cellStyle name="Note 13 2 2 4" xfId="2104"/>
    <cellStyle name="Note 13 2 2 4 2" xfId="3946"/>
    <cellStyle name="Note 13 2 2 5" xfId="2105"/>
    <cellStyle name="Note 13 2 2 5 2" xfId="3947"/>
    <cellStyle name="Note 13 2 2 6" xfId="3939"/>
    <cellStyle name="Note 13 2 3" xfId="2106"/>
    <cellStyle name="Note 13 2 3 2" xfId="2107"/>
    <cellStyle name="Note 13 2 3 2 2" xfId="2108"/>
    <cellStyle name="Note 13 2 3 2 2 2" xfId="3950"/>
    <cellStyle name="Note 13 2 3 2 3" xfId="3949"/>
    <cellStyle name="Note 13 2 3 3" xfId="2109"/>
    <cellStyle name="Note 13 2 3 3 2" xfId="3951"/>
    <cellStyle name="Note 13 2 3 4" xfId="3948"/>
    <cellStyle name="Note 13 2 4" xfId="2110"/>
    <cellStyle name="Note 13 2 4 2" xfId="2111"/>
    <cellStyle name="Note 13 2 4 2 2" xfId="3953"/>
    <cellStyle name="Note 13 2 4 3" xfId="3952"/>
    <cellStyle name="Note 13 2 5" xfId="2112"/>
    <cellStyle name="Note 13 2 5 2" xfId="3954"/>
    <cellStyle name="Note 13 2 6" xfId="3938"/>
    <cellStyle name="Note 14 2" xfId="2113"/>
    <cellStyle name="Note 14 2 2" xfId="2114"/>
    <cellStyle name="Note 14 2 2 2" xfId="2115"/>
    <cellStyle name="Note 14 2 2 2 2" xfId="2116"/>
    <cellStyle name="Note 14 2 2 2 2 2" xfId="2117"/>
    <cellStyle name="Note 14 2 2 2 2 2 2" xfId="3959"/>
    <cellStyle name="Note 14 2 2 2 2 3" xfId="3958"/>
    <cellStyle name="Note 14 2 2 2 3" xfId="2118"/>
    <cellStyle name="Note 14 2 2 2 3 2" xfId="3960"/>
    <cellStyle name="Note 14 2 2 2 4" xfId="3957"/>
    <cellStyle name="Note 14 2 2 3" xfId="2119"/>
    <cellStyle name="Note 14 2 2 3 2" xfId="2120"/>
    <cellStyle name="Note 14 2 2 3 2 2" xfId="3962"/>
    <cellStyle name="Note 14 2 2 3 3" xfId="3961"/>
    <cellStyle name="Note 14 2 2 4" xfId="2121"/>
    <cellStyle name="Note 14 2 2 4 2" xfId="3963"/>
    <cellStyle name="Note 14 2 2 5" xfId="2122"/>
    <cellStyle name="Note 14 2 2 5 2" xfId="3964"/>
    <cellStyle name="Note 14 2 2 6" xfId="3956"/>
    <cellStyle name="Note 14 2 3" xfId="2123"/>
    <cellStyle name="Note 14 2 3 2" xfId="2124"/>
    <cellStyle name="Note 14 2 3 2 2" xfId="2125"/>
    <cellStyle name="Note 14 2 3 2 2 2" xfId="3967"/>
    <cellStyle name="Note 14 2 3 2 3" xfId="3966"/>
    <cellStyle name="Note 14 2 3 3" xfId="2126"/>
    <cellStyle name="Note 14 2 3 3 2" xfId="3968"/>
    <cellStyle name="Note 14 2 3 4" xfId="3965"/>
    <cellStyle name="Note 14 2 4" xfId="2127"/>
    <cellStyle name="Note 14 2 4 2" xfId="2128"/>
    <cellStyle name="Note 14 2 4 2 2" xfId="3970"/>
    <cellStyle name="Note 14 2 4 3" xfId="3969"/>
    <cellStyle name="Note 14 2 5" xfId="2129"/>
    <cellStyle name="Note 14 2 5 2" xfId="3971"/>
    <cellStyle name="Note 14 2 6" xfId="3955"/>
    <cellStyle name="Note 15 2" xfId="2130"/>
    <cellStyle name="Note 15 2 2" xfId="2131"/>
    <cellStyle name="Note 15 2 2 2" xfId="2132"/>
    <cellStyle name="Note 15 2 2 2 2" xfId="2133"/>
    <cellStyle name="Note 15 2 2 2 2 2" xfId="2134"/>
    <cellStyle name="Note 15 2 2 2 2 2 2" xfId="3976"/>
    <cellStyle name="Note 15 2 2 2 2 3" xfId="3975"/>
    <cellStyle name="Note 15 2 2 2 3" xfId="2135"/>
    <cellStyle name="Note 15 2 2 2 3 2" xfId="3977"/>
    <cellStyle name="Note 15 2 2 2 4" xfId="3974"/>
    <cellStyle name="Note 15 2 2 3" xfId="2136"/>
    <cellStyle name="Note 15 2 2 3 2" xfId="2137"/>
    <cellStyle name="Note 15 2 2 3 2 2" xfId="3979"/>
    <cellStyle name="Note 15 2 2 3 3" xfId="3978"/>
    <cellStyle name="Note 15 2 2 4" xfId="2138"/>
    <cellStyle name="Note 15 2 2 4 2" xfId="3980"/>
    <cellStyle name="Note 15 2 2 5" xfId="2139"/>
    <cellStyle name="Note 15 2 2 5 2" xfId="3981"/>
    <cellStyle name="Note 15 2 2 6" xfId="3973"/>
    <cellStyle name="Note 15 2 3" xfId="2140"/>
    <cellStyle name="Note 15 2 3 2" xfId="2141"/>
    <cellStyle name="Note 15 2 3 2 2" xfId="2142"/>
    <cellStyle name="Note 15 2 3 2 2 2" xfId="3984"/>
    <cellStyle name="Note 15 2 3 2 3" xfId="3983"/>
    <cellStyle name="Note 15 2 3 3" xfId="2143"/>
    <cellStyle name="Note 15 2 3 3 2" xfId="3985"/>
    <cellStyle name="Note 15 2 3 4" xfId="3982"/>
    <cellStyle name="Note 15 2 4" xfId="2144"/>
    <cellStyle name="Note 15 2 4 2" xfId="2145"/>
    <cellStyle name="Note 15 2 4 2 2" xfId="3987"/>
    <cellStyle name="Note 15 2 4 3" xfId="3986"/>
    <cellStyle name="Note 15 2 5" xfId="2146"/>
    <cellStyle name="Note 15 2 5 2" xfId="3988"/>
    <cellStyle name="Note 15 2 6" xfId="3972"/>
    <cellStyle name="Note 2" xfId="2147"/>
    <cellStyle name="Note 2 2" xfId="2148"/>
    <cellStyle name="Note 2 2 2" xfId="2149"/>
    <cellStyle name="Note 2 2 2 2" xfId="2150"/>
    <cellStyle name="Note 2 2 2 2 2" xfId="2151"/>
    <cellStyle name="Note 2 2 2 2 2 2" xfId="2152"/>
    <cellStyle name="Note 2 2 2 2 2 2 2" xfId="3994"/>
    <cellStyle name="Note 2 2 2 2 2 3" xfId="3993"/>
    <cellStyle name="Note 2 2 2 2 3" xfId="2153"/>
    <cellStyle name="Note 2 2 2 2 3 2" xfId="3995"/>
    <cellStyle name="Note 2 2 2 2 4" xfId="3992"/>
    <cellStyle name="Note 2 2 2 3" xfId="2154"/>
    <cellStyle name="Note 2 2 2 3 2" xfId="2155"/>
    <cellStyle name="Note 2 2 2 3 2 2" xfId="3997"/>
    <cellStyle name="Note 2 2 2 3 3" xfId="3996"/>
    <cellStyle name="Note 2 2 2 4" xfId="2156"/>
    <cellStyle name="Note 2 2 2 4 2" xfId="3998"/>
    <cellStyle name="Note 2 2 2 5" xfId="2157"/>
    <cellStyle name="Note 2 2 2 5 2" xfId="3999"/>
    <cellStyle name="Note 2 2 2 6" xfId="3991"/>
    <cellStyle name="Note 2 2 3" xfId="2158"/>
    <cellStyle name="Note 2 2 3 2" xfId="2159"/>
    <cellStyle name="Note 2 2 3 2 2" xfId="2160"/>
    <cellStyle name="Note 2 2 3 2 2 2" xfId="4002"/>
    <cellStyle name="Note 2 2 3 2 3" xfId="4001"/>
    <cellStyle name="Note 2 2 3 3" xfId="2161"/>
    <cellStyle name="Note 2 2 3 3 2" xfId="4003"/>
    <cellStyle name="Note 2 2 3 4" xfId="4000"/>
    <cellStyle name="Note 2 2 4" xfId="2162"/>
    <cellStyle name="Note 2 2 4 2" xfId="2163"/>
    <cellStyle name="Note 2 2 4 2 2" xfId="4005"/>
    <cellStyle name="Note 2 2 4 3" xfId="4004"/>
    <cellStyle name="Note 2 2 5" xfId="2164"/>
    <cellStyle name="Note 2 2 5 2" xfId="4006"/>
    <cellStyle name="Note 2 2 6" xfId="3990"/>
    <cellStyle name="Note 2 3" xfId="2165"/>
    <cellStyle name="Note 2 3 2" xfId="2166"/>
    <cellStyle name="Note 2 3 2 2" xfId="2167"/>
    <cellStyle name="Note 2 3 2 2 2" xfId="2168"/>
    <cellStyle name="Note 2 3 2 2 2 2" xfId="2169"/>
    <cellStyle name="Note 2 3 2 2 2 2 2" xfId="4011"/>
    <cellStyle name="Note 2 3 2 2 2 3" xfId="4010"/>
    <cellStyle name="Note 2 3 2 2 3" xfId="2170"/>
    <cellStyle name="Note 2 3 2 2 3 2" xfId="4012"/>
    <cellStyle name="Note 2 3 2 2 4" xfId="4009"/>
    <cellStyle name="Note 2 3 2 3" xfId="2171"/>
    <cellStyle name="Note 2 3 2 3 2" xfId="2172"/>
    <cellStyle name="Note 2 3 2 3 2 2" xfId="4014"/>
    <cellStyle name="Note 2 3 2 3 3" xfId="4013"/>
    <cellStyle name="Note 2 3 2 4" xfId="2173"/>
    <cellStyle name="Note 2 3 2 4 2" xfId="4015"/>
    <cellStyle name="Note 2 3 2 5" xfId="2174"/>
    <cellStyle name="Note 2 3 2 5 2" xfId="4016"/>
    <cellStyle name="Note 2 3 2 6" xfId="4008"/>
    <cellStyle name="Note 2 3 3" xfId="2175"/>
    <cellStyle name="Note 2 3 3 2" xfId="2176"/>
    <cellStyle name="Note 2 3 3 2 2" xfId="2177"/>
    <cellStyle name="Note 2 3 3 2 2 2" xfId="4019"/>
    <cellStyle name="Note 2 3 3 2 3" xfId="4018"/>
    <cellStyle name="Note 2 3 3 3" xfId="2178"/>
    <cellStyle name="Note 2 3 3 3 2" xfId="4020"/>
    <cellStyle name="Note 2 3 3 4" xfId="4017"/>
    <cellStyle name="Note 2 3 4" xfId="2179"/>
    <cellStyle name="Note 2 3 4 2" xfId="2180"/>
    <cellStyle name="Note 2 3 4 2 2" xfId="4022"/>
    <cellStyle name="Note 2 3 4 3" xfId="4021"/>
    <cellStyle name="Note 2 3 5" xfId="2181"/>
    <cellStyle name="Note 2 3 5 2" xfId="4023"/>
    <cellStyle name="Note 2 3 6" xfId="4007"/>
    <cellStyle name="Note 2 4" xfId="2182"/>
    <cellStyle name="Note 2 4 2" xfId="2183"/>
    <cellStyle name="Note 2 4 2 2" xfId="2184"/>
    <cellStyle name="Note 2 4 2 2 2" xfId="2185"/>
    <cellStyle name="Note 2 4 2 2 2 2" xfId="2186"/>
    <cellStyle name="Note 2 4 2 2 2 2 2" xfId="4028"/>
    <cellStyle name="Note 2 4 2 2 2 3" xfId="4027"/>
    <cellStyle name="Note 2 4 2 2 3" xfId="2187"/>
    <cellStyle name="Note 2 4 2 2 3 2" xfId="4029"/>
    <cellStyle name="Note 2 4 2 2 4" xfId="4026"/>
    <cellStyle name="Note 2 4 2 3" xfId="2188"/>
    <cellStyle name="Note 2 4 2 3 2" xfId="2189"/>
    <cellStyle name="Note 2 4 2 3 2 2" xfId="4031"/>
    <cellStyle name="Note 2 4 2 3 3" xfId="4030"/>
    <cellStyle name="Note 2 4 2 4" xfId="2190"/>
    <cellStyle name="Note 2 4 2 4 2" xfId="4032"/>
    <cellStyle name="Note 2 4 2 5" xfId="2191"/>
    <cellStyle name="Note 2 4 2 5 2" xfId="4033"/>
    <cellStyle name="Note 2 4 2 6" xfId="4025"/>
    <cellStyle name="Note 2 4 3" xfId="2192"/>
    <cellStyle name="Note 2 4 3 2" xfId="2193"/>
    <cellStyle name="Note 2 4 3 2 2" xfId="2194"/>
    <cellStyle name="Note 2 4 3 2 2 2" xfId="4036"/>
    <cellStyle name="Note 2 4 3 2 3" xfId="4035"/>
    <cellStyle name="Note 2 4 3 3" xfId="2195"/>
    <cellStyle name="Note 2 4 3 3 2" xfId="4037"/>
    <cellStyle name="Note 2 4 3 4" xfId="4034"/>
    <cellStyle name="Note 2 4 4" xfId="2196"/>
    <cellStyle name="Note 2 4 4 2" xfId="2197"/>
    <cellStyle name="Note 2 4 4 2 2" xfId="4039"/>
    <cellStyle name="Note 2 4 4 3" xfId="4038"/>
    <cellStyle name="Note 2 4 5" xfId="2198"/>
    <cellStyle name="Note 2 4 5 2" xfId="4040"/>
    <cellStyle name="Note 2 4 6" xfId="4024"/>
    <cellStyle name="Note 2 5" xfId="2199"/>
    <cellStyle name="Note 2 5 2" xfId="2200"/>
    <cellStyle name="Note 2 5 2 2" xfId="2201"/>
    <cellStyle name="Note 2 5 2 2 2" xfId="2202"/>
    <cellStyle name="Note 2 5 2 2 2 2" xfId="2203"/>
    <cellStyle name="Note 2 5 2 2 2 2 2" xfId="4045"/>
    <cellStyle name="Note 2 5 2 2 2 3" xfId="4044"/>
    <cellStyle name="Note 2 5 2 2 3" xfId="2204"/>
    <cellStyle name="Note 2 5 2 2 3 2" xfId="4046"/>
    <cellStyle name="Note 2 5 2 2 4" xfId="4043"/>
    <cellStyle name="Note 2 5 2 3" xfId="2205"/>
    <cellStyle name="Note 2 5 2 3 2" xfId="2206"/>
    <cellStyle name="Note 2 5 2 3 2 2" xfId="4048"/>
    <cellStyle name="Note 2 5 2 3 3" xfId="4047"/>
    <cellStyle name="Note 2 5 2 4" xfId="2207"/>
    <cellStyle name="Note 2 5 2 4 2" xfId="4049"/>
    <cellStyle name="Note 2 5 2 5" xfId="2208"/>
    <cellStyle name="Note 2 5 2 5 2" xfId="4050"/>
    <cellStyle name="Note 2 5 2 6" xfId="4042"/>
    <cellStyle name="Note 2 5 3" xfId="2209"/>
    <cellStyle name="Note 2 5 3 2" xfId="2210"/>
    <cellStyle name="Note 2 5 3 2 2" xfId="2211"/>
    <cellStyle name="Note 2 5 3 2 2 2" xfId="4053"/>
    <cellStyle name="Note 2 5 3 2 3" xfId="4052"/>
    <cellStyle name="Note 2 5 3 3" xfId="2212"/>
    <cellStyle name="Note 2 5 3 3 2" xfId="4054"/>
    <cellStyle name="Note 2 5 3 4" xfId="4051"/>
    <cellStyle name="Note 2 5 4" xfId="2213"/>
    <cellStyle name="Note 2 5 4 2" xfId="2214"/>
    <cellStyle name="Note 2 5 4 2 2" xfId="4056"/>
    <cellStyle name="Note 2 5 4 3" xfId="4055"/>
    <cellStyle name="Note 2 5 5" xfId="2215"/>
    <cellStyle name="Note 2 5 5 2" xfId="4057"/>
    <cellStyle name="Note 2 5 6" xfId="4041"/>
    <cellStyle name="Note 2 6" xfId="2216"/>
    <cellStyle name="Note 2 6 2" xfId="2217"/>
    <cellStyle name="Note 2 6 2 2" xfId="2218"/>
    <cellStyle name="Note 2 6 2 2 2" xfId="2219"/>
    <cellStyle name="Note 2 6 2 2 2 2" xfId="2220"/>
    <cellStyle name="Note 2 6 2 2 2 2 2" xfId="4062"/>
    <cellStyle name="Note 2 6 2 2 2 3" xfId="4061"/>
    <cellStyle name="Note 2 6 2 2 3" xfId="2221"/>
    <cellStyle name="Note 2 6 2 2 3 2" xfId="4063"/>
    <cellStyle name="Note 2 6 2 2 4" xfId="4060"/>
    <cellStyle name="Note 2 6 2 3" xfId="2222"/>
    <cellStyle name="Note 2 6 2 3 2" xfId="2223"/>
    <cellStyle name="Note 2 6 2 3 2 2" xfId="4065"/>
    <cellStyle name="Note 2 6 2 3 3" xfId="4064"/>
    <cellStyle name="Note 2 6 2 4" xfId="2224"/>
    <cellStyle name="Note 2 6 2 4 2" xfId="4066"/>
    <cellStyle name="Note 2 6 2 5" xfId="2225"/>
    <cellStyle name="Note 2 6 2 5 2" xfId="4067"/>
    <cellStyle name="Note 2 6 2 6" xfId="4059"/>
    <cellStyle name="Note 2 6 3" xfId="2226"/>
    <cellStyle name="Note 2 6 3 2" xfId="2227"/>
    <cellStyle name="Note 2 6 3 2 2" xfId="2228"/>
    <cellStyle name="Note 2 6 3 2 2 2" xfId="4070"/>
    <cellStyle name="Note 2 6 3 2 3" xfId="4069"/>
    <cellStyle name="Note 2 6 3 3" xfId="2229"/>
    <cellStyle name="Note 2 6 3 3 2" xfId="4071"/>
    <cellStyle name="Note 2 6 3 4" xfId="4068"/>
    <cellStyle name="Note 2 6 4" xfId="2230"/>
    <cellStyle name="Note 2 6 4 2" xfId="2231"/>
    <cellStyle name="Note 2 6 4 2 2" xfId="4073"/>
    <cellStyle name="Note 2 6 4 3" xfId="4072"/>
    <cellStyle name="Note 2 6 5" xfId="2232"/>
    <cellStyle name="Note 2 6 5 2" xfId="4074"/>
    <cellStyle name="Note 2 6 6" xfId="4058"/>
    <cellStyle name="Note 2 7" xfId="2233"/>
    <cellStyle name="Note 2 7 2" xfId="2234"/>
    <cellStyle name="Note 2 7 2 2" xfId="2235"/>
    <cellStyle name="Note 2 7 2 2 2" xfId="2236"/>
    <cellStyle name="Note 2 7 2 2 2 2" xfId="2237"/>
    <cellStyle name="Note 2 7 2 2 2 2 2" xfId="4079"/>
    <cellStyle name="Note 2 7 2 2 2 3" xfId="4078"/>
    <cellStyle name="Note 2 7 2 2 3" xfId="2238"/>
    <cellStyle name="Note 2 7 2 2 3 2" xfId="4080"/>
    <cellStyle name="Note 2 7 2 2 4" xfId="4077"/>
    <cellStyle name="Note 2 7 2 3" xfId="2239"/>
    <cellStyle name="Note 2 7 2 3 2" xfId="2240"/>
    <cellStyle name="Note 2 7 2 3 2 2" xfId="4082"/>
    <cellStyle name="Note 2 7 2 3 3" xfId="4081"/>
    <cellStyle name="Note 2 7 2 4" xfId="2241"/>
    <cellStyle name="Note 2 7 2 4 2" xfId="4083"/>
    <cellStyle name="Note 2 7 2 5" xfId="2242"/>
    <cellStyle name="Note 2 7 2 5 2" xfId="4084"/>
    <cellStyle name="Note 2 7 2 6" xfId="4076"/>
    <cellStyle name="Note 2 7 3" xfId="2243"/>
    <cellStyle name="Note 2 7 3 2" xfId="2244"/>
    <cellStyle name="Note 2 7 3 2 2" xfId="2245"/>
    <cellStyle name="Note 2 7 3 2 2 2" xfId="4087"/>
    <cellStyle name="Note 2 7 3 2 3" xfId="4086"/>
    <cellStyle name="Note 2 7 3 3" xfId="2246"/>
    <cellStyle name="Note 2 7 3 3 2" xfId="4088"/>
    <cellStyle name="Note 2 7 3 4" xfId="4085"/>
    <cellStyle name="Note 2 7 4" xfId="2247"/>
    <cellStyle name="Note 2 7 4 2" xfId="2248"/>
    <cellStyle name="Note 2 7 4 2 2" xfId="4090"/>
    <cellStyle name="Note 2 7 4 3" xfId="4089"/>
    <cellStyle name="Note 2 7 5" xfId="2249"/>
    <cellStyle name="Note 2 7 5 2" xfId="4091"/>
    <cellStyle name="Note 2 7 6" xfId="4075"/>
    <cellStyle name="Note 2 8" xfId="2250"/>
    <cellStyle name="Note 2 8 2" xfId="2251"/>
    <cellStyle name="Note 2 8 2 2" xfId="2252"/>
    <cellStyle name="Note 2 8 2 2 2" xfId="2253"/>
    <cellStyle name="Note 2 8 2 2 2 2" xfId="2254"/>
    <cellStyle name="Note 2 8 2 2 2 2 2" xfId="4096"/>
    <cellStyle name="Note 2 8 2 2 2 3" xfId="4095"/>
    <cellStyle name="Note 2 8 2 2 3" xfId="2255"/>
    <cellStyle name="Note 2 8 2 2 3 2" xfId="4097"/>
    <cellStyle name="Note 2 8 2 2 4" xfId="4094"/>
    <cellStyle name="Note 2 8 2 3" xfId="2256"/>
    <cellStyle name="Note 2 8 2 3 2" xfId="2257"/>
    <cellStyle name="Note 2 8 2 3 2 2" xfId="4099"/>
    <cellStyle name="Note 2 8 2 3 3" xfId="4098"/>
    <cellStyle name="Note 2 8 2 4" xfId="2258"/>
    <cellStyle name="Note 2 8 2 4 2" xfId="4100"/>
    <cellStyle name="Note 2 8 2 5" xfId="2259"/>
    <cellStyle name="Note 2 8 2 5 2" xfId="4101"/>
    <cellStyle name="Note 2 8 2 6" xfId="4093"/>
    <cellStyle name="Note 2 8 3" xfId="2260"/>
    <cellStyle name="Note 2 8 3 2" xfId="2261"/>
    <cellStyle name="Note 2 8 3 2 2" xfId="2262"/>
    <cellStyle name="Note 2 8 3 2 2 2" xfId="4104"/>
    <cellStyle name="Note 2 8 3 2 3" xfId="4103"/>
    <cellStyle name="Note 2 8 3 3" xfId="2263"/>
    <cellStyle name="Note 2 8 3 3 2" xfId="4105"/>
    <cellStyle name="Note 2 8 3 4" xfId="4102"/>
    <cellStyle name="Note 2 8 4" xfId="2264"/>
    <cellStyle name="Note 2 8 4 2" xfId="2265"/>
    <cellStyle name="Note 2 8 4 2 2" xfId="4107"/>
    <cellStyle name="Note 2 8 4 3" xfId="4106"/>
    <cellStyle name="Note 2 8 5" xfId="2266"/>
    <cellStyle name="Note 2 8 5 2" xfId="4108"/>
    <cellStyle name="Note 2 8 6" xfId="4092"/>
    <cellStyle name="Note 2 9" xfId="3989"/>
    <cellStyle name="Note 3 2" xfId="2267"/>
    <cellStyle name="Note 3 2 2" xfId="2268"/>
    <cellStyle name="Note 3 2 2 2" xfId="2269"/>
    <cellStyle name="Note 3 2 2 2 2" xfId="2270"/>
    <cellStyle name="Note 3 2 2 2 2 2" xfId="2271"/>
    <cellStyle name="Note 3 2 2 2 2 2 2" xfId="4113"/>
    <cellStyle name="Note 3 2 2 2 2 3" xfId="4112"/>
    <cellStyle name="Note 3 2 2 2 3" xfId="2272"/>
    <cellStyle name="Note 3 2 2 2 3 2" xfId="4114"/>
    <cellStyle name="Note 3 2 2 2 4" xfId="4111"/>
    <cellStyle name="Note 3 2 2 3" xfId="2273"/>
    <cellStyle name="Note 3 2 2 3 2" xfId="2274"/>
    <cellStyle name="Note 3 2 2 3 2 2" xfId="4116"/>
    <cellStyle name="Note 3 2 2 3 3" xfId="4115"/>
    <cellStyle name="Note 3 2 2 4" xfId="2275"/>
    <cellStyle name="Note 3 2 2 4 2" xfId="4117"/>
    <cellStyle name="Note 3 2 2 5" xfId="2276"/>
    <cellStyle name="Note 3 2 2 5 2" xfId="4118"/>
    <cellStyle name="Note 3 2 2 6" xfId="4110"/>
    <cellStyle name="Note 3 2 3" xfId="2277"/>
    <cellStyle name="Note 3 2 3 2" xfId="2278"/>
    <cellStyle name="Note 3 2 3 2 2" xfId="2279"/>
    <cellStyle name="Note 3 2 3 2 2 2" xfId="4121"/>
    <cellStyle name="Note 3 2 3 2 3" xfId="4120"/>
    <cellStyle name="Note 3 2 3 3" xfId="2280"/>
    <cellStyle name="Note 3 2 3 3 2" xfId="4122"/>
    <cellStyle name="Note 3 2 3 4" xfId="4119"/>
    <cellStyle name="Note 3 2 4" xfId="2281"/>
    <cellStyle name="Note 3 2 4 2" xfId="2282"/>
    <cellStyle name="Note 3 2 4 2 2" xfId="4124"/>
    <cellStyle name="Note 3 2 4 3" xfId="4123"/>
    <cellStyle name="Note 3 2 5" xfId="2283"/>
    <cellStyle name="Note 3 2 5 2" xfId="4125"/>
    <cellStyle name="Note 3 2 6" xfId="4109"/>
    <cellStyle name="Note 3 3" xfId="2284"/>
    <cellStyle name="Note 3 3 2" xfId="2285"/>
    <cellStyle name="Note 3 3 2 2" xfId="2286"/>
    <cellStyle name="Note 3 3 2 2 2" xfId="2287"/>
    <cellStyle name="Note 3 3 2 2 2 2" xfId="2288"/>
    <cellStyle name="Note 3 3 2 2 2 2 2" xfId="4130"/>
    <cellStyle name="Note 3 3 2 2 2 3" xfId="4129"/>
    <cellStyle name="Note 3 3 2 2 3" xfId="2289"/>
    <cellStyle name="Note 3 3 2 2 3 2" xfId="4131"/>
    <cellStyle name="Note 3 3 2 2 4" xfId="4128"/>
    <cellStyle name="Note 3 3 2 3" xfId="2290"/>
    <cellStyle name="Note 3 3 2 3 2" xfId="2291"/>
    <cellStyle name="Note 3 3 2 3 2 2" xfId="4133"/>
    <cellStyle name="Note 3 3 2 3 3" xfId="4132"/>
    <cellStyle name="Note 3 3 2 4" xfId="2292"/>
    <cellStyle name="Note 3 3 2 4 2" xfId="4134"/>
    <cellStyle name="Note 3 3 2 5" xfId="2293"/>
    <cellStyle name="Note 3 3 2 5 2" xfId="4135"/>
    <cellStyle name="Note 3 3 2 6" xfId="4127"/>
    <cellStyle name="Note 3 3 3" xfId="2294"/>
    <cellStyle name="Note 3 3 3 2" xfId="2295"/>
    <cellStyle name="Note 3 3 3 2 2" xfId="2296"/>
    <cellStyle name="Note 3 3 3 2 2 2" xfId="4138"/>
    <cellStyle name="Note 3 3 3 2 3" xfId="4137"/>
    <cellStyle name="Note 3 3 3 3" xfId="2297"/>
    <cellStyle name="Note 3 3 3 3 2" xfId="4139"/>
    <cellStyle name="Note 3 3 3 4" xfId="4136"/>
    <cellStyle name="Note 3 3 4" xfId="2298"/>
    <cellStyle name="Note 3 3 4 2" xfId="2299"/>
    <cellStyle name="Note 3 3 4 2 2" xfId="4141"/>
    <cellStyle name="Note 3 3 4 3" xfId="4140"/>
    <cellStyle name="Note 3 3 5" xfId="2300"/>
    <cellStyle name="Note 3 3 5 2" xfId="4142"/>
    <cellStyle name="Note 3 3 6" xfId="4126"/>
    <cellStyle name="Note 3 4" xfId="2301"/>
    <cellStyle name="Note 3 4 2" xfId="2302"/>
    <cellStyle name="Note 3 4 2 2" xfId="2303"/>
    <cellStyle name="Note 3 4 2 2 2" xfId="2304"/>
    <cellStyle name="Note 3 4 2 2 2 2" xfId="2305"/>
    <cellStyle name="Note 3 4 2 2 2 2 2" xfId="4147"/>
    <cellStyle name="Note 3 4 2 2 2 3" xfId="4146"/>
    <cellStyle name="Note 3 4 2 2 3" xfId="2306"/>
    <cellStyle name="Note 3 4 2 2 3 2" xfId="4148"/>
    <cellStyle name="Note 3 4 2 2 4" xfId="4145"/>
    <cellStyle name="Note 3 4 2 3" xfId="2307"/>
    <cellStyle name="Note 3 4 2 3 2" xfId="2308"/>
    <cellStyle name="Note 3 4 2 3 2 2" xfId="4150"/>
    <cellStyle name="Note 3 4 2 3 3" xfId="4149"/>
    <cellStyle name="Note 3 4 2 4" xfId="2309"/>
    <cellStyle name="Note 3 4 2 4 2" xfId="4151"/>
    <cellStyle name="Note 3 4 2 5" xfId="2310"/>
    <cellStyle name="Note 3 4 2 5 2" xfId="4152"/>
    <cellStyle name="Note 3 4 2 6" xfId="4144"/>
    <cellStyle name="Note 3 4 3" xfId="2311"/>
    <cellStyle name="Note 3 4 3 2" xfId="2312"/>
    <cellStyle name="Note 3 4 3 2 2" xfId="2313"/>
    <cellStyle name="Note 3 4 3 2 2 2" xfId="4155"/>
    <cellStyle name="Note 3 4 3 2 3" xfId="4154"/>
    <cellStyle name="Note 3 4 3 3" xfId="2314"/>
    <cellStyle name="Note 3 4 3 3 2" xfId="4156"/>
    <cellStyle name="Note 3 4 3 4" xfId="4153"/>
    <cellStyle name="Note 3 4 4" xfId="2315"/>
    <cellStyle name="Note 3 4 4 2" xfId="2316"/>
    <cellStyle name="Note 3 4 4 2 2" xfId="4158"/>
    <cellStyle name="Note 3 4 4 3" xfId="4157"/>
    <cellStyle name="Note 3 4 5" xfId="2317"/>
    <cellStyle name="Note 3 4 5 2" xfId="4159"/>
    <cellStyle name="Note 3 4 6" xfId="4143"/>
    <cellStyle name="Note 3 5" xfId="2318"/>
    <cellStyle name="Note 3 5 2" xfId="2319"/>
    <cellStyle name="Note 3 5 2 2" xfId="2320"/>
    <cellStyle name="Note 3 5 2 2 2" xfId="2321"/>
    <cellStyle name="Note 3 5 2 2 2 2" xfId="2322"/>
    <cellStyle name="Note 3 5 2 2 2 2 2" xfId="4164"/>
    <cellStyle name="Note 3 5 2 2 2 3" xfId="4163"/>
    <cellStyle name="Note 3 5 2 2 3" xfId="2323"/>
    <cellStyle name="Note 3 5 2 2 3 2" xfId="4165"/>
    <cellStyle name="Note 3 5 2 2 4" xfId="4162"/>
    <cellStyle name="Note 3 5 2 3" xfId="2324"/>
    <cellStyle name="Note 3 5 2 3 2" xfId="2325"/>
    <cellStyle name="Note 3 5 2 3 2 2" xfId="4167"/>
    <cellStyle name="Note 3 5 2 3 3" xfId="4166"/>
    <cellStyle name="Note 3 5 2 4" xfId="2326"/>
    <cellStyle name="Note 3 5 2 4 2" xfId="4168"/>
    <cellStyle name="Note 3 5 2 5" xfId="2327"/>
    <cellStyle name="Note 3 5 2 5 2" xfId="4169"/>
    <cellStyle name="Note 3 5 2 6" xfId="4161"/>
    <cellStyle name="Note 3 5 3" xfId="2328"/>
    <cellStyle name="Note 3 5 3 2" xfId="2329"/>
    <cellStyle name="Note 3 5 3 2 2" xfId="2330"/>
    <cellStyle name="Note 3 5 3 2 2 2" xfId="4172"/>
    <cellStyle name="Note 3 5 3 2 3" xfId="4171"/>
    <cellStyle name="Note 3 5 3 3" xfId="2331"/>
    <cellStyle name="Note 3 5 3 3 2" xfId="4173"/>
    <cellStyle name="Note 3 5 3 4" xfId="4170"/>
    <cellStyle name="Note 3 5 4" xfId="2332"/>
    <cellStyle name="Note 3 5 4 2" xfId="2333"/>
    <cellStyle name="Note 3 5 4 2 2" xfId="4175"/>
    <cellStyle name="Note 3 5 4 3" xfId="4174"/>
    <cellStyle name="Note 3 5 5" xfId="2334"/>
    <cellStyle name="Note 3 5 5 2" xfId="4176"/>
    <cellStyle name="Note 3 5 6" xfId="4160"/>
    <cellStyle name="Note 3 6" xfId="2335"/>
    <cellStyle name="Note 3 6 2" xfId="2336"/>
    <cellStyle name="Note 3 6 2 2" xfId="2337"/>
    <cellStyle name="Note 3 6 2 2 2" xfId="2338"/>
    <cellStyle name="Note 3 6 2 2 2 2" xfId="2339"/>
    <cellStyle name="Note 3 6 2 2 2 2 2" xfId="4181"/>
    <cellStyle name="Note 3 6 2 2 2 3" xfId="4180"/>
    <cellStyle name="Note 3 6 2 2 3" xfId="2340"/>
    <cellStyle name="Note 3 6 2 2 3 2" xfId="4182"/>
    <cellStyle name="Note 3 6 2 2 4" xfId="4179"/>
    <cellStyle name="Note 3 6 2 3" xfId="2341"/>
    <cellStyle name="Note 3 6 2 3 2" xfId="2342"/>
    <cellStyle name="Note 3 6 2 3 2 2" xfId="4184"/>
    <cellStyle name="Note 3 6 2 3 3" xfId="4183"/>
    <cellStyle name="Note 3 6 2 4" xfId="2343"/>
    <cellStyle name="Note 3 6 2 4 2" xfId="4185"/>
    <cellStyle name="Note 3 6 2 5" xfId="2344"/>
    <cellStyle name="Note 3 6 2 5 2" xfId="4186"/>
    <cellStyle name="Note 3 6 2 6" xfId="4178"/>
    <cellStyle name="Note 3 6 3" xfId="2345"/>
    <cellStyle name="Note 3 6 3 2" xfId="2346"/>
    <cellStyle name="Note 3 6 3 2 2" xfId="2347"/>
    <cellStyle name="Note 3 6 3 2 2 2" xfId="4189"/>
    <cellStyle name="Note 3 6 3 2 3" xfId="4188"/>
    <cellStyle name="Note 3 6 3 3" xfId="2348"/>
    <cellStyle name="Note 3 6 3 3 2" xfId="4190"/>
    <cellStyle name="Note 3 6 3 4" xfId="4187"/>
    <cellStyle name="Note 3 6 4" xfId="2349"/>
    <cellStyle name="Note 3 6 4 2" xfId="2350"/>
    <cellStyle name="Note 3 6 4 2 2" xfId="4192"/>
    <cellStyle name="Note 3 6 4 3" xfId="4191"/>
    <cellStyle name="Note 3 6 5" xfId="2351"/>
    <cellStyle name="Note 3 6 5 2" xfId="4193"/>
    <cellStyle name="Note 3 6 6" xfId="4177"/>
    <cellStyle name="Note 3 7" xfId="2352"/>
    <cellStyle name="Note 3 7 2" xfId="2353"/>
    <cellStyle name="Note 3 7 2 2" xfId="2354"/>
    <cellStyle name="Note 3 7 2 2 2" xfId="2355"/>
    <cellStyle name="Note 3 7 2 2 2 2" xfId="2356"/>
    <cellStyle name="Note 3 7 2 2 2 2 2" xfId="4198"/>
    <cellStyle name="Note 3 7 2 2 2 3" xfId="4197"/>
    <cellStyle name="Note 3 7 2 2 3" xfId="2357"/>
    <cellStyle name="Note 3 7 2 2 3 2" xfId="4199"/>
    <cellStyle name="Note 3 7 2 2 4" xfId="4196"/>
    <cellStyle name="Note 3 7 2 3" xfId="2358"/>
    <cellStyle name="Note 3 7 2 3 2" xfId="2359"/>
    <cellStyle name="Note 3 7 2 3 2 2" xfId="4201"/>
    <cellStyle name="Note 3 7 2 3 3" xfId="4200"/>
    <cellStyle name="Note 3 7 2 4" xfId="2360"/>
    <cellStyle name="Note 3 7 2 4 2" xfId="4202"/>
    <cellStyle name="Note 3 7 2 5" xfId="2361"/>
    <cellStyle name="Note 3 7 2 5 2" xfId="4203"/>
    <cellStyle name="Note 3 7 2 6" xfId="4195"/>
    <cellStyle name="Note 3 7 3" xfId="2362"/>
    <cellStyle name="Note 3 7 3 2" xfId="2363"/>
    <cellStyle name="Note 3 7 3 2 2" xfId="2364"/>
    <cellStyle name="Note 3 7 3 2 2 2" xfId="4206"/>
    <cellStyle name="Note 3 7 3 2 3" xfId="4205"/>
    <cellStyle name="Note 3 7 3 3" xfId="2365"/>
    <cellStyle name="Note 3 7 3 3 2" xfId="4207"/>
    <cellStyle name="Note 3 7 3 4" xfId="4204"/>
    <cellStyle name="Note 3 7 4" xfId="2366"/>
    <cellStyle name="Note 3 7 4 2" xfId="2367"/>
    <cellStyle name="Note 3 7 4 2 2" xfId="4209"/>
    <cellStyle name="Note 3 7 4 3" xfId="4208"/>
    <cellStyle name="Note 3 7 5" xfId="2368"/>
    <cellStyle name="Note 3 7 5 2" xfId="4210"/>
    <cellStyle name="Note 3 7 6" xfId="4194"/>
    <cellStyle name="Note 3 8" xfId="2369"/>
    <cellStyle name="Note 3 8 2" xfId="2370"/>
    <cellStyle name="Note 3 8 2 2" xfId="2371"/>
    <cellStyle name="Note 3 8 2 2 2" xfId="2372"/>
    <cellStyle name="Note 3 8 2 2 2 2" xfId="2373"/>
    <cellStyle name="Note 3 8 2 2 2 2 2" xfId="4215"/>
    <cellStyle name="Note 3 8 2 2 2 3" xfId="4214"/>
    <cellStyle name="Note 3 8 2 2 3" xfId="2374"/>
    <cellStyle name="Note 3 8 2 2 3 2" xfId="4216"/>
    <cellStyle name="Note 3 8 2 2 4" xfId="4213"/>
    <cellStyle name="Note 3 8 2 3" xfId="2375"/>
    <cellStyle name="Note 3 8 2 3 2" xfId="2376"/>
    <cellStyle name="Note 3 8 2 3 2 2" xfId="4218"/>
    <cellStyle name="Note 3 8 2 3 3" xfId="4217"/>
    <cellStyle name="Note 3 8 2 4" xfId="2377"/>
    <cellStyle name="Note 3 8 2 4 2" xfId="4219"/>
    <cellStyle name="Note 3 8 2 5" xfId="2378"/>
    <cellStyle name="Note 3 8 2 5 2" xfId="4220"/>
    <cellStyle name="Note 3 8 2 6" xfId="4212"/>
    <cellStyle name="Note 3 8 3" xfId="2379"/>
    <cellStyle name="Note 3 8 3 2" xfId="2380"/>
    <cellStyle name="Note 3 8 3 2 2" xfId="2381"/>
    <cellStyle name="Note 3 8 3 2 2 2" xfId="4223"/>
    <cellStyle name="Note 3 8 3 2 3" xfId="4222"/>
    <cellStyle name="Note 3 8 3 3" xfId="2382"/>
    <cellStyle name="Note 3 8 3 3 2" xfId="4224"/>
    <cellStyle name="Note 3 8 3 4" xfId="4221"/>
    <cellStyle name="Note 3 8 4" xfId="2383"/>
    <cellStyle name="Note 3 8 4 2" xfId="2384"/>
    <cellStyle name="Note 3 8 4 2 2" xfId="4226"/>
    <cellStyle name="Note 3 8 4 3" xfId="4225"/>
    <cellStyle name="Note 3 8 5" xfId="2385"/>
    <cellStyle name="Note 3 8 5 2" xfId="4227"/>
    <cellStyle name="Note 3 8 6" xfId="4211"/>
    <cellStyle name="Note 4 2" xfId="2386"/>
    <cellStyle name="Note 4 2 2" xfId="2387"/>
    <cellStyle name="Note 4 2 2 2" xfId="2388"/>
    <cellStyle name="Note 4 2 2 2 2" xfId="2389"/>
    <cellStyle name="Note 4 2 2 2 2 2" xfId="2390"/>
    <cellStyle name="Note 4 2 2 2 2 2 2" xfId="4232"/>
    <cellStyle name="Note 4 2 2 2 2 3" xfId="4231"/>
    <cellStyle name="Note 4 2 2 2 3" xfId="2391"/>
    <cellStyle name="Note 4 2 2 2 3 2" xfId="4233"/>
    <cellStyle name="Note 4 2 2 2 4" xfId="4230"/>
    <cellStyle name="Note 4 2 2 3" xfId="2392"/>
    <cellStyle name="Note 4 2 2 3 2" xfId="2393"/>
    <cellStyle name="Note 4 2 2 3 2 2" xfId="4235"/>
    <cellStyle name="Note 4 2 2 3 3" xfId="4234"/>
    <cellStyle name="Note 4 2 2 4" xfId="2394"/>
    <cellStyle name="Note 4 2 2 4 2" xfId="4236"/>
    <cellStyle name="Note 4 2 2 5" xfId="2395"/>
    <cellStyle name="Note 4 2 2 5 2" xfId="4237"/>
    <cellStyle name="Note 4 2 2 6" xfId="4229"/>
    <cellStyle name="Note 4 2 3" xfId="2396"/>
    <cellStyle name="Note 4 2 3 2" xfId="2397"/>
    <cellStyle name="Note 4 2 3 2 2" xfId="2398"/>
    <cellStyle name="Note 4 2 3 2 2 2" xfId="4240"/>
    <cellStyle name="Note 4 2 3 2 3" xfId="4239"/>
    <cellStyle name="Note 4 2 3 3" xfId="2399"/>
    <cellStyle name="Note 4 2 3 3 2" xfId="4241"/>
    <cellStyle name="Note 4 2 3 4" xfId="4238"/>
    <cellStyle name="Note 4 2 4" xfId="2400"/>
    <cellStyle name="Note 4 2 4 2" xfId="2401"/>
    <cellStyle name="Note 4 2 4 2 2" xfId="4243"/>
    <cellStyle name="Note 4 2 4 3" xfId="4242"/>
    <cellStyle name="Note 4 2 5" xfId="2402"/>
    <cellStyle name="Note 4 2 5 2" xfId="4244"/>
    <cellStyle name="Note 4 2 6" xfId="4228"/>
    <cellStyle name="Note 4 3" xfId="2403"/>
    <cellStyle name="Note 4 3 2" xfId="2404"/>
    <cellStyle name="Note 4 3 2 2" xfId="2405"/>
    <cellStyle name="Note 4 3 2 2 2" xfId="2406"/>
    <cellStyle name="Note 4 3 2 2 2 2" xfId="2407"/>
    <cellStyle name="Note 4 3 2 2 2 2 2" xfId="4249"/>
    <cellStyle name="Note 4 3 2 2 2 3" xfId="4248"/>
    <cellStyle name="Note 4 3 2 2 3" xfId="2408"/>
    <cellStyle name="Note 4 3 2 2 3 2" xfId="4250"/>
    <cellStyle name="Note 4 3 2 2 4" xfId="4247"/>
    <cellStyle name="Note 4 3 2 3" xfId="2409"/>
    <cellStyle name="Note 4 3 2 3 2" xfId="2410"/>
    <cellStyle name="Note 4 3 2 3 2 2" xfId="4252"/>
    <cellStyle name="Note 4 3 2 3 3" xfId="4251"/>
    <cellStyle name="Note 4 3 2 4" xfId="2411"/>
    <cellStyle name="Note 4 3 2 4 2" xfId="4253"/>
    <cellStyle name="Note 4 3 2 5" xfId="2412"/>
    <cellStyle name="Note 4 3 2 5 2" xfId="4254"/>
    <cellStyle name="Note 4 3 2 6" xfId="4246"/>
    <cellStyle name="Note 4 3 3" xfId="2413"/>
    <cellStyle name="Note 4 3 3 2" xfId="2414"/>
    <cellStyle name="Note 4 3 3 2 2" xfId="2415"/>
    <cellStyle name="Note 4 3 3 2 2 2" xfId="4257"/>
    <cellStyle name="Note 4 3 3 2 3" xfId="4256"/>
    <cellStyle name="Note 4 3 3 3" xfId="2416"/>
    <cellStyle name="Note 4 3 3 3 2" xfId="4258"/>
    <cellStyle name="Note 4 3 3 4" xfId="4255"/>
    <cellStyle name="Note 4 3 4" xfId="2417"/>
    <cellStyle name="Note 4 3 4 2" xfId="2418"/>
    <cellStyle name="Note 4 3 4 2 2" xfId="4260"/>
    <cellStyle name="Note 4 3 4 3" xfId="4259"/>
    <cellStyle name="Note 4 3 5" xfId="2419"/>
    <cellStyle name="Note 4 3 5 2" xfId="4261"/>
    <cellStyle name="Note 4 3 6" xfId="4245"/>
    <cellStyle name="Note 4 4" xfId="2420"/>
    <cellStyle name="Note 4 4 2" xfId="2421"/>
    <cellStyle name="Note 4 4 2 2" xfId="2422"/>
    <cellStyle name="Note 4 4 2 2 2" xfId="2423"/>
    <cellStyle name="Note 4 4 2 2 2 2" xfId="2424"/>
    <cellStyle name="Note 4 4 2 2 2 2 2" xfId="4266"/>
    <cellStyle name="Note 4 4 2 2 2 3" xfId="4265"/>
    <cellStyle name="Note 4 4 2 2 3" xfId="2425"/>
    <cellStyle name="Note 4 4 2 2 3 2" xfId="4267"/>
    <cellStyle name="Note 4 4 2 2 4" xfId="4264"/>
    <cellStyle name="Note 4 4 2 3" xfId="2426"/>
    <cellStyle name="Note 4 4 2 3 2" xfId="2427"/>
    <cellStyle name="Note 4 4 2 3 2 2" xfId="4269"/>
    <cellStyle name="Note 4 4 2 3 3" xfId="4268"/>
    <cellStyle name="Note 4 4 2 4" xfId="2428"/>
    <cellStyle name="Note 4 4 2 4 2" xfId="4270"/>
    <cellStyle name="Note 4 4 2 5" xfId="2429"/>
    <cellStyle name="Note 4 4 2 5 2" xfId="4271"/>
    <cellStyle name="Note 4 4 2 6" xfId="4263"/>
    <cellStyle name="Note 4 4 3" xfId="2430"/>
    <cellStyle name="Note 4 4 3 2" xfId="2431"/>
    <cellStyle name="Note 4 4 3 2 2" xfId="2432"/>
    <cellStyle name="Note 4 4 3 2 2 2" xfId="4274"/>
    <cellStyle name="Note 4 4 3 2 3" xfId="4273"/>
    <cellStyle name="Note 4 4 3 3" xfId="2433"/>
    <cellStyle name="Note 4 4 3 3 2" xfId="4275"/>
    <cellStyle name="Note 4 4 3 4" xfId="4272"/>
    <cellStyle name="Note 4 4 4" xfId="2434"/>
    <cellStyle name="Note 4 4 4 2" xfId="2435"/>
    <cellStyle name="Note 4 4 4 2 2" xfId="4277"/>
    <cellStyle name="Note 4 4 4 3" xfId="4276"/>
    <cellStyle name="Note 4 4 5" xfId="2436"/>
    <cellStyle name="Note 4 4 5 2" xfId="4278"/>
    <cellStyle name="Note 4 4 6" xfId="4262"/>
    <cellStyle name="Note 4 5" xfId="2437"/>
    <cellStyle name="Note 4 5 2" xfId="2438"/>
    <cellStyle name="Note 4 5 2 2" xfId="2439"/>
    <cellStyle name="Note 4 5 2 2 2" xfId="2440"/>
    <cellStyle name="Note 4 5 2 2 2 2" xfId="2441"/>
    <cellStyle name="Note 4 5 2 2 2 2 2" xfId="4283"/>
    <cellStyle name="Note 4 5 2 2 2 3" xfId="4282"/>
    <cellStyle name="Note 4 5 2 2 3" xfId="2442"/>
    <cellStyle name="Note 4 5 2 2 3 2" xfId="4284"/>
    <cellStyle name="Note 4 5 2 2 4" xfId="4281"/>
    <cellStyle name="Note 4 5 2 3" xfId="2443"/>
    <cellStyle name="Note 4 5 2 3 2" xfId="2444"/>
    <cellStyle name="Note 4 5 2 3 2 2" xfId="4286"/>
    <cellStyle name="Note 4 5 2 3 3" xfId="4285"/>
    <cellStyle name="Note 4 5 2 4" xfId="2445"/>
    <cellStyle name="Note 4 5 2 4 2" xfId="4287"/>
    <cellStyle name="Note 4 5 2 5" xfId="2446"/>
    <cellStyle name="Note 4 5 2 5 2" xfId="4288"/>
    <cellStyle name="Note 4 5 2 6" xfId="4280"/>
    <cellStyle name="Note 4 5 3" xfId="2447"/>
    <cellStyle name="Note 4 5 3 2" xfId="2448"/>
    <cellStyle name="Note 4 5 3 2 2" xfId="2449"/>
    <cellStyle name="Note 4 5 3 2 2 2" xfId="4291"/>
    <cellStyle name="Note 4 5 3 2 3" xfId="4290"/>
    <cellStyle name="Note 4 5 3 3" xfId="2450"/>
    <cellStyle name="Note 4 5 3 3 2" xfId="4292"/>
    <cellStyle name="Note 4 5 3 4" xfId="4289"/>
    <cellStyle name="Note 4 5 4" xfId="2451"/>
    <cellStyle name="Note 4 5 4 2" xfId="2452"/>
    <cellStyle name="Note 4 5 4 2 2" xfId="4294"/>
    <cellStyle name="Note 4 5 4 3" xfId="4293"/>
    <cellStyle name="Note 4 5 5" xfId="2453"/>
    <cellStyle name="Note 4 5 5 2" xfId="4295"/>
    <cellStyle name="Note 4 5 6" xfId="4279"/>
    <cellStyle name="Note 4 6" xfId="2454"/>
    <cellStyle name="Note 4 6 2" xfId="2455"/>
    <cellStyle name="Note 4 6 2 2" xfId="2456"/>
    <cellStyle name="Note 4 6 2 2 2" xfId="2457"/>
    <cellStyle name="Note 4 6 2 2 2 2" xfId="2458"/>
    <cellStyle name="Note 4 6 2 2 2 2 2" xfId="4300"/>
    <cellStyle name="Note 4 6 2 2 2 3" xfId="4299"/>
    <cellStyle name="Note 4 6 2 2 3" xfId="2459"/>
    <cellStyle name="Note 4 6 2 2 3 2" xfId="4301"/>
    <cellStyle name="Note 4 6 2 2 4" xfId="4298"/>
    <cellStyle name="Note 4 6 2 3" xfId="2460"/>
    <cellStyle name="Note 4 6 2 3 2" xfId="2461"/>
    <cellStyle name="Note 4 6 2 3 2 2" xfId="4303"/>
    <cellStyle name="Note 4 6 2 3 3" xfId="4302"/>
    <cellStyle name="Note 4 6 2 4" xfId="2462"/>
    <cellStyle name="Note 4 6 2 4 2" xfId="4304"/>
    <cellStyle name="Note 4 6 2 5" xfId="2463"/>
    <cellStyle name="Note 4 6 2 5 2" xfId="4305"/>
    <cellStyle name="Note 4 6 2 6" xfId="4297"/>
    <cellStyle name="Note 4 6 3" xfId="2464"/>
    <cellStyle name="Note 4 6 3 2" xfId="2465"/>
    <cellStyle name="Note 4 6 3 2 2" xfId="2466"/>
    <cellStyle name="Note 4 6 3 2 2 2" xfId="4308"/>
    <cellStyle name="Note 4 6 3 2 3" xfId="4307"/>
    <cellStyle name="Note 4 6 3 3" xfId="2467"/>
    <cellStyle name="Note 4 6 3 3 2" xfId="4309"/>
    <cellStyle name="Note 4 6 3 4" xfId="4306"/>
    <cellStyle name="Note 4 6 4" xfId="2468"/>
    <cellStyle name="Note 4 6 4 2" xfId="2469"/>
    <cellStyle name="Note 4 6 4 2 2" xfId="4311"/>
    <cellStyle name="Note 4 6 4 3" xfId="4310"/>
    <cellStyle name="Note 4 6 5" xfId="2470"/>
    <cellStyle name="Note 4 6 5 2" xfId="4312"/>
    <cellStyle name="Note 4 6 6" xfId="4296"/>
    <cellStyle name="Note 4 7" xfId="2471"/>
    <cellStyle name="Note 4 7 2" xfId="2472"/>
    <cellStyle name="Note 4 7 2 2" xfId="2473"/>
    <cellStyle name="Note 4 7 2 2 2" xfId="2474"/>
    <cellStyle name="Note 4 7 2 2 2 2" xfId="2475"/>
    <cellStyle name="Note 4 7 2 2 2 2 2" xfId="4317"/>
    <cellStyle name="Note 4 7 2 2 2 3" xfId="4316"/>
    <cellStyle name="Note 4 7 2 2 3" xfId="2476"/>
    <cellStyle name="Note 4 7 2 2 3 2" xfId="4318"/>
    <cellStyle name="Note 4 7 2 2 4" xfId="4315"/>
    <cellStyle name="Note 4 7 2 3" xfId="2477"/>
    <cellStyle name="Note 4 7 2 3 2" xfId="2478"/>
    <cellStyle name="Note 4 7 2 3 2 2" xfId="4320"/>
    <cellStyle name="Note 4 7 2 3 3" xfId="4319"/>
    <cellStyle name="Note 4 7 2 4" xfId="2479"/>
    <cellStyle name="Note 4 7 2 4 2" xfId="4321"/>
    <cellStyle name="Note 4 7 2 5" xfId="2480"/>
    <cellStyle name="Note 4 7 2 5 2" xfId="4322"/>
    <cellStyle name="Note 4 7 2 6" xfId="4314"/>
    <cellStyle name="Note 4 7 3" xfId="2481"/>
    <cellStyle name="Note 4 7 3 2" xfId="2482"/>
    <cellStyle name="Note 4 7 3 2 2" xfId="2483"/>
    <cellStyle name="Note 4 7 3 2 2 2" xfId="4325"/>
    <cellStyle name="Note 4 7 3 2 3" xfId="4324"/>
    <cellStyle name="Note 4 7 3 3" xfId="2484"/>
    <cellStyle name="Note 4 7 3 3 2" xfId="4326"/>
    <cellStyle name="Note 4 7 3 4" xfId="4323"/>
    <cellStyle name="Note 4 7 4" xfId="2485"/>
    <cellStyle name="Note 4 7 4 2" xfId="2486"/>
    <cellStyle name="Note 4 7 4 2 2" xfId="4328"/>
    <cellStyle name="Note 4 7 4 3" xfId="4327"/>
    <cellStyle name="Note 4 7 5" xfId="2487"/>
    <cellStyle name="Note 4 7 5 2" xfId="4329"/>
    <cellStyle name="Note 4 7 6" xfId="4313"/>
    <cellStyle name="Note 4 8" xfId="2488"/>
    <cellStyle name="Note 4 8 2" xfId="2489"/>
    <cellStyle name="Note 4 8 2 2" xfId="2490"/>
    <cellStyle name="Note 4 8 2 2 2" xfId="2491"/>
    <cellStyle name="Note 4 8 2 2 2 2" xfId="2492"/>
    <cellStyle name="Note 4 8 2 2 2 2 2" xfId="4334"/>
    <cellStyle name="Note 4 8 2 2 2 3" xfId="4333"/>
    <cellStyle name="Note 4 8 2 2 3" xfId="2493"/>
    <cellStyle name="Note 4 8 2 2 3 2" xfId="4335"/>
    <cellStyle name="Note 4 8 2 2 4" xfId="4332"/>
    <cellStyle name="Note 4 8 2 3" xfId="2494"/>
    <cellStyle name="Note 4 8 2 3 2" xfId="2495"/>
    <cellStyle name="Note 4 8 2 3 2 2" xfId="4337"/>
    <cellStyle name="Note 4 8 2 3 3" xfId="4336"/>
    <cellStyle name="Note 4 8 2 4" xfId="2496"/>
    <cellStyle name="Note 4 8 2 4 2" xfId="4338"/>
    <cellStyle name="Note 4 8 2 5" xfId="2497"/>
    <cellStyle name="Note 4 8 2 5 2" xfId="4339"/>
    <cellStyle name="Note 4 8 2 6" xfId="4331"/>
    <cellStyle name="Note 4 8 3" xfId="2498"/>
    <cellStyle name="Note 4 8 3 2" xfId="2499"/>
    <cellStyle name="Note 4 8 3 2 2" xfId="2500"/>
    <cellStyle name="Note 4 8 3 2 2 2" xfId="4342"/>
    <cellStyle name="Note 4 8 3 2 3" xfId="4341"/>
    <cellStyle name="Note 4 8 3 3" xfId="2501"/>
    <cellStyle name="Note 4 8 3 3 2" xfId="4343"/>
    <cellStyle name="Note 4 8 3 4" xfId="4340"/>
    <cellStyle name="Note 4 8 4" xfId="2502"/>
    <cellStyle name="Note 4 8 4 2" xfId="2503"/>
    <cellStyle name="Note 4 8 4 2 2" xfId="4345"/>
    <cellStyle name="Note 4 8 4 3" xfId="4344"/>
    <cellStyle name="Note 4 8 5" xfId="2504"/>
    <cellStyle name="Note 4 8 5 2" xfId="4346"/>
    <cellStyle name="Note 4 8 6" xfId="4330"/>
    <cellStyle name="Note 5 2" xfId="2505"/>
    <cellStyle name="Note 5 2 2" xfId="2506"/>
    <cellStyle name="Note 5 2 2 2" xfId="2507"/>
    <cellStyle name="Note 5 2 2 2 2" xfId="2508"/>
    <cellStyle name="Note 5 2 2 2 2 2" xfId="2509"/>
    <cellStyle name="Note 5 2 2 2 2 2 2" xfId="4351"/>
    <cellStyle name="Note 5 2 2 2 2 3" xfId="4350"/>
    <cellStyle name="Note 5 2 2 2 3" xfId="2510"/>
    <cellStyle name="Note 5 2 2 2 3 2" xfId="4352"/>
    <cellStyle name="Note 5 2 2 2 4" xfId="4349"/>
    <cellStyle name="Note 5 2 2 3" xfId="2511"/>
    <cellStyle name="Note 5 2 2 3 2" xfId="2512"/>
    <cellStyle name="Note 5 2 2 3 2 2" xfId="4354"/>
    <cellStyle name="Note 5 2 2 3 3" xfId="4353"/>
    <cellStyle name="Note 5 2 2 4" xfId="2513"/>
    <cellStyle name="Note 5 2 2 4 2" xfId="4355"/>
    <cellStyle name="Note 5 2 2 5" xfId="2514"/>
    <cellStyle name="Note 5 2 2 5 2" xfId="4356"/>
    <cellStyle name="Note 5 2 2 6" xfId="4348"/>
    <cellStyle name="Note 5 2 3" xfId="2515"/>
    <cellStyle name="Note 5 2 3 2" xfId="2516"/>
    <cellStyle name="Note 5 2 3 2 2" xfId="2517"/>
    <cellStyle name="Note 5 2 3 2 2 2" xfId="4359"/>
    <cellStyle name="Note 5 2 3 2 3" xfId="4358"/>
    <cellStyle name="Note 5 2 3 3" xfId="2518"/>
    <cellStyle name="Note 5 2 3 3 2" xfId="4360"/>
    <cellStyle name="Note 5 2 3 4" xfId="4357"/>
    <cellStyle name="Note 5 2 4" xfId="2519"/>
    <cellStyle name="Note 5 2 4 2" xfId="2520"/>
    <cellStyle name="Note 5 2 4 2 2" xfId="4362"/>
    <cellStyle name="Note 5 2 4 3" xfId="4361"/>
    <cellStyle name="Note 5 2 5" xfId="2521"/>
    <cellStyle name="Note 5 2 5 2" xfId="4363"/>
    <cellStyle name="Note 5 2 6" xfId="4347"/>
    <cellStyle name="Note 5 3" xfId="2522"/>
    <cellStyle name="Note 5 3 2" xfId="2523"/>
    <cellStyle name="Note 5 3 2 2" xfId="2524"/>
    <cellStyle name="Note 5 3 2 2 2" xfId="2525"/>
    <cellStyle name="Note 5 3 2 2 2 2" xfId="2526"/>
    <cellStyle name="Note 5 3 2 2 2 2 2" xfId="4368"/>
    <cellStyle name="Note 5 3 2 2 2 3" xfId="4367"/>
    <cellStyle name="Note 5 3 2 2 3" xfId="2527"/>
    <cellStyle name="Note 5 3 2 2 3 2" xfId="4369"/>
    <cellStyle name="Note 5 3 2 2 4" xfId="4366"/>
    <cellStyle name="Note 5 3 2 3" xfId="2528"/>
    <cellStyle name="Note 5 3 2 3 2" xfId="2529"/>
    <cellStyle name="Note 5 3 2 3 2 2" xfId="4371"/>
    <cellStyle name="Note 5 3 2 3 3" xfId="4370"/>
    <cellStyle name="Note 5 3 2 4" xfId="2530"/>
    <cellStyle name="Note 5 3 2 4 2" xfId="4372"/>
    <cellStyle name="Note 5 3 2 5" xfId="2531"/>
    <cellStyle name="Note 5 3 2 5 2" xfId="4373"/>
    <cellStyle name="Note 5 3 2 6" xfId="4365"/>
    <cellStyle name="Note 5 3 3" xfId="2532"/>
    <cellStyle name="Note 5 3 3 2" xfId="2533"/>
    <cellStyle name="Note 5 3 3 2 2" xfId="2534"/>
    <cellStyle name="Note 5 3 3 2 2 2" xfId="4376"/>
    <cellStyle name="Note 5 3 3 2 3" xfId="4375"/>
    <cellStyle name="Note 5 3 3 3" xfId="2535"/>
    <cellStyle name="Note 5 3 3 3 2" xfId="4377"/>
    <cellStyle name="Note 5 3 3 4" xfId="4374"/>
    <cellStyle name="Note 5 3 4" xfId="2536"/>
    <cellStyle name="Note 5 3 4 2" xfId="2537"/>
    <cellStyle name="Note 5 3 4 2 2" xfId="4379"/>
    <cellStyle name="Note 5 3 4 3" xfId="4378"/>
    <cellStyle name="Note 5 3 5" xfId="2538"/>
    <cellStyle name="Note 5 3 5 2" xfId="4380"/>
    <cellStyle name="Note 5 3 6" xfId="4364"/>
    <cellStyle name="Note 5 4" xfId="2539"/>
    <cellStyle name="Note 5 4 2" xfId="2540"/>
    <cellStyle name="Note 5 4 2 2" xfId="2541"/>
    <cellStyle name="Note 5 4 2 2 2" xfId="2542"/>
    <cellStyle name="Note 5 4 2 2 2 2" xfId="2543"/>
    <cellStyle name="Note 5 4 2 2 2 2 2" xfId="4385"/>
    <cellStyle name="Note 5 4 2 2 2 3" xfId="4384"/>
    <cellStyle name="Note 5 4 2 2 3" xfId="2544"/>
    <cellStyle name="Note 5 4 2 2 3 2" xfId="4386"/>
    <cellStyle name="Note 5 4 2 2 4" xfId="4383"/>
    <cellStyle name="Note 5 4 2 3" xfId="2545"/>
    <cellStyle name="Note 5 4 2 3 2" xfId="2546"/>
    <cellStyle name="Note 5 4 2 3 2 2" xfId="4388"/>
    <cellStyle name="Note 5 4 2 3 3" xfId="4387"/>
    <cellStyle name="Note 5 4 2 4" xfId="2547"/>
    <cellStyle name="Note 5 4 2 4 2" xfId="4389"/>
    <cellStyle name="Note 5 4 2 5" xfId="2548"/>
    <cellStyle name="Note 5 4 2 5 2" xfId="4390"/>
    <cellStyle name="Note 5 4 2 6" xfId="4382"/>
    <cellStyle name="Note 5 4 3" xfId="2549"/>
    <cellStyle name="Note 5 4 3 2" xfId="2550"/>
    <cellStyle name="Note 5 4 3 2 2" xfId="2551"/>
    <cellStyle name="Note 5 4 3 2 2 2" xfId="4393"/>
    <cellStyle name="Note 5 4 3 2 3" xfId="4392"/>
    <cellStyle name="Note 5 4 3 3" xfId="2552"/>
    <cellStyle name="Note 5 4 3 3 2" xfId="4394"/>
    <cellStyle name="Note 5 4 3 4" xfId="4391"/>
    <cellStyle name="Note 5 4 4" xfId="2553"/>
    <cellStyle name="Note 5 4 4 2" xfId="2554"/>
    <cellStyle name="Note 5 4 4 2 2" xfId="4396"/>
    <cellStyle name="Note 5 4 4 3" xfId="4395"/>
    <cellStyle name="Note 5 4 5" xfId="2555"/>
    <cellStyle name="Note 5 4 5 2" xfId="4397"/>
    <cellStyle name="Note 5 4 6" xfId="4381"/>
    <cellStyle name="Note 5 5" xfId="2556"/>
    <cellStyle name="Note 5 5 2" xfId="2557"/>
    <cellStyle name="Note 5 5 2 2" xfId="2558"/>
    <cellStyle name="Note 5 5 2 2 2" xfId="2559"/>
    <cellStyle name="Note 5 5 2 2 2 2" xfId="2560"/>
    <cellStyle name="Note 5 5 2 2 2 2 2" xfId="4402"/>
    <cellStyle name="Note 5 5 2 2 2 3" xfId="4401"/>
    <cellStyle name="Note 5 5 2 2 3" xfId="2561"/>
    <cellStyle name="Note 5 5 2 2 3 2" xfId="4403"/>
    <cellStyle name="Note 5 5 2 2 4" xfId="4400"/>
    <cellStyle name="Note 5 5 2 3" xfId="2562"/>
    <cellStyle name="Note 5 5 2 3 2" xfId="2563"/>
    <cellStyle name="Note 5 5 2 3 2 2" xfId="4405"/>
    <cellStyle name="Note 5 5 2 3 3" xfId="4404"/>
    <cellStyle name="Note 5 5 2 4" xfId="2564"/>
    <cellStyle name="Note 5 5 2 4 2" xfId="4406"/>
    <cellStyle name="Note 5 5 2 5" xfId="2565"/>
    <cellStyle name="Note 5 5 2 5 2" xfId="4407"/>
    <cellStyle name="Note 5 5 2 6" xfId="4399"/>
    <cellStyle name="Note 5 5 3" xfId="2566"/>
    <cellStyle name="Note 5 5 3 2" xfId="2567"/>
    <cellStyle name="Note 5 5 3 2 2" xfId="2568"/>
    <cellStyle name="Note 5 5 3 2 2 2" xfId="4410"/>
    <cellStyle name="Note 5 5 3 2 3" xfId="4409"/>
    <cellStyle name="Note 5 5 3 3" xfId="2569"/>
    <cellStyle name="Note 5 5 3 3 2" xfId="4411"/>
    <cellStyle name="Note 5 5 3 4" xfId="4408"/>
    <cellStyle name="Note 5 5 4" xfId="2570"/>
    <cellStyle name="Note 5 5 4 2" xfId="2571"/>
    <cellStyle name="Note 5 5 4 2 2" xfId="4413"/>
    <cellStyle name="Note 5 5 4 3" xfId="4412"/>
    <cellStyle name="Note 5 5 5" xfId="2572"/>
    <cellStyle name="Note 5 5 5 2" xfId="4414"/>
    <cellStyle name="Note 5 5 6" xfId="4398"/>
    <cellStyle name="Note 5 6" xfId="2573"/>
    <cellStyle name="Note 5 6 2" xfId="2574"/>
    <cellStyle name="Note 5 6 2 2" xfId="2575"/>
    <cellStyle name="Note 5 6 2 2 2" xfId="2576"/>
    <cellStyle name="Note 5 6 2 2 2 2" xfId="2577"/>
    <cellStyle name="Note 5 6 2 2 2 2 2" xfId="4419"/>
    <cellStyle name="Note 5 6 2 2 2 3" xfId="4418"/>
    <cellStyle name="Note 5 6 2 2 3" xfId="2578"/>
    <cellStyle name="Note 5 6 2 2 3 2" xfId="4420"/>
    <cellStyle name="Note 5 6 2 2 4" xfId="4417"/>
    <cellStyle name="Note 5 6 2 3" xfId="2579"/>
    <cellStyle name="Note 5 6 2 3 2" xfId="2580"/>
    <cellStyle name="Note 5 6 2 3 2 2" xfId="4422"/>
    <cellStyle name="Note 5 6 2 3 3" xfId="4421"/>
    <cellStyle name="Note 5 6 2 4" xfId="2581"/>
    <cellStyle name="Note 5 6 2 4 2" xfId="4423"/>
    <cellStyle name="Note 5 6 2 5" xfId="2582"/>
    <cellStyle name="Note 5 6 2 5 2" xfId="4424"/>
    <cellStyle name="Note 5 6 2 6" xfId="4416"/>
    <cellStyle name="Note 5 6 3" xfId="2583"/>
    <cellStyle name="Note 5 6 3 2" xfId="2584"/>
    <cellStyle name="Note 5 6 3 2 2" xfId="2585"/>
    <cellStyle name="Note 5 6 3 2 2 2" xfId="4427"/>
    <cellStyle name="Note 5 6 3 2 3" xfId="4426"/>
    <cellStyle name="Note 5 6 3 3" xfId="2586"/>
    <cellStyle name="Note 5 6 3 3 2" xfId="4428"/>
    <cellStyle name="Note 5 6 3 4" xfId="4425"/>
    <cellStyle name="Note 5 6 4" xfId="2587"/>
    <cellStyle name="Note 5 6 4 2" xfId="2588"/>
    <cellStyle name="Note 5 6 4 2 2" xfId="4430"/>
    <cellStyle name="Note 5 6 4 3" xfId="4429"/>
    <cellStyle name="Note 5 6 5" xfId="2589"/>
    <cellStyle name="Note 5 6 5 2" xfId="4431"/>
    <cellStyle name="Note 5 6 6" xfId="4415"/>
    <cellStyle name="Note 5 7" xfId="2590"/>
    <cellStyle name="Note 5 7 2" xfId="2591"/>
    <cellStyle name="Note 5 7 2 2" xfId="2592"/>
    <cellStyle name="Note 5 7 2 2 2" xfId="2593"/>
    <cellStyle name="Note 5 7 2 2 2 2" xfId="2594"/>
    <cellStyle name="Note 5 7 2 2 2 2 2" xfId="4436"/>
    <cellStyle name="Note 5 7 2 2 2 3" xfId="4435"/>
    <cellStyle name="Note 5 7 2 2 3" xfId="2595"/>
    <cellStyle name="Note 5 7 2 2 3 2" xfId="4437"/>
    <cellStyle name="Note 5 7 2 2 4" xfId="4434"/>
    <cellStyle name="Note 5 7 2 3" xfId="2596"/>
    <cellStyle name="Note 5 7 2 3 2" xfId="2597"/>
    <cellStyle name="Note 5 7 2 3 2 2" xfId="4439"/>
    <cellStyle name="Note 5 7 2 3 3" xfId="4438"/>
    <cellStyle name="Note 5 7 2 4" xfId="2598"/>
    <cellStyle name="Note 5 7 2 4 2" xfId="4440"/>
    <cellStyle name="Note 5 7 2 5" xfId="2599"/>
    <cellStyle name="Note 5 7 2 5 2" xfId="4441"/>
    <cellStyle name="Note 5 7 2 6" xfId="4433"/>
    <cellStyle name="Note 5 7 3" xfId="2600"/>
    <cellStyle name="Note 5 7 3 2" xfId="2601"/>
    <cellStyle name="Note 5 7 3 2 2" xfId="2602"/>
    <cellStyle name="Note 5 7 3 2 2 2" xfId="4444"/>
    <cellStyle name="Note 5 7 3 2 3" xfId="4443"/>
    <cellStyle name="Note 5 7 3 3" xfId="2603"/>
    <cellStyle name="Note 5 7 3 3 2" xfId="4445"/>
    <cellStyle name="Note 5 7 3 4" xfId="4442"/>
    <cellStyle name="Note 5 7 4" xfId="2604"/>
    <cellStyle name="Note 5 7 4 2" xfId="2605"/>
    <cellStyle name="Note 5 7 4 2 2" xfId="4447"/>
    <cellStyle name="Note 5 7 4 3" xfId="4446"/>
    <cellStyle name="Note 5 7 5" xfId="2606"/>
    <cellStyle name="Note 5 7 5 2" xfId="4448"/>
    <cellStyle name="Note 5 7 6" xfId="4432"/>
    <cellStyle name="Note 5 8" xfId="2607"/>
    <cellStyle name="Note 5 8 2" xfId="2608"/>
    <cellStyle name="Note 5 8 2 2" xfId="2609"/>
    <cellStyle name="Note 5 8 2 2 2" xfId="2610"/>
    <cellStyle name="Note 5 8 2 2 2 2" xfId="2611"/>
    <cellStyle name="Note 5 8 2 2 2 2 2" xfId="4453"/>
    <cellStyle name="Note 5 8 2 2 2 3" xfId="4452"/>
    <cellStyle name="Note 5 8 2 2 3" xfId="2612"/>
    <cellStyle name="Note 5 8 2 2 3 2" xfId="4454"/>
    <cellStyle name="Note 5 8 2 2 4" xfId="4451"/>
    <cellStyle name="Note 5 8 2 3" xfId="2613"/>
    <cellStyle name="Note 5 8 2 3 2" xfId="2614"/>
    <cellStyle name="Note 5 8 2 3 2 2" xfId="4456"/>
    <cellStyle name="Note 5 8 2 3 3" xfId="4455"/>
    <cellStyle name="Note 5 8 2 4" xfId="2615"/>
    <cellStyle name="Note 5 8 2 4 2" xfId="4457"/>
    <cellStyle name="Note 5 8 2 5" xfId="2616"/>
    <cellStyle name="Note 5 8 2 5 2" xfId="4458"/>
    <cellStyle name="Note 5 8 2 6" xfId="4450"/>
    <cellStyle name="Note 5 8 3" xfId="2617"/>
    <cellStyle name="Note 5 8 3 2" xfId="2618"/>
    <cellStyle name="Note 5 8 3 2 2" xfId="2619"/>
    <cellStyle name="Note 5 8 3 2 2 2" xfId="4461"/>
    <cellStyle name="Note 5 8 3 2 3" xfId="4460"/>
    <cellStyle name="Note 5 8 3 3" xfId="2620"/>
    <cellStyle name="Note 5 8 3 3 2" xfId="4462"/>
    <cellStyle name="Note 5 8 3 4" xfId="4459"/>
    <cellStyle name="Note 5 8 4" xfId="2621"/>
    <cellStyle name="Note 5 8 4 2" xfId="2622"/>
    <cellStyle name="Note 5 8 4 2 2" xfId="4464"/>
    <cellStyle name="Note 5 8 4 3" xfId="4463"/>
    <cellStyle name="Note 5 8 5" xfId="2623"/>
    <cellStyle name="Note 5 8 5 2" xfId="4465"/>
    <cellStyle name="Note 5 8 6" xfId="4449"/>
    <cellStyle name="Note 6 2" xfId="2624"/>
    <cellStyle name="Note 6 2 2" xfId="2625"/>
    <cellStyle name="Note 6 2 2 2" xfId="2626"/>
    <cellStyle name="Note 6 2 2 2 2" xfId="2627"/>
    <cellStyle name="Note 6 2 2 2 2 2" xfId="2628"/>
    <cellStyle name="Note 6 2 2 2 2 2 2" xfId="4470"/>
    <cellStyle name="Note 6 2 2 2 2 3" xfId="4469"/>
    <cellStyle name="Note 6 2 2 2 3" xfId="2629"/>
    <cellStyle name="Note 6 2 2 2 3 2" xfId="4471"/>
    <cellStyle name="Note 6 2 2 2 4" xfId="4468"/>
    <cellStyle name="Note 6 2 2 3" xfId="2630"/>
    <cellStyle name="Note 6 2 2 3 2" xfId="2631"/>
    <cellStyle name="Note 6 2 2 3 2 2" xfId="4473"/>
    <cellStyle name="Note 6 2 2 3 3" xfId="4472"/>
    <cellStyle name="Note 6 2 2 4" xfId="2632"/>
    <cellStyle name="Note 6 2 2 4 2" xfId="4474"/>
    <cellStyle name="Note 6 2 2 5" xfId="2633"/>
    <cellStyle name="Note 6 2 2 5 2" xfId="4475"/>
    <cellStyle name="Note 6 2 2 6" xfId="4467"/>
    <cellStyle name="Note 6 2 3" xfId="2634"/>
    <cellStyle name="Note 6 2 3 2" xfId="2635"/>
    <cellStyle name="Note 6 2 3 2 2" xfId="2636"/>
    <cellStyle name="Note 6 2 3 2 2 2" xfId="4478"/>
    <cellStyle name="Note 6 2 3 2 3" xfId="4477"/>
    <cellStyle name="Note 6 2 3 3" xfId="2637"/>
    <cellStyle name="Note 6 2 3 3 2" xfId="4479"/>
    <cellStyle name="Note 6 2 3 4" xfId="4476"/>
    <cellStyle name="Note 6 2 4" xfId="2638"/>
    <cellStyle name="Note 6 2 4 2" xfId="2639"/>
    <cellStyle name="Note 6 2 4 2 2" xfId="4481"/>
    <cellStyle name="Note 6 2 4 3" xfId="4480"/>
    <cellStyle name="Note 6 2 5" xfId="2640"/>
    <cellStyle name="Note 6 2 5 2" xfId="4482"/>
    <cellStyle name="Note 6 2 6" xfId="4466"/>
    <cellStyle name="Note 6 3" xfId="2641"/>
    <cellStyle name="Note 6 3 2" xfId="2642"/>
    <cellStyle name="Note 6 3 2 2" xfId="2643"/>
    <cellStyle name="Note 6 3 2 2 2" xfId="2644"/>
    <cellStyle name="Note 6 3 2 2 2 2" xfId="2645"/>
    <cellStyle name="Note 6 3 2 2 2 2 2" xfId="4487"/>
    <cellStyle name="Note 6 3 2 2 2 3" xfId="4486"/>
    <cellStyle name="Note 6 3 2 2 3" xfId="2646"/>
    <cellStyle name="Note 6 3 2 2 3 2" xfId="4488"/>
    <cellStyle name="Note 6 3 2 2 4" xfId="4485"/>
    <cellStyle name="Note 6 3 2 3" xfId="2647"/>
    <cellStyle name="Note 6 3 2 3 2" xfId="2648"/>
    <cellStyle name="Note 6 3 2 3 2 2" xfId="4490"/>
    <cellStyle name="Note 6 3 2 3 3" xfId="4489"/>
    <cellStyle name="Note 6 3 2 4" xfId="2649"/>
    <cellStyle name="Note 6 3 2 4 2" xfId="4491"/>
    <cellStyle name="Note 6 3 2 5" xfId="2650"/>
    <cellStyle name="Note 6 3 2 5 2" xfId="4492"/>
    <cellStyle name="Note 6 3 2 6" xfId="4484"/>
    <cellStyle name="Note 6 3 3" xfId="2651"/>
    <cellStyle name="Note 6 3 3 2" xfId="2652"/>
    <cellStyle name="Note 6 3 3 2 2" xfId="2653"/>
    <cellStyle name="Note 6 3 3 2 2 2" xfId="4495"/>
    <cellStyle name="Note 6 3 3 2 3" xfId="4494"/>
    <cellStyle name="Note 6 3 3 3" xfId="2654"/>
    <cellStyle name="Note 6 3 3 3 2" xfId="4496"/>
    <cellStyle name="Note 6 3 3 4" xfId="4493"/>
    <cellStyle name="Note 6 3 4" xfId="2655"/>
    <cellStyle name="Note 6 3 4 2" xfId="2656"/>
    <cellStyle name="Note 6 3 4 2 2" xfId="4498"/>
    <cellStyle name="Note 6 3 4 3" xfId="4497"/>
    <cellStyle name="Note 6 3 5" xfId="2657"/>
    <cellStyle name="Note 6 3 5 2" xfId="4499"/>
    <cellStyle name="Note 6 3 6" xfId="4483"/>
    <cellStyle name="Note 6 4" xfId="2658"/>
    <cellStyle name="Note 6 4 2" xfId="2659"/>
    <cellStyle name="Note 6 4 2 2" xfId="2660"/>
    <cellStyle name="Note 6 4 2 2 2" xfId="2661"/>
    <cellStyle name="Note 6 4 2 2 2 2" xfId="2662"/>
    <cellStyle name="Note 6 4 2 2 2 2 2" xfId="4504"/>
    <cellStyle name="Note 6 4 2 2 2 3" xfId="4503"/>
    <cellStyle name="Note 6 4 2 2 3" xfId="2663"/>
    <cellStyle name="Note 6 4 2 2 3 2" xfId="4505"/>
    <cellStyle name="Note 6 4 2 2 4" xfId="4502"/>
    <cellStyle name="Note 6 4 2 3" xfId="2664"/>
    <cellStyle name="Note 6 4 2 3 2" xfId="2665"/>
    <cellStyle name="Note 6 4 2 3 2 2" xfId="4507"/>
    <cellStyle name="Note 6 4 2 3 3" xfId="4506"/>
    <cellStyle name="Note 6 4 2 4" xfId="2666"/>
    <cellStyle name="Note 6 4 2 4 2" xfId="4508"/>
    <cellStyle name="Note 6 4 2 5" xfId="2667"/>
    <cellStyle name="Note 6 4 2 5 2" xfId="4509"/>
    <cellStyle name="Note 6 4 2 6" xfId="4501"/>
    <cellStyle name="Note 6 4 3" xfId="2668"/>
    <cellStyle name="Note 6 4 3 2" xfId="2669"/>
    <cellStyle name="Note 6 4 3 2 2" xfId="2670"/>
    <cellStyle name="Note 6 4 3 2 2 2" xfId="4512"/>
    <cellStyle name="Note 6 4 3 2 3" xfId="4511"/>
    <cellStyle name="Note 6 4 3 3" xfId="2671"/>
    <cellStyle name="Note 6 4 3 3 2" xfId="4513"/>
    <cellStyle name="Note 6 4 3 4" xfId="4510"/>
    <cellStyle name="Note 6 4 4" xfId="2672"/>
    <cellStyle name="Note 6 4 4 2" xfId="2673"/>
    <cellStyle name="Note 6 4 4 2 2" xfId="4515"/>
    <cellStyle name="Note 6 4 4 3" xfId="4514"/>
    <cellStyle name="Note 6 4 5" xfId="2674"/>
    <cellStyle name="Note 6 4 5 2" xfId="4516"/>
    <cellStyle name="Note 6 4 6" xfId="4500"/>
    <cellStyle name="Note 6 5" xfId="2675"/>
    <cellStyle name="Note 6 5 2" xfId="2676"/>
    <cellStyle name="Note 6 5 2 2" xfId="2677"/>
    <cellStyle name="Note 6 5 2 2 2" xfId="2678"/>
    <cellStyle name="Note 6 5 2 2 2 2" xfId="2679"/>
    <cellStyle name="Note 6 5 2 2 2 2 2" xfId="4521"/>
    <cellStyle name="Note 6 5 2 2 2 3" xfId="4520"/>
    <cellStyle name="Note 6 5 2 2 3" xfId="2680"/>
    <cellStyle name="Note 6 5 2 2 3 2" xfId="4522"/>
    <cellStyle name="Note 6 5 2 2 4" xfId="4519"/>
    <cellStyle name="Note 6 5 2 3" xfId="2681"/>
    <cellStyle name="Note 6 5 2 3 2" xfId="2682"/>
    <cellStyle name="Note 6 5 2 3 2 2" xfId="4524"/>
    <cellStyle name="Note 6 5 2 3 3" xfId="4523"/>
    <cellStyle name="Note 6 5 2 4" xfId="2683"/>
    <cellStyle name="Note 6 5 2 4 2" xfId="4525"/>
    <cellStyle name="Note 6 5 2 5" xfId="2684"/>
    <cellStyle name="Note 6 5 2 5 2" xfId="4526"/>
    <cellStyle name="Note 6 5 2 6" xfId="4518"/>
    <cellStyle name="Note 6 5 3" xfId="2685"/>
    <cellStyle name="Note 6 5 3 2" xfId="2686"/>
    <cellStyle name="Note 6 5 3 2 2" xfId="2687"/>
    <cellStyle name="Note 6 5 3 2 2 2" xfId="4529"/>
    <cellStyle name="Note 6 5 3 2 3" xfId="4528"/>
    <cellStyle name="Note 6 5 3 3" xfId="2688"/>
    <cellStyle name="Note 6 5 3 3 2" xfId="4530"/>
    <cellStyle name="Note 6 5 3 4" xfId="4527"/>
    <cellStyle name="Note 6 5 4" xfId="2689"/>
    <cellStyle name="Note 6 5 4 2" xfId="2690"/>
    <cellStyle name="Note 6 5 4 2 2" xfId="4532"/>
    <cellStyle name="Note 6 5 4 3" xfId="4531"/>
    <cellStyle name="Note 6 5 5" xfId="2691"/>
    <cellStyle name="Note 6 5 5 2" xfId="4533"/>
    <cellStyle name="Note 6 5 6" xfId="4517"/>
    <cellStyle name="Note 6 6" xfId="2692"/>
    <cellStyle name="Note 6 6 2" xfId="2693"/>
    <cellStyle name="Note 6 6 2 2" xfId="2694"/>
    <cellStyle name="Note 6 6 2 2 2" xfId="2695"/>
    <cellStyle name="Note 6 6 2 2 2 2" xfId="2696"/>
    <cellStyle name="Note 6 6 2 2 2 2 2" xfId="4538"/>
    <cellStyle name="Note 6 6 2 2 2 3" xfId="4537"/>
    <cellStyle name="Note 6 6 2 2 3" xfId="2697"/>
    <cellStyle name="Note 6 6 2 2 3 2" xfId="4539"/>
    <cellStyle name="Note 6 6 2 2 4" xfId="4536"/>
    <cellStyle name="Note 6 6 2 3" xfId="2698"/>
    <cellStyle name="Note 6 6 2 3 2" xfId="2699"/>
    <cellStyle name="Note 6 6 2 3 2 2" xfId="4541"/>
    <cellStyle name="Note 6 6 2 3 3" xfId="4540"/>
    <cellStyle name="Note 6 6 2 4" xfId="2700"/>
    <cellStyle name="Note 6 6 2 4 2" xfId="4542"/>
    <cellStyle name="Note 6 6 2 5" xfId="2701"/>
    <cellStyle name="Note 6 6 2 5 2" xfId="4543"/>
    <cellStyle name="Note 6 6 2 6" xfId="4535"/>
    <cellStyle name="Note 6 6 3" xfId="2702"/>
    <cellStyle name="Note 6 6 3 2" xfId="2703"/>
    <cellStyle name="Note 6 6 3 2 2" xfId="2704"/>
    <cellStyle name="Note 6 6 3 2 2 2" xfId="4546"/>
    <cellStyle name="Note 6 6 3 2 3" xfId="4545"/>
    <cellStyle name="Note 6 6 3 3" xfId="2705"/>
    <cellStyle name="Note 6 6 3 3 2" xfId="4547"/>
    <cellStyle name="Note 6 6 3 4" xfId="4544"/>
    <cellStyle name="Note 6 6 4" xfId="2706"/>
    <cellStyle name="Note 6 6 4 2" xfId="2707"/>
    <cellStyle name="Note 6 6 4 2 2" xfId="4549"/>
    <cellStyle name="Note 6 6 4 3" xfId="4548"/>
    <cellStyle name="Note 6 6 5" xfId="2708"/>
    <cellStyle name="Note 6 6 5 2" xfId="4550"/>
    <cellStyle name="Note 6 6 6" xfId="4534"/>
    <cellStyle name="Note 6 7" xfId="2709"/>
    <cellStyle name="Note 6 7 2" xfId="2710"/>
    <cellStyle name="Note 6 7 2 2" xfId="2711"/>
    <cellStyle name="Note 6 7 2 2 2" xfId="2712"/>
    <cellStyle name="Note 6 7 2 2 2 2" xfId="2713"/>
    <cellStyle name="Note 6 7 2 2 2 2 2" xfId="4555"/>
    <cellStyle name="Note 6 7 2 2 2 3" xfId="4554"/>
    <cellStyle name="Note 6 7 2 2 3" xfId="2714"/>
    <cellStyle name="Note 6 7 2 2 3 2" xfId="4556"/>
    <cellStyle name="Note 6 7 2 2 4" xfId="4553"/>
    <cellStyle name="Note 6 7 2 3" xfId="2715"/>
    <cellStyle name="Note 6 7 2 3 2" xfId="2716"/>
    <cellStyle name="Note 6 7 2 3 2 2" xfId="4558"/>
    <cellStyle name="Note 6 7 2 3 3" xfId="4557"/>
    <cellStyle name="Note 6 7 2 4" xfId="2717"/>
    <cellStyle name="Note 6 7 2 4 2" xfId="4559"/>
    <cellStyle name="Note 6 7 2 5" xfId="2718"/>
    <cellStyle name="Note 6 7 2 5 2" xfId="4560"/>
    <cellStyle name="Note 6 7 2 6" xfId="4552"/>
    <cellStyle name="Note 6 7 3" xfId="2719"/>
    <cellStyle name="Note 6 7 3 2" xfId="2720"/>
    <cellStyle name="Note 6 7 3 2 2" xfId="2721"/>
    <cellStyle name="Note 6 7 3 2 2 2" xfId="4563"/>
    <cellStyle name="Note 6 7 3 2 3" xfId="4562"/>
    <cellStyle name="Note 6 7 3 3" xfId="2722"/>
    <cellStyle name="Note 6 7 3 3 2" xfId="4564"/>
    <cellStyle name="Note 6 7 3 4" xfId="4561"/>
    <cellStyle name="Note 6 7 4" xfId="2723"/>
    <cellStyle name="Note 6 7 4 2" xfId="2724"/>
    <cellStyle name="Note 6 7 4 2 2" xfId="4566"/>
    <cellStyle name="Note 6 7 4 3" xfId="4565"/>
    <cellStyle name="Note 6 7 5" xfId="2725"/>
    <cellStyle name="Note 6 7 5 2" xfId="4567"/>
    <cellStyle name="Note 6 7 6" xfId="4551"/>
    <cellStyle name="Note 6 8" xfId="2726"/>
    <cellStyle name="Note 6 8 2" xfId="2727"/>
    <cellStyle name="Note 6 8 2 2" xfId="2728"/>
    <cellStyle name="Note 6 8 2 2 2" xfId="2729"/>
    <cellStyle name="Note 6 8 2 2 2 2" xfId="2730"/>
    <cellStyle name="Note 6 8 2 2 2 2 2" xfId="4572"/>
    <cellStyle name="Note 6 8 2 2 2 3" xfId="4571"/>
    <cellStyle name="Note 6 8 2 2 3" xfId="2731"/>
    <cellStyle name="Note 6 8 2 2 3 2" xfId="4573"/>
    <cellStyle name="Note 6 8 2 2 4" xfId="4570"/>
    <cellStyle name="Note 6 8 2 3" xfId="2732"/>
    <cellStyle name="Note 6 8 2 3 2" xfId="2733"/>
    <cellStyle name="Note 6 8 2 3 2 2" xfId="4575"/>
    <cellStyle name="Note 6 8 2 3 3" xfId="4574"/>
    <cellStyle name="Note 6 8 2 4" xfId="2734"/>
    <cellStyle name="Note 6 8 2 4 2" xfId="4576"/>
    <cellStyle name="Note 6 8 2 5" xfId="2735"/>
    <cellStyle name="Note 6 8 2 5 2" xfId="4577"/>
    <cellStyle name="Note 6 8 2 6" xfId="4569"/>
    <cellStyle name="Note 6 8 3" xfId="2736"/>
    <cellStyle name="Note 6 8 3 2" xfId="2737"/>
    <cellStyle name="Note 6 8 3 2 2" xfId="2738"/>
    <cellStyle name="Note 6 8 3 2 2 2" xfId="4580"/>
    <cellStyle name="Note 6 8 3 2 3" xfId="4579"/>
    <cellStyle name="Note 6 8 3 3" xfId="2739"/>
    <cellStyle name="Note 6 8 3 3 2" xfId="4581"/>
    <cellStyle name="Note 6 8 3 4" xfId="4578"/>
    <cellStyle name="Note 6 8 4" xfId="2740"/>
    <cellStyle name="Note 6 8 4 2" xfId="2741"/>
    <cellStyle name="Note 6 8 4 2 2" xfId="4583"/>
    <cellStyle name="Note 6 8 4 3" xfId="4582"/>
    <cellStyle name="Note 6 8 5" xfId="2742"/>
    <cellStyle name="Note 6 8 5 2" xfId="4584"/>
    <cellStyle name="Note 6 8 6" xfId="4568"/>
    <cellStyle name="Note 7 2" xfId="2743"/>
    <cellStyle name="Note 7 2 2" xfId="2744"/>
    <cellStyle name="Note 7 2 2 2" xfId="2745"/>
    <cellStyle name="Note 7 2 2 2 2" xfId="2746"/>
    <cellStyle name="Note 7 2 2 2 2 2" xfId="2747"/>
    <cellStyle name="Note 7 2 2 2 2 2 2" xfId="4589"/>
    <cellStyle name="Note 7 2 2 2 2 3" xfId="4588"/>
    <cellStyle name="Note 7 2 2 2 3" xfId="2748"/>
    <cellStyle name="Note 7 2 2 2 3 2" xfId="4590"/>
    <cellStyle name="Note 7 2 2 2 4" xfId="4587"/>
    <cellStyle name="Note 7 2 2 3" xfId="2749"/>
    <cellStyle name="Note 7 2 2 3 2" xfId="2750"/>
    <cellStyle name="Note 7 2 2 3 2 2" xfId="4592"/>
    <cellStyle name="Note 7 2 2 3 3" xfId="4591"/>
    <cellStyle name="Note 7 2 2 4" xfId="2751"/>
    <cellStyle name="Note 7 2 2 4 2" xfId="4593"/>
    <cellStyle name="Note 7 2 2 5" xfId="2752"/>
    <cellStyle name="Note 7 2 2 5 2" xfId="4594"/>
    <cellStyle name="Note 7 2 2 6" xfId="4586"/>
    <cellStyle name="Note 7 2 3" xfId="2753"/>
    <cellStyle name="Note 7 2 3 2" xfId="2754"/>
    <cellStyle name="Note 7 2 3 2 2" xfId="2755"/>
    <cellStyle name="Note 7 2 3 2 2 2" xfId="4597"/>
    <cellStyle name="Note 7 2 3 2 3" xfId="4596"/>
    <cellStyle name="Note 7 2 3 3" xfId="2756"/>
    <cellStyle name="Note 7 2 3 3 2" xfId="4598"/>
    <cellStyle name="Note 7 2 3 4" xfId="4595"/>
    <cellStyle name="Note 7 2 4" xfId="2757"/>
    <cellStyle name="Note 7 2 4 2" xfId="2758"/>
    <cellStyle name="Note 7 2 4 2 2" xfId="4600"/>
    <cellStyle name="Note 7 2 4 3" xfId="4599"/>
    <cellStyle name="Note 7 2 5" xfId="2759"/>
    <cellStyle name="Note 7 2 5 2" xfId="4601"/>
    <cellStyle name="Note 7 2 6" xfId="4585"/>
    <cellStyle name="Note 7 3" xfId="2760"/>
    <cellStyle name="Note 7 3 2" xfId="2761"/>
    <cellStyle name="Note 7 3 2 2" xfId="2762"/>
    <cellStyle name="Note 7 3 2 2 2" xfId="2763"/>
    <cellStyle name="Note 7 3 2 2 2 2" xfId="2764"/>
    <cellStyle name="Note 7 3 2 2 2 2 2" xfId="4606"/>
    <cellStyle name="Note 7 3 2 2 2 3" xfId="4605"/>
    <cellStyle name="Note 7 3 2 2 3" xfId="2765"/>
    <cellStyle name="Note 7 3 2 2 3 2" xfId="4607"/>
    <cellStyle name="Note 7 3 2 2 4" xfId="4604"/>
    <cellStyle name="Note 7 3 2 3" xfId="2766"/>
    <cellStyle name="Note 7 3 2 3 2" xfId="2767"/>
    <cellStyle name="Note 7 3 2 3 2 2" xfId="4609"/>
    <cellStyle name="Note 7 3 2 3 3" xfId="4608"/>
    <cellStyle name="Note 7 3 2 4" xfId="2768"/>
    <cellStyle name="Note 7 3 2 4 2" xfId="4610"/>
    <cellStyle name="Note 7 3 2 5" xfId="2769"/>
    <cellStyle name="Note 7 3 2 5 2" xfId="4611"/>
    <cellStyle name="Note 7 3 2 6" xfId="4603"/>
    <cellStyle name="Note 7 3 3" xfId="2770"/>
    <cellStyle name="Note 7 3 3 2" xfId="2771"/>
    <cellStyle name="Note 7 3 3 2 2" xfId="2772"/>
    <cellStyle name="Note 7 3 3 2 2 2" xfId="4614"/>
    <cellStyle name="Note 7 3 3 2 3" xfId="4613"/>
    <cellStyle name="Note 7 3 3 3" xfId="2773"/>
    <cellStyle name="Note 7 3 3 3 2" xfId="4615"/>
    <cellStyle name="Note 7 3 3 4" xfId="4612"/>
    <cellStyle name="Note 7 3 4" xfId="2774"/>
    <cellStyle name="Note 7 3 4 2" xfId="2775"/>
    <cellStyle name="Note 7 3 4 2 2" xfId="4617"/>
    <cellStyle name="Note 7 3 4 3" xfId="4616"/>
    <cellStyle name="Note 7 3 5" xfId="2776"/>
    <cellStyle name="Note 7 3 5 2" xfId="4618"/>
    <cellStyle name="Note 7 3 6" xfId="4602"/>
    <cellStyle name="Note 7 4" xfId="2777"/>
    <cellStyle name="Note 7 4 2" xfId="2778"/>
    <cellStyle name="Note 7 4 2 2" xfId="2779"/>
    <cellStyle name="Note 7 4 2 2 2" xfId="2780"/>
    <cellStyle name="Note 7 4 2 2 2 2" xfId="2781"/>
    <cellStyle name="Note 7 4 2 2 2 2 2" xfId="4623"/>
    <cellStyle name="Note 7 4 2 2 2 3" xfId="4622"/>
    <cellStyle name="Note 7 4 2 2 3" xfId="2782"/>
    <cellStyle name="Note 7 4 2 2 3 2" xfId="4624"/>
    <cellStyle name="Note 7 4 2 2 4" xfId="4621"/>
    <cellStyle name="Note 7 4 2 3" xfId="2783"/>
    <cellStyle name="Note 7 4 2 3 2" xfId="2784"/>
    <cellStyle name="Note 7 4 2 3 2 2" xfId="4626"/>
    <cellStyle name="Note 7 4 2 3 3" xfId="4625"/>
    <cellStyle name="Note 7 4 2 4" xfId="2785"/>
    <cellStyle name="Note 7 4 2 4 2" xfId="4627"/>
    <cellStyle name="Note 7 4 2 5" xfId="2786"/>
    <cellStyle name="Note 7 4 2 5 2" xfId="4628"/>
    <cellStyle name="Note 7 4 2 6" xfId="4620"/>
    <cellStyle name="Note 7 4 3" xfId="2787"/>
    <cellStyle name="Note 7 4 3 2" xfId="2788"/>
    <cellStyle name="Note 7 4 3 2 2" xfId="2789"/>
    <cellStyle name="Note 7 4 3 2 2 2" xfId="4631"/>
    <cellStyle name="Note 7 4 3 2 3" xfId="4630"/>
    <cellStyle name="Note 7 4 3 3" xfId="2790"/>
    <cellStyle name="Note 7 4 3 3 2" xfId="4632"/>
    <cellStyle name="Note 7 4 3 4" xfId="4629"/>
    <cellStyle name="Note 7 4 4" xfId="2791"/>
    <cellStyle name="Note 7 4 4 2" xfId="2792"/>
    <cellStyle name="Note 7 4 4 2 2" xfId="4634"/>
    <cellStyle name="Note 7 4 4 3" xfId="4633"/>
    <cellStyle name="Note 7 4 5" xfId="2793"/>
    <cellStyle name="Note 7 4 5 2" xfId="4635"/>
    <cellStyle name="Note 7 4 6" xfId="4619"/>
    <cellStyle name="Note 7 5" xfId="2794"/>
    <cellStyle name="Note 7 5 2" xfId="2795"/>
    <cellStyle name="Note 7 5 2 2" xfId="2796"/>
    <cellStyle name="Note 7 5 2 2 2" xfId="2797"/>
    <cellStyle name="Note 7 5 2 2 2 2" xfId="2798"/>
    <cellStyle name="Note 7 5 2 2 2 2 2" xfId="4640"/>
    <cellStyle name="Note 7 5 2 2 2 3" xfId="4639"/>
    <cellStyle name="Note 7 5 2 2 3" xfId="2799"/>
    <cellStyle name="Note 7 5 2 2 3 2" xfId="4641"/>
    <cellStyle name="Note 7 5 2 2 4" xfId="4638"/>
    <cellStyle name="Note 7 5 2 3" xfId="2800"/>
    <cellStyle name="Note 7 5 2 3 2" xfId="2801"/>
    <cellStyle name="Note 7 5 2 3 2 2" xfId="4643"/>
    <cellStyle name="Note 7 5 2 3 3" xfId="4642"/>
    <cellStyle name="Note 7 5 2 4" xfId="2802"/>
    <cellStyle name="Note 7 5 2 4 2" xfId="4644"/>
    <cellStyle name="Note 7 5 2 5" xfId="2803"/>
    <cellStyle name="Note 7 5 2 5 2" xfId="4645"/>
    <cellStyle name="Note 7 5 2 6" xfId="4637"/>
    <cellStyle name="Note 7 5 3" xfId="2804"/>
    <cellStyle name="Note 7 5 3 2" xfId="2805"/>
    <cellStyle name="Note 7 5 3 2 2" xfId="2806"/>
    <cellStyle name="Note 7 5 3 2 2 2" xfId="4648"/>
    <cellStyle name="Note 7 5 3 2 3" xfId="4647"/>
    <cellStyle name="Note 7 5 3 3" xfId="2807"/>
    <cellStyle name="Note 7 5 3 3 2" xfId="4649"/>
    <cellStyle name="Note 7 5 3 4" xfId="4646"/>
    <cellStyle name="Note 7 5 4" xfId="2808"/>
    <cellStyle name="Note 7 5 4 2" xfId="2809"/>
    <cellStyle name="Note 7 5 4 2 2" xfId="4651"/>
    <cellStyle name="Note 7 5 4 3" xfId="4650"/>
    <cellStyle name="Note 7 5 5" xfId="2810"/>
    <cellStyle name="Note 7 5 5 2" xfId="4652"/>
    <cellStyle name="Note 7 5 6" xfId="4636"/>
    <cellStyle name="Note 7 6" xfId="2811"/>
    <cellStyle name="Note 7 6 2" xfId="2812"/>
    <cellStyle name="Note 7 6 2 2" xfId="2813"/>
    <cellStyle name="Note 7 6 2 2 2" xfId="2814"/>
    <cellStyle name="Note 7 6 2 2 2 2" xfId="2815"/>
    <cellStyle name="Note 7 6 2 2 2 2 2" xfId="4657"/>
    <cellStyle name="Note 7 6 2 2 2 3" xfId="4656"/>
    <cellStyle name="Note 7 6 2 2 3" xfId="2816"/>
    <cellStyle name="Note 7 6 2 2 3 2" xfId="4658"/>
    <cellStyle name="Note 7 6 2 2 4" xfId="4655"/>
    <cellStyle name="Note 7 6 2 3" xfId="2817"/>
    <cellStyle name="Note 7 6 2 3 2" xfId="2818"/>
    <cellStyle name="Note 7 6 2 3 2 2" xfId="4660"/>
    <cellStyle name="Note 7 6 2 3 3" xfId="4659"/>
    <cellStyle name="Note 7 6 2 4" xfId="2819"/>
    <cellStyle name="Note 7 6 2 4 2" xfId="4661"/>
    <cellStyle name="Note 7 6 2 5" xfId="2820"/>
    <cellStyle name="Note 7 6 2 5 2" xfId="4662"/>
    <cellStyle name="Note 7 6 2 6" xfId="4654"/>
    <cellStyle name="Note 7 6 3" xfId="2821"/>
    <cellStyle name="Note 7 6 3 2" xfId="2822"/>
    <cellStyle name="Note 7 6 3 2 2" xfId="2823"/>
    <cellStyle name="Note 7 6 3 2 2 2" xfId="4665"/>
    <cellStyle name="Note 7 6 3 2 3" xfId="4664"/>
    <cellStyle name="Note 7 6 3 3" xfId="2824"/>
    <cellStyle name="Note 7 6 3 3 2" xfId="4666"/>
    <cellStyle name="Note 7 6 3 4" xfId="4663"/>
    <cellStyle name="Note 7 6 4" xfId="2825"/>
    <cellStyle name="Note 7 6 4 2" xfId="2826"/>
    <cellStyle name="Note 7 6 4 2 2" xfId="4668"/>
    <cellStyle name="Note 7 6 4 3" xfId="4667"/>
    <cellStyle name="Note 7 6 5" xfId="2827"/>
    <cellStyle name="Note 7 6 5 2" xfId="4669"/>
    <cellStyle name="Note 7 6 6" xfId="4653"/>
    <cellStyle name="Note 7 7" xfId="2828"/>
    <cellStyle name="Note 7 7 2" xfId="2829"/>
    <cellStyle name="Note 7 7 2 2" xfId="2830"/>
    <cellStyle name="Note 7 7 2 2 2" xfId="2831"/>
    <cellStyle name="Note 7 7 2 2 2 2" xfId="2832"/>
    <cellStyle name="Note 7 7 2 2 2 2 2" xfId="4674"/>
    <cellStyle name="Note 7 7 2 2 2 3" xfId="4673"/>
    <cellStyle name="Note 7 7 2 2 3" xfId="2833"/>
    <cellStyle name="Note 7 7 2 2 3 2" xfId="4675"/>
    <cellStyle name="Note 7 7 2 2 4" xfId="4672"/>
    <cellStyle name="Note 7 7 2 3" xfId="2834"/>
    <cellStyle name="Note 7 7 2 3 2" xfId="2835"/>
    <cellStyle name="Note 7 7 2 3 2 2" xfId="4677"/>
    <cellStyle name="Note 7 7 2 3 3" xfId="4676"/>
    <cellStyle name="Note 7 7 2 4" xfId="2836"/>
    <cellStyle name="Note 7 7 2 4 2" xfId="4678"/>
    <cellStyle name="Note 7 7 2 5" xfId="2837"/>
    <cellStyle name="Note 7 7 2 5 2" xfId="4679"/>
    <cellStyle name="Note 7 7 2 6" xfId="4671"/>
    <cellStyle name="Note 7 7 3" xfId="2838"/>
    <cellStyle name="Note 7 7 3 2" xfId="2839"/>
    <cellStyle name="Note 7 7 3 2 2" xfId="2840"/>
    <cellStyle name="Note 7 7 3 2 2 2" xfId="4682"/>
    <cellStyle name="Note 7 7 3 2 3" xfId="4681"/>
    <cellStyle name="Note 7 7 3 3" xfId="2841"/>
    <cellStyle name="Note 7 7 3 3 2" xfId="4683"/>
    <cellStyle name="Note 7 7 3 4" xfId="4680"/>
    <cellStyle name="Note 7 7 4" xfId="2842"/>
    <cellStyle name="Note 7 7 4 2" xfId="2843"/>
    <cellStyle name="Note 7 7 4 2 2" xfId="4685"/>
    <cellStyle name="Note 7 7 4 3" xfId="4684"/>
    <cellStyle name="Note 7 7 5" xfId="2844"/>
    <cellStyle name="Note 7 7 5 2" xfId="4686"/>
    <cellStyle name="Note 7 7 6" xfId="4670"/>
    <cellStyle name="Note 7 8" xfId="2845"/>
    <cellStyle name="Note 7 8 2" xfId="2846"/>
    <cellStyle name="Note 7 8 2 2" xfId="2847"/>
    <cellStyle name="Note 7 8 2 2 2" xfId="2848"/>
    <cellStyle name="Note 7 8 2 2 2 2" xfId="2849"/>
    <cellStyle name="Note 7 8 2 2 2 2 2" xfId="4691"/>
    <cellStyle name="Note 7 8 2 2 2 3" xfId="4690"/>
    <cellStyle name="Note 7 8 2 2 3" xfId="2850"/>
    <cellStyle name="Note 7 8 2 2 3 2" xfId="4692"/>
    <cellStyle name="Note 7 8 2 2 4" xfId="4689"/>
    <cellStyle name="Note 7 8 2 3" xfId="2851"/>
    <cellStyle name="Note 7 8 2 3 2" xfId="2852"/>
    <cellStyle name="Note 7 8 2 3 2 2" xfId="4694"/>
    <cellStyle name="Note 7 8 2 3 3" xfId="4693"/>
    <cellStyle name="Note 7 8 2 4" xfId="2853"/>
    <cellStyle name="Note 7 8 2 4 2" xfId="4695"/>
    <cellStyle name="Note 7 8 2 5" xfId="2854"/>
    <cellStyle name="Note 7 8 2 5 2" xfId="4696"/>
    <cellStyle name="Note 7 8 2 6" xfId="4688"/>
    <cellStyle name="Note 7 8 3" xfId="2855"/>
    <cellStyle name="Note 7 8 3 2" xfId="2856"/>
    <cellStyle name="Note 7 8 3 2 2" xfId="2857"/>
    <cellStyle name="Note 7 8 3 2 2 2" xfId="4699"/>
    <cellStyle name="Note 7 8 3 2 3" xfId="4698"/>
    <cellStyle name="Note 7 8 3 3" xfId="2858"/>
    <cellStyle name="Note 7 8 3 3 2" xfId="4700"/>
    <cellStyle name="Note 7 8 3 4" xfId="4697"/>
    <cellStyle name="Note 7 8 4" xfId="2859"/>
    <cellStyle name="Note 7 8 4 2" xfId="2860"/>
    <cellStyle name="Note 7 8 4 2 2" xfId="4702"/>
    <cellStyle name="Note 7 8 4 3" xfId="4701"/>
    <cellStyle name="Note 7 8 5" xfId="2861"/>
    <cellStyle name="Note 7 8 5 2" xfId="4703"/>
    <cellStyle name="Note 7 8 6" xfId="4687"/>
    <cellStyle name="Note 8 2" xfId="2862"/>
    <cellStyle name="Note 8 2 2" xfId="2863"/>
    <cellStyle name="Note 8 2 2 2" xfId="2864"/>
    <cellStyle name="Note 8 2 2 2 2" xfId="2865"/>
    <cellStyle name="Note 8 2 2 2 2 2" xfId="2866"/>
    <cellStyle name="Note 8 2 2 2 2 2 2" xfId="4708"/>
    <cellStyle name="Note 8 2 2 2 2 3" xfId="4707"/>
    <cellStyle name="Note 8 2 2 2 3" xfId="2867"/>
    <cellStyle name="Note 8 2 2 2 3 2" xfId="4709"/>
    <cellStyle name="Note 8 2 2 2 4" xfId="4706"/>
    <cellStyle name="Note 8 2 2 3" xfId="2868"/>
    <cellStyle name="Note 8 2 2 3 2" xfId="2869"/>
    <cellStyle name="Note 8 2 2 3 2 2" xfId="4711"/>
    <cellStyle name="Note 8 2 2 3 3" xfId="4710"/>
    <cellStyle name="Note 8 2 2 4" xfId="2870"/>
    <cellStyle name="Note 8 2 2 4 2" xfId="4712"/>
    <cellStyle name="Note 8 2 2 5" xfId="2871"/>
    <cellStyle name="Note 8 2 2 5 2" xfId="4713"/>
    <cellStyle name="Note 8 2 2 6" xfId="4705"/>
    <cellStyle name="Note 8 2 3" xfId="2872"/>
    <cellStyle name="Note 8 2 3 2" xfId="2873"/>
    <cellStyle name="Note 8 2 3 2 2" xfId="2874"/>
    <cellStyle name="Note 8 2 3 2 2 2" xfId="4716"/>
    <cellStyle name="Note 8 2 3 2 3" xfId="4715"/>
    <cellStyle name="Note 8 2 3 3" xfId="2875"/>
    <cellStyle name="Note 8 2 3 3 2" xfId="4717"/>
    <cellStyle name="Note 8 2 3 4" xfId="4714"/>
    <cellStyle name="Note 8 2 4" xfId="2876"/>
    <cellStyle name="Note 8 2 4 2" xfId="2877"/>
    <cellStyle name="Note 8 2 4 2 2" xfId="4719"/>
    <cellStyle name="Note 8 2 4 3" xfId="4718"/>
    <cellStyle name="Note 8 2 5" xfId="2878"/>
    <cellStyle name="Note 8 2 5 2" xfId="4720"/>
    <cellStyle name="Note 8 2 6" xfId="4704"/>
    <cellStyle name="Note 8 3" xfId="2879"/>
    <cellStyle name="Note 8 3 2" xfId="2880"/>
    <cellStyle name="Note 8 3 2 2" xfId="2881"/>
    <cellStyle name="Note 8 3 2 2 2" xfId="2882"/>
    <cellStyle name="Note 8 3 2 2 2 2" xfId="2883"/>
    <cellStyle name="Note 8 3 2 2 2 2 2" xfId="4725"/>
    <cellStyle name="Note 8 3 2 2 2 3" xfId="4724"/>
    <cellStyle name="Note 8 3 2 2 3" xfId="2884"/>
    <cellStyle name="Note 8 3 2 2 3 2" xfId="4726"/>
    <cellStyle name="Note 8 3 2 2 4" xfId="4723"/>
    <cellStyle name="Note 8 3 2 3" xfId="2885"/>
    <cellStyle name="Note 8 3 2 3 2" xfId="2886"/>
    <cellStyle name="Note 8 3 2 3 2 2" xfId="4728"/>
    <cellStyle name="Note 8 3 2 3 3" xfId="4727"/>
    <cellStyle name="Note 8 3 2 4" xfId="2887"/>
    <cellStyle name="Note 8 3 2 4 2" xfId="4729"/>
    <cellStyle name="Note 8 3 2 5" xfId="2888"/>
    <cellStyle name="Note 8 3 2 5 2" xfId="4730"/>
    <cellStyle name="Note 8 3 2 6" xfId="4722"/>
    <cellStyle name="Note 8 3 3" xfId="2889"/>
    <cellStyle name="Note 8 3 3 2" xfId="2890"/>
    <cellStyle name="Note 8 3 3 2 2" xfId="2891"/>
    <cellStyle name="Note 8 3 3 2 2 2" xfId="4733"/>
    <cellStyle name="Note 8 3 3 2 3" xfId="4732"/>
    <cellStyle name="Note 8 3 3 3" xfId="2892"/>
    <cellStyle name="Note 8 3 3 3 2" xfId="4734"/>
    <cellStyle name="Note 8 3 3 4" xfId="4731"/>
    <cellStyle name="Note 8 3 4" xfId="2893"/>
    <cellStyle name="Note 8 3 4 2" xfId="2894"/>
    <cellStyle name="Note 8 3 4 2 2" xfId="4736"/>
    <cellStyle name="Note 8 3 4 3" xfId="4735"/>
    <cellStyle name="Note 8 3 5" xfId="2895"/>
    <cellStyle name="Note 8 3 5 2" xfId="4737"/>
    <cellStyle name="Note 8 3 6" xfId="4721"/>
    <cellStyle name="Note 8 4" xfId="2896"/>
    <cellStyle name="Note 8 4 2" xfId="2897"/>
    <cellStyle name="Note 8 4 2 2" xfId="2898"/>
    <cellStyle name="Note 8 4 2 2 2" xfId="2899"/>
    <cellStyle name="Note 8 4 2 2 2 2" xfId="2900"/>
    <cellStyle name="Note 8 4 2 2 2 2 2" xfId="4742"/>
    <cellStyle name="Note 8 4 2 2 2 3" xfId="4741"/>
    <cellStyle name="Note 8 4 2 2 3" xfId="2901"/>
    <cellStyle name="Note 8 4 2 2 3 2" xfId="4743"/>
    <cellStyle name="Note 8 4 2 2 4" xfId="4740"/>
    <cellStyle name="Note 8 4 2 3" xfId="2902"/>
    <cellStyle name="Note 8 4 2 3 2" xfId="2903"/>
    <cellStyle name="Note 8 4 2 3 2 2" xfId="4745"/>
    <cellStyle name="Note 8 4 2 3 3" xfId="4744"/>
    <cellStyle name="Note 8 4 2 4" xfId="2904"/>
    <cellStyle name="Note 8 4 2 4 2" xfId="4746"/>
    <cellStyle name="Note 8 4 2 5" xfId="2905"/>
    <cellStyle name="Note 8 4 2 5 2" xfId="4747"/>
    <cellStyle name="Note 8 4 2 6" xfId="4739"/>
    <cellStyle name="Note 8 4 3" xfId="2906"/>
    <cellStyle name="Note 8 4 3 2" xfId="2907"/>
    <cellStyle name="Note 8 4 3 2 2" xfId="2908"/>
    <cellStyle name="Note 8 4 3 2 2 2" xfId="4750"/>
    <cellStyle name="Note 8 4 3 2 3" xfId="4749"/>
    <cellStyle name="Note 8 4 3 3" xfId="2909"/>
    <cellStyle name="Note 8 4 3 3 2" xfId="4751"/>
    <cellStyle name="Note 8 4 3 4" xfId="4748"/>
    <cellStyle name="Note 8 4 4" xfId="2910"/>
    <cellStyle name="Note 8 4 4 2" xfId="2911"/>
    <cellStyle name="Note 8 4 4 2 2" xfId="4753"/>
    <cellStyle name="Note 8 4 4 3" xfId="4752"/>
    <cellStyle name="Note 8 4 5" xfId="2912"/>
    <cellStyle name="Note 8 4 5 2" xfId="4754"/>
    <cellStyle name="Note 8 4 6" xfId="4738"/>
    <cellStyle name="Note 8 5" xfId="2913"/>
    <cellStyle name="Note 8 5 2" xfId="2914"/>
    <cellStyle name="Note 8 5 2 2" xfId="2915"/>
    <cellStyle name="Note 8 5 2 2 2" xfId="2916"/>
    <cellStyle name="Note 8 5 2 2 2 2" xfId="2917"/>
    <cellStyle name="Note 8 5 2 2 2 2 2" xfId="4759"/>
    <cellStyle name="Note 8 5 2 2 2 3" xfId="4758"/>
    <cellStyle name="Note 8 5 2 2 3" xfId="2918"/>
    <cellStyle name="Note 8 5 2 2 3 2" xfId="4760"/>
    <cellStyle name="Note 8 5 2 2 4" xfId="4757"/>
    <cellStyle name="Note 8 5 2 3" xfId="2919"/>
    <cellStyle name="Note 8 5 2 3 2" xfId="2920"/>
    <cellStyle name="Note 8 5 2 3 2 2" xfId="4762"/>
    <cellStyle name="Note 8 5 2 3 3" xfId="4761"/>
    <cellStyle name="Note 8 5 2 4" xfId="2921"/>
    <cellStyle name="Note 8 5 2 4 2" xfId="4763"/>
    <cellStyle name="Note 8 5 2 5" xfId="2922"/>
    <cellStyle name="Note 8 5 2 5 2" xfId="4764"/>
    <cellStyle name="Note 8 5 2 6" xfId="4756"/>
    <cellStyle name="Note 8 5 3" xfId="2923"/>
    <cellStyle name="Note 8 5 3 2" xfId="2924"/>
    <cellStyle name="Note 8 5 3 2 2" xfId="2925"/>
    <cellStyle name="Note 8 5 3 2 2 2" xfId="4767"/>
    <cellStyle name="Note 8 5 3 2 3" xfId="4766"/>
    <cellStyle name="Note 8 5 3 3" xfId="2926"/>
    <cellStyle name="Note 8 5 3 3 2" xfId="4768"/>
    <cellStyle name="Note 8 5 3 4" xfId="4765"/>
    <cellStyle name="Note 8 5 4" xfId="2927"/>
    <cellStyle name="Note 8 5 4 2" xfId="2928"/>
    <cellStyle name="Note 8 5 4 2 2" xfId="4770"/>
    <cellStyle name="Note 8 5 4 3" xfId="4769"/>
    <cellStyle name="Note 8 5 5" xfId="2929"/>
    <cellStyle name="Note 8 5 5 2" xfId="4771"/>
    <cellStyle name="Note 8 5 6" xfId="4755"/>
    <cellStyle name="Note 8 6" xfId="2930"/>
    <cellStyle name="Note 8 6 2" xfId="2931"/>
    <cellStyle name="Note 8 6 2 2" xfId="2932"/>
    <cellStyle name="Note 8 6 2 2 2" xfId="2933"/>
    <cellStyle name="Note 8 6 2 2 2 2" xfId="2934"/>
    <cellStyle name="Note 8 6 2 2 2 2 2" xfId="4776"/>
    <cellStyle name="Note 8 6 2 2 2 3" xfId="4775"/>
    <cellStyle name="Note 8 6 2 2 3" xfId="2935"/>
    <cellStyle name="Note 8 6 2 2 3 2" xfId="4777"/>
    <cellStyle name="Note 8 6 2 2 4" xfId="4774"/>
    <cellStyle name="Note 8 6 2 3" xfId="2936"/>
    <cellStyle name="Note 8 6 2 3 2" xfId="2937"/>
    <cellStyle name="Note 8 6 2 3 2 2" xfId="4779"/>
    <cellStyle name="Note 8 6 2 3 3" xfId="4778"/>
    <cellStyle name="Note 8 6 2 4" xfId="2938"/>
    <cellStyle name="Note 8 6 2 4 2" xfId="4780"/>
    <cellStyle name="Note 8 6 2 5" xfId="2939"/>
    <cellStyle name="Note 8 6 2 5 2" xfId="4781"/>
    <cellStyle name="Note 8 6 2 6" xfId="4773"/>
    <cellStyle name="Note 8 6 3" xfId="2940"/>
    <cellStyle name="Note 8 6 3 2" xfId="2941"/>
    <cellStyle name="Note 8 6 3 2 2" xfId="2942"/>
    <cellStyle name="Note 8 6 3 2 2 2" xfId="4784"/>
    <cellStyle name="Note 8 6 3 2 3" xfId="4783"/>
    <cellStyle name="Note 8 6 3 3" xfId="2943"/>
    <cellStyle name="Note 8 6 3 3 2" xfId="4785"/>
    <cellStyle name="Note 8 6 3 4" xfId="4782"/>
    <cellStyle name="Note 8 6 4" xfId="2944"/>
    <cellStyle name="Note 8 6 4 2" xfId="2945"/>
    <cellStyle name="Note 8 6 4 2 2" xfId="4787"/>
    <cellStyle name="Note 8 6 4 3" xfId="4786"/>
    <cellStyle name="Note 8 6 5" xfId="2946"/>
    <cellStyle name="Note 8 6 5 2" xfId="4788"/>
    <cellStyle name="Note 8 6 6" xfId="4772"/>
    <cellStyle name="Note 8 7" xfId="2947"/>
    <cellStyle name="Note 8 7 2" xfId="2948"/>
    <cellStyle name="Note 8 7 2 2" xfId="2949"/>
    <cellStyle name="Note 8 7 2 2 2" xfId="2950"/>
    <cellStyle name="Note 8 7 2 2 2 2" xfId="2951"/>
    <cellStyle name="Note 8 7 2 2 2 2 2" xfId="4793"/>
    <cellStyle name="Note 8 7 2 2 2 3" xfId="4792"/>
    <cellStyle name="Note 8 7 2 2 3" xfId="2952"/>
    <cellStyle name="Note 8 7 2 2 3 2" xfId="4794"/>
    <cellStyle name="Note 8 7 2 2 4" xfId="4791"/>
    <cellStyle name="Note 8 7 2 3" xfId="2953"/>
    <cellStyle name="Note 8 7 2 3 2" xfId="2954"/>
    <cellStyle name="Note 8 7 2 3 2 2" xfId="4796"/>
    <cellStyle name="Note 8 7 2 3 3" xfId="4795"/>
    <cellStyle name="Note 8 7 2 4" xfId="2955"/>
    <cellStyle name="Note 8 7 2 4 2" xfId="4797"/>
    <cellStyle name="Note 8 7 2 5" xfId="2956"/>
    <cellStyle name="Note 8 7 2 5 2" xfId="4798"/>
    <cellStyle name="Note 8 7 2 6" xfId="4790"/>
    <cellStyle name="Note 8 7 3" xfId="2957"/>
    <cellStyle name="Note 8 7 3 2" xfId="2958"/>
    <cellStyle name="Note 8 7 3 2 2" xfId="2959"/>
    <cellStyle name="Note 8 7 3 2 2 2" xfId="4801"/>
    <cellStyle name="Note 8 7 3 2 3" xfId="4800"/>
    <cellStyle name="Note 8 7 3 3" xfId="2960"/>
    <cellStyle name="Note 8 7 3 3 2" xfId="4802"/>
    <cellStyle name="Note 8 7 3 4" xfId="4799"/>
    <cellStyle name="Note 8 7 4" xfId="2961"/>
    <cellStyle name="Note 8 7 4 2" xfId="2962"/>
    <cellStyle name="Note 8 7 4 2 2" xfId="4804"/>
    <cellStyle name="Note 8 7 4 3" xfId="4803"/>
    <cellStyle name="Note 8 7 5" xfId="2963"/>
    <cellStyle name="Note 8 7 5 2" xfId="4805"/>
    <cellStyle name="Note 8 7 6" xfId="4789"/>
    <cellStyle name="Note 8 8" xfId="2964"/>
    <cellStyle name="Note 8 8 2" xfId="2965"/>
    <cellStyle name="Note 8 8 2 2" xfId="2966"/>
    <cellStyle name="Note 8 8 2 2 2" xfId="2967"/>
    <cellStyle name="Note 8 8 2 2 2 2" xfId="2968"/>
    <cellStyle name="Note 8 8 2 2 2 2 2" xfId="4810"/>
    <cellStyle name="Note 8 8 2 2 2 3" xfId="4809"/>
    <cellStyle name="Note 8 8 2 2 3" xfId="2969"/>
    <cellStyle name="Note 8 8 2 2 3 2" xfId="4811"/>
    <cellStyle name="Note 8 8 2 2 4" xfId="4808"/>
    <cellStyle name="Note 8 8 2 3" xfId="2970"/>
    <cellStyle name="Note 8 8 2 3 2" xfId="2971"/>
    <cellStyle name="Note 8 8 2 3 2 2" xfId="4813"/>
    <cellStyle name="Note 8 8 2 3 3" xfId="4812"/>
    <cellStyle name="Note 8 8 2 4" xfId="2972"/>
    <cellStyle name="Note 8 8 2 4 2" xfId="4814"/>
    <cellStyle name="Note 8 8 2 5" xfId="2973"/>
    <cellStyle name="Note 8 8 2 5 2" xfId="4815"/>
    <cellStyle name="Note 8 8 2 6" xfId="4807"/>
    <cellStyle name="Note 8 8 3" xfId="2974"/>
    <cellStyle name="Note 8 8 3 2" xfId="2975"/>
    <cellStyle name="Note 8 8 3 2 2" xfId="2976"/>
    <cellStyle name="Note 8 8 3 2 2 2" xfId="4818"/>
    <cellStyle name="Note 8 8 3 2 3" xfId="4817"/>
    <cellStyle name="Note 8 8 3 3" xfId="2977"/>
    <cellStyle name="Note 8 8 3 3 2" xfId="4819"/>
    <cellStyle name="Note 8 8 3 4" xfId="4816"/>
    <cellStyle name="Note 8 8 4" xfId="2978"/>
    <cellStyle name="Note 8 8 4 2" xfId="2979"/>
    <cellStyle name="Note 8 8 4 2 2" xfId="4821"/>
    <cellStyle name="Note 8 8 4 3" xfId="4820"/>
    <cellStyle name="Note 8 8 5" xfId="2980"/>
    <cellStyle name="Note 8 8 5 2" xfId="4822"/>
    <cellStyle name="Note 8 8 6" xfId="4806"/>
    <cellStyle name="Note 9 2" xfId="2981"/>
    <cellStyle name="Note 9 2 2" xfId="2982"/>
    <cellStyle name="Note 9 2 2 2" xfId="2983"/>
    <cellStyle name="Note 9 2 2 2 2" xfId="2984"/>
    <cellStyle name="Note 9 2 2 2 2 2" xfId="2985"/>
    <cellStyle name="Note 9 2 2 2 2 2 2" xfId="4827"/>
    <cellStyle name="Note 9 2 2 2 2 3" xfId="4826"/>
    <cellStyle name="Note 9 2 2 2 3" xfId="2986"/>
    <cellStyle name="Note 9 2 2 2 3 2" xfId="4828"/>
    <cellStyle name="Note 9 2 2 2 4" xfId="4825"/>
    <cellStyle name="Note 9 2 2 3" xfId="2987"/>
    <cellStyle name="Note 9 2 2 3 2" xfId="2988"/>
    <cellStyle name="Note 9 2 2 3 2 2" xfId="4830"/>
    <cellStyle name="Note 9 2 2 3 3" xfId="4829"/>
    <cellStyle name="Note 9 2 2 4" xfId="2989"/>
    <cellStyle name="Note 9 2 2 4 2" xfId="4831"/>
    <cellStyle name="Note 9 2 2 5" xfId="2990"/>
    <cellStyle name="Note 9 2 2 5 2" xfId="4832"/>
    <cellStyle name="Note 9 2 2 6" xfId="4824"/>
    <cellStyle name="Note 9 2 3" xfId="2991"/>
    <cellStyle name="Note 9 2 3 2" xfId="2992"/>
    <cellStyle name="Note 9 2 3 2 2" xfId="2993"/>
    <cellStyle name="Note 9 2 3 2 2 2" xfId="4835"/>
    <cellStyle name="Note 9 2 3 2 3" xfId="4834"/>
    <cellStyle name="Note 9 2 3 3" xfId="2994"/>
    <cellStyle name="Note 9 2 3 3 2" xfId="4836"/>
    <cellStyle name="Note 9 2 3 4" xfId="4833"/>
    <cellStyle name="Note 9 2 4" xfId="2995"/>
    <cellStyle name="Note 9 2 4 2" xfId="2996"/>
    <cellStyle name="Note 9 2 4 2 2" xfId="4838"/>
    <cellStyle name="Note 9 2 4 3" xfId="4837"/>
    <cellStyle name="Note 9 2 5" xfId="2997"/>
    <cellStyle name="Note 9 2 5 2" xfId="4839"/>
    <cellStyle name="Note 9 2 6" xfId="4823"/>
    <cellStyle name="Note 9 3" xfId="2998"/>
    <cellStyle name="Note 9 3 2" xfId="2999"/>
    <cellStyle name="Note 9 3 2 2" xfId="3000"/>
    <cellStyle name="Note 9 3 2 2 2" xfId="3001"/>
    <cellStyle name="Note 9 3 2 2 2 2" xfId="3002"/>
    <cellStyle name="Note 9 3 2 2 2 2 2" xfId="4844"/>
    <cellStyle name="Note 9 3 2 2 2 3" xfId="4843"/>
    <cellStyle name="Note 9 3 2 2 3" xfId="3003"/>
    <cellStyle name="Note 9 3 2 2 3 2" xfId="4845"/>
    <cellStyle name="Note 9 3 2 2 4" xfId="4842"/>
    <cellStyle name="Note 9 3 2 3" xfId="3004"/>
    <cellStyle name="Note 9 3 2 3 2" xfId="3005"/>
    <cellStyle name="Note 9 3 2 3 2 2" xfId="4847"/>
    <cellStyle name="Note 9 3 2 3 3" xfId="4846"/>
    <cellStyle name="Note 9 3 2 4" xfId="3006"/>
    <cellStyle name="Note 9 3 2 4 2" xfId="4848"/>
    <cellStyle name="Note 9 3 2 5" xfId="3007"/>
    <cellStyle name="Note 9 3 2 5 2" xfId="4849"/>
    <cellStyle name="Note 9 3 2 6" xfId="4841"/>
    <cellStyle name="Note 9 3 3" xfId="3008"/>
    <cellStyle name="Note 9 3 3 2" xfId="3009"/>
    <cellStyle name="Note 9 3 3 2 2" xfId="3010"/>
    <cellStyle name="Note 9 3 3 2 2 2" xfId="4852"/>
    <cellStyle name="Note 9 3 3 2 3" xfId="4851"/>
    <cellStyle name="Note 9 3 3 3" xfId="3011"/>
    <cellStyle name="Note 9 3 3 3 2" xfId="4853"/>
    <cellStyle name="Note 9 3 3 4" xfId="4850"/>
    <cellStyle name="Note 9 3 4" xfId="3012"/>
    <cellStyle name="Note 9 3 4 2" xfId="3013"/>
    <cellStyle name="Note 9 3 4 2 2" xfId="4855"/>
    <cellStyle name="Note 9 3 4 3" xfId="4854"/>
    <cellStyle name="Note 9 3 5" xfId="3014"/>
    <cellStyle name="Note 9 3 5 2" xfId="4856"/>
    <cellStyle name="Note 9 3 6" xfId="4840"/>
    <cellStyle name="Note 9 4" xfId="3015"/>
    <cellStyle name="Note 9 4 2" xfId="3016"/>
    <cellStyle name="Note 9 4 2 2" xfId="3017"/>
    <cellStyle name="Note 9 4 2 2 2" xfId="3018"/>
    <cellStyle name="Note 9 4 2 2 2 2" xfId="3019"/>
    <cellStyle name="Note 9 4 2 2 2 2 2" xfId="4861"/>
    <cellStyle name="Note 9 4 2 2 2 3" xfId="4860"/>
    <cellStyle name="Note 9 4 2 2 3" xfId="3020"/>
    <cellStyle name="Note 9 4 2 2 3 2" xfId="4862"/>
    <cellStyle name="Note 9 4 2 2 4" xfId="4859"/>
    <cellStyle name="Note 9 4 2 3" xfId="3021"/>
    <cellStyle name="Note 9 4 2 3 2" xfId="3022"/>
    <cellStyle name="Note 9 4 2 3 2 2" xfId="4864"/>
    <cellStyle name="Note 9 4 2 3 3" xfId="4863"/>
    <cellStyle name="Note 9 4 2 4" xfId="3023"/>
    <cellStyle name="Note 9 4 2 4 2" xfId="4865"/>
    <cellStyle name="Note 9 4 2 5" xfId="3024"/>
    <cellStyle name="Note 9 4 2 5 2" xfId="4866"/>
    <cellStyle name="Note 9 4 2 6" xfId="4858"/>
    <cellStyle name="Note 9 4 3" xfId="3025"/>
    <cellStyle name="Note 9 4 3 2" xfId="3026"/>
    <cellStyle name="Note 9 4 3 2 2" xfId="3027"/>
    <cellStyle name="Note 9 4 3 2 2 2" xfId="4869"/>
    <cellStyle name="Note 9 4 3 2 3" xfId="4868"/>
    <cellStyle name="Note 9 4 3 3" xfId="3028"/>
    <cellStyle name="Note 9 4 3 3 2" xfId="4870"/>
    <cellStyle name="Note 9 4 3 4" xfId="4867"/>
    <cellStyle name="Note 9 4 4" xfId="3029"/>
    <cellStyle name="Note 9 4 4 2" xfId="3030"/>
    <cellStyle name="Note 9 4 4 2 2" xfId="4872"/>
    <cellStyle name="Note 9 4 4 3" xfId="4871"/>
    <cellStyle name="Note 9 4 5" xfId="3031"/>
    <cellStyle name="Note 9 4 5 2" xfId="4873"/>
    <cellStyle name="Note 9 4 6" xfId="4857"/>
    <cellStyle name="Note 9 5" xfId="3032"/>
    <cellStyle name="Note 9 5 2" xfId="3033"/>
    <cellStyle name="Note 9 5 2 2" xfId="3034"/>
    <cellStyle name="Note 9 5 2 2 2" xfId="3035"/>
    <cellStyle name="Note 9 5 2 2 2 2" xfId="3036"/>
    <cellStyle name="Note 9 5 2 2 2 2 2" xfId="4878"/>
    <cellStyle name="Note 9 5 2 2 2 3" xfId="4877"/>
    <cellStyle name="Note 9 5 2 2 3" xfId="3037"/>
    <cellStyle name="Note 9 5 2 2 3 2" xfId="4879"/>
    <cellStyle name="Note 9 5 2 2 4" xfId="4876"/>
    <cellStyle name="Note 9 5 2 3" xfId="3038"/>
    <cellStyle name="Note 9 5 2 3 2" xfId="3039"/>
    <cellStyle name="Note 9 5 2 3 2 2" xfId="4881"/>
    <cellStyle name="Note 9 5 2 3 3" xfId="4880"/>
    <cellStyle name="Note 9 5 2 4" xfId="3040"/>
    <cellStyle name="Note 9 5 2 4 2" xfId="4882"/>
    <cellStyle name="Note 9 5 2 5" xfId="3041"/>
    <cellStyle name="Note 9 5 2 5 2" xfId="4883"/>
    <cellStyle name="Note 9 5 2 6" xfId="4875"/>
    <cellStyle name="Note 9 5 3" xfId="3042"/>
    <cellStyle name="Note 9 5 3 2" xfId="3043"/>
    <cellStyle name="Note 9 5 3 2 2" xfId="3044"/>
    <cellStyle name="Note 9 5 3 2 2 2" xfId="4886"/>
    <cellStyle name="Note 9 5 3 2 3" xfId="4885"/>
    <cellStyle name="Note 9 5 3 3" xfId="3045"/>
    <cellStyle name="Note 9 5 3 3 2" xfId="4887"/>
    <cellStyle name="Note 9 5 3 4" xfId="4884"/>
    <cellStyle name="Note 9 5 4" xfId="3046"/>
    <cellStyle name="Note 9 5 4 2" xfId="3047"/>
    <cellStyle name="Note 9 5 4 2 2" xfId="4889"/>
    <cellStyle name="Note 9 5 4 3" xfId="4888"/>
    <cellStyle name="Note 9 5 5" xfId="3048"/>
    <cellStyle name="Note 9 5 5 2" xfId="4890"/>
    <cellStyle name="Note 9 5 6" xfId="4874"/>
    <cellStyle name="Note 9 6" xfId="3049"/>
    <cellStyle name="Note 9 6 2" xfId="3050"/>
    <cellStyle name="Note 9 6 2 2" xfId="3051"/>
    <cellStyle name="Note 9 6 2 2 2" xfId="3052"/>
    <cellStyle name="Note 9 6 2 2 2 2" xfId="3053"/>
    <cellStyle name="Note 9 6 2 2 2 2 2" xfId="4895"/>
    <cellStyle name="Note 9 6 2 2 2 3" xfId="4894"/>
    <cellStyle name="Note 9 6 2 2 3" xfId="3054"/>
    <cellStyle name="Note 9 6 2 2 3 2" xfId="4896"/>
    <cellStyle name="Note 9 6 2 2 4" xfId="4893"/>
    <cellStyle name="Note 9 6 2 3" xfId="3055"/>
    <cellStyle name="Note 9 6 2 3 2" xfId="3056"/>
    <cellStyle name="Note 9 6 2 3 2 2" xfId="4898"/>
    <cellStyle name="Note 9 6 2 3 3" xfId="4897"/>
    <cellStyle name="Note 9 6 2 4" xfId="3057"/>
    <cellStyle name="Note 9 6 2 4 2" xfId="4899"/>
    <cellStyle name="Note 9 6 2 5" xfId="3058"/>
    <cellStyle name="Note 9 6 2 5 2" xfId="4900"/>
    <cellStyle name="Note 9 6 2 6" xfId="4892"/>
    <cellStyle name="Note 9 6 3" xfId="3059"/>
    <cellStyle name="Note 9 6 3 2" xfId="3060"/>
    <cellStyle name="Note 9 6 3 2 2" xfId="3061"/>
    <cellStyle name="Note 9 6 3 2 2 2" xfId="4903"/>
    <cellStyle name="Note 9 6 3 2 3" xfId="4902"/>
    <cellStyle name="Note 9 6 3 3" xfId="3062"/>
    <cellStyle name="Note 9 6 3 3 2" xfId="4904"/>
    <cellStyle name="Note 9 6 3 4" xfId="4901"/>
    <cellStyle name="Note 9 6 4" xfId="3063"/>
    <cellStyle name="Note 9 6 4 2" xfId="3064"/>
    <cellStyle name="Note 9 6 4 2 2" xfId="4906"/>
    <cellStyle name="Note 9 6 4 3" xfId="4905"/>
    <cellStyle name="Note 9 6 5" xfId="3065"/>
    <cellStyle name="Note 9 6 5 2" xfId="4907"/>
    <cellStyle name="Note 9 6 6" xfId="4891"/>
    <cellStyle name="Note 9 7" xfId="3066"/>
    <cellStyle name="Note 9 7 2" xfId="3067"/>
    <cellStyle name="Note 9 7 2 2" xfId="3068"/>
    <cellStyle name="Note 9 7 2 2 2" xfId="3069"/>
    <cellStyle name="Note 9 7 2 2 2 2" xfId="3070"/>
    <cellStyle name="Note 9 7 2 2 2 2 2" xfId="4912"/>
    <cellStyle name="Note 9 7 2 2 2 3" xfId="4911"/>
    <cellStyle name="Note 9 7 2 2 3" xfId="3071"/>
    <cellStyle name="Note 9 7 2 2 3 2" xfId="4913"/>
    <cellStyle name="Note 9 7 2 2 4" xfId="4910"/>
    <cellStyle name="Note 9 7 2 3" xfId="3072"/>
    <cellStyle name="Note 9 7 2 3 2" xfId="3073"/>
    <cellStyle name="Note 9 7 2 3 2 2" xfId="4915"/>
    <cellStyle name="Note 9 7 2 3 3" xfId="4914"/>
    <cellStyle name="Note 9 7 2 4" xfId="3074"/>
    <cellStyle name="Note 9 7 2 4 2" xfId="4916"/>
    <cellStyle name="Note 9 7 2 5" xfId="3075"/>
    <cellStyle name="Note 9 7 2 5 2" xfId="4917"/>
    <cellStyle name="Note 9 7 2 6" xfId="4909"/>
    <cellStyle name="Note 9 7 3" xfId="3076"/>
    <cellStyle name="Note 9 7 3 2" xfId="3077"/>
    <cellStyle name="Note 9 7 3 2 2" xfId="3078"/>
    <cellStyle name="Note 9 7 3 2 2 2" xfId="4920"/>
    <cellStyle name="Note 9 7 3 2 3" xfId="4919"/>
    <cellStyle name="Note 9 7 3 3" xfId="3079"/>
    <cellStyle name="Note 9 7 3 3 2" xfId="4921"/>
    <cellStyle name="Note 9 7 3 4" xfId="4918"/>
    <cellStyle name="Note 9 7 4" xfId="3080"/>
    <cellStyle name="Note 9 7 4 2" xfId="3081"/>
    <cellStyle name="Note 9 7 4 2 2" xfId="4923"/>
    <cellStyle name="Note 9 7 4 3" xfId="4922"/>
    <cellStyle name="Note 9 7 5" xfId="3082"/>
    <cellStyle name="Note 9 7 5 2" xfId="4924"/>
    <cellStyle name="Note 9 7 6" xfId="4908"/>
    <cellStyle name="Note 9 8" xfId="3083"/>
    <cellStyle name="Note 9 8 2" xfId="3084"/>
    <cellStyle name="Note 9 8 2 2" xfId="3085"/>
    <cellStyle name="Note 9 8 2 2 2" xfId="3086"/>
    <cellStyle name="Note 9 8 2 2 2 2" xfId="3087"/>
    <cellStyle name="Note 9 8 2 2 2 2 2" xfId="4929"/>
    <cellStyle name="Note 9 8 2 2 2 3" xfId="4928"/>
    <cellStyle name="Note 9 8 2 2 3" xfId="3088"/>
    <cellStyle name="Note 9 8 2 2 3 2" xfId="4930"/>
    <cellStyle name="Note 9 8 2 2 4" xfId="4927"/>
    <cellStyle name="Note 9 8 2 3" xfId="3089"/>
    <cellStyle name="Note 9 8 2 3 2" xfId="3090"/>
    <cellStyle name="Note 9 8 2 3 2 2" xfId="4932"/>
    <cellStyle name="Note 9 8 2 3 3" xfId="4931"/>
    <cellStyle name="Note 9 8 2 4" xfId="3091"/>
    <cellStyle name="Note 9 8 2 4 2" xfId="4933"/>
    <cellStyle name="Note 9 8 2 5" xfId="3092"/>
    <cellStyle name="Note 9 8 2 5 2" xfId="4934"/>
    <cellStyle name="Note 9 8 2 6" xfId="4926"/>
    <cellStyle name="Note 9 8 3" xfId="3093"/>
    <cellStyle name="Note 9 8 3 2" xfId="3094"/>
    <cellStyle name="Note 9 8 3 2 2" xfId="3095"/>
    <cellStyle name="Note 9 8 3 2 2 2" xfId="4937"/>
    <cellStyle name="Note 9 8 3 2 3" xfId="4936"/>
    <cellStyle name="Note 9 8 3 3" xfId="3096"/>
    <cellStyle name="Note 9 8 3 3 2" xfId="4938"/>
    <cellStyle name="Note 9 8 3 4" xfId="4935"/>
    <cellStyle name="Note 9 8 4" xfId="3097"/>
    <cellStyle name="Note 9 8 4 2" xfId="3098"/>
    <cellStyle name="Note 9 8 4 2 2" xfId="4940"/>
    <cellStyle name="Note 9 8 4 3" xfId="4939"/>
    <cellStyle name="Note 9 8 5" xfId="3099"/>
    <cellStyle name="Note 9 8 5 2" xfId="4941"/>
    <cellStyle name="Note 9 8 6" xfId="4925"/>
    <cellStyle name="notes" xfId="3100"/>
    <cellStyle name="Notiz 2" xfId="117"/>
    <cellStyle name="Output 2" xfId="3101"/>
    <cellStyle name="Output 2 2" xfId="4942"/>
    <cellStyle name="Percent" xfId="460"/>
    <cellStyle name="Percent [2]" xfId="3102"/>
    <cellStyle name="Percent 10" xfId="5137"/>
    <cellStyle name="Percent 2" xfId="56"/>
    <cellStyle name="Percent 2 10" xfId="3104"/>
    <cellStyle name="Percent 2 10 2" xfId="3105"/>
    <cellStyle name="Percent 2 11" xfId="3106"/>
    <cellStyle name="Percent 2 11 2" xfId="3107"/>
    <cellStyle name="Percent 2 12" xfId="3108"/>
    <cellStyle name="Percent 2 12 2" xfId="3109"/>
    <cellStyle name="Percent 2 13" xfId="3110"/>
    <cellStyle name="Percent 2 14" xfId="3111"/>
    <cellStyle name="Percent 2 15" xfId="3112"/>
    <cellStyle name="Percent 2 16" xfId="3103"/>
    <cellStyle name="Percent 2 17" xfId="490"/>
    <cellStyle name="Percent 2 2" xfId="57"/>
    <cellStyle name="Percent 2 2 10" xfId="3114"/>
    <cellStyle name="Percent 2 2 11" xfId="3115"/>
    <cellStyle name="Percent 2 2 12" xfId="3116"/>
    <cellStyle name="Percent 2 2 13" xfId="3117"/>
    <cellStyle name="Percent 2 2 14" xfId="3113"/>
    <cellStyle name="Percent 2 2 14 2" xfId="4944"/>
    <cellStyle name="Percent 2 2 15" xfId="3441"/>
    <cellStyle name="Percent 2 2 16" xfId="566"/>
    <cellStyle name="Percent 2 2 2" xfId="330"/>
    <cellStyle name="Percent 2 2 2 2" xfId="3118"/>
    <cellStyle name="Percent 2 2 2 2 2" xfId="3119"/>
    <cellStyle name="Percent 2 2 2 2 2 2" xfId="3120"/>
    <cellStyle name="Percent 2 2 2 2 3" xfId="3121"/>
    <cellStyle name="Percent 2 2 2 2 3 2" xfId="3122"/>
    <cellStyle name="Percent 2 2 2 2 4" xfId="3123"/>
    <cellStyle name="Percent 2 2 2 2 5" xfId="3124"/>
    <cellStyle name="Percent 2 2 2 2 6" xfId="3125"/>
    <cellStyle name="Percent 2 2 2 2 7" xfId="3126"/>
    <cellStyle name="Percent 2 2 2 3" xfId="3127"/>
    <cellStyle name="Percent 2 2 2 3 2" xfId="3128"/>
    <cellStyle name="Percent 2 2 2 3 3" xfId="3129"/>
    <cellStyle name="Percent 2 2 2 4" xfId="3130"/>
    <cellStyle name="Percent 2 2 2 4 2" xfId="3131"/>
    <cellStyle name="Percent 2 2 2 4 3" xfId="3132"/>
    <cellStyle name="Percent 2 2 2 5" xfId="3133"/>
    <cellStyle name="Percent 2 2 2 5 2" xfId="3134"/>
    <cellStyle name="Percent 2 2 2 6" xfId="3135"/>
    <cellStyle name="Percent 2 2 2 6 2" xfId="3136"/>
    <cellStyle name="Percent 2 2 2 7" xfId="3137"/>
    <cellStyle name="Percent 2 2 2 8" xfId="3138"/>
    <cellStyle name="Percent 2 2 2 9" xfId="584"/>
    <cellStyle name="Percent 2 2 3" xfId="3139"/>
    <cellStyle name="Percent 2 2 3 2" xfId="3140"/>
    <cellStyle name="Percent 2 2 3 3" xfId="3141"/>
    <cellStyle name="Percent 2 2 3 3 2" xfId="3142"/>
    <cellStyle name="Percent 2 2 3 4" xfId="3143"/>
    <cellStyle name="Percent 2 2 4" xfId="3144"/>
    <cellStyle name="Percent 2 2 4 2" xfId="3145"/>
    <cellStyle name="Percent 2 2 4 3" xfId="3146"/>
    <cellStyle name="Percent 2 2 4 4" xfId="3147"/>
    <cellStyle name="Percent 2 2 4 5" xfId="3148"/>
    <cellStyle name="Percent 2 2 5" xfId="3149"/>
    <cellStyle name="Percent 2 2 5 2" xfId="3150"/>
    <cellStyle name="Percent 2 2 5 3" xfId="3151"/>
    <cellStyle name="Percent 2 2 5 4" xfId="4945"/>
    <cellStyle name="Percent 2 2 6" xfId="3152"/>
    <cellStyle name="Percent 2 2 6 2" xfId="3153"/>
    <cellStyle name="Percent 2 2 7" xfId="3154"/>
    <cellStyle name="Percent 2 2 7 2" xfId="3155"/>
    <cellStyle name="Percent 2 2 8" xfId="3156"/>
    <cellStyle name="Percent 2 2 8 2" xfId="3157"/>
    <cellStyle name="Percent 2 2 9" xfId="3158"/>
    <cellStyle name="Percent 2 2 9 2" xfId="3159"/>
    <cellStyle name="Percent 2 3" xfId="331"/>
    <cellStyle name="Percent 2 3 10" xfId="3160"/>
    <cellStyle name="Percent 2 3 2" xfId="3161"/>
    <cellStyle name="Percent 2 3 2 2" xfId="3162"/>
    <cellStyle name="Percent 2 3 2 2 2" xfId="3163"/>
    <cellStyle name="Percent 2 3 2 3" xfId="3164"/>
    <cellStyle name="Percent 2 3 2 3 2" xfId="3165"/>
    <cellStyle name="Percent 2 3 2 4" xfId="3166"/>
    <cellStyle name="Percent 2 3 2 5" xfId="3167"/>
    <cellStyle name="Percent 2 3 2 6" xfId="3168"/>
    <cellStyle name="Percent 2 3 2 7" xfId="3169"/>
    <cellStyle name="Percent 2 3 3" xfId="3170"/>
    <cellStyle name="Percent 2 3 3 2" xfId="3171"/>
    <cellStyle name="Percent 2 3 3 3" xfId="3172"/>
    <cellStyle name="Percent 2 3 4" xfId="3173"/>
    <cellStyle name="Percent 2 3 4 2" xfId="3174"/>
    <cellStyle name="Percent 2 3 4 3" xfId="3175"/>
    <cellStyle name="Percent 2 3 5" xfId="3176"/>
    <cellStyle name="Percent 2 3 5 2" xfId="3177"/>
    <cellStyle name="Percent 2 3 6" xfId="3178"/>
    <cellStyle name="Percent 2 3 6 2" xfId="3179"/>
    <cellStyle name="Percent 2 3 7" xfId="3180"/>
    <cellStyle name="Percent 2 3 8" xfId="3181"/>
    <cellStyle name="Percent 2 3 9" xfId="3182"/>
    <cellStyle name="Percent 2 4" xfId="3183"/>
    <cellStyle name="Percent 2 4 2" xfId="3184"/>
    <cellStyle name="Percent 2 4 3" xfId="3185"/>
    <cellStyle name="Percent 2 4 4" xfId="3186"/>
    <cellStyle name="Percent 2 5" xfId="3187"/>
    <cellStyle name="Percent 2 5 2" xfId="3188"/>
    <cellStyle name="Percent 2 5 3" xfId="3189"/>
    <cellStyle name="Percent 2 5 4" xfId="3190"/>
    <cellStyle name="Percent 2 6" xfId="3191"/>
    <cellStyle name="Percent 2 6 2" xfId="3192"/>
    <cellStyle name="Percent 2 6 3" xfId="3193"/>
    <cellStyle name="Percent 2 7" xfId="3194"/>
    <cellStyle name="Percent 2 7 2" xfId="3195"/>
    <cellStyle name="Percent 2 8" xfId="3196"/>
    <cellStyle name="Percent 2 8 2" xfId="3197"/>
    <cellStyle name="Percent 2 9" xfId="3198"/>
    <cellStyle name="Percent 2 9 2" xfId="3199"/>
    <cellStyle name="Percent 3" xfId="332"/>
    <cellStyle name="Percent 3 10" xfId="567"/>
    <cellStyle name="Percent 3 2" xfId="333"/>
    <cellStyle name="Percent 3 2 2" xfId="3202"/>
    <cellStyle name="Percent 3 2 3" xfId="3203"/>
    <cellStyle name="Percent 3 2 4" xfId="3204"/>
    <cellStyle name="Percent 3 2 5" xfId="3205"/>
    <cellStyle name="Percent 3 2 6" xfId="3206"/>
    <cellStyle name="Percent 3 2 7" xfId="3201"/>
    <cellStyle name="Percent 3 2 8" xfId="568"/>
    <cellStyle name="Percent 3 3" xfId="3207"/>
    <cellStyle name="Percent 3 4" xfId="3208"/>
    <cellStyle name="Percent 3 5" xfId="3209"/>
    <cellStyle name="Percent 3 6" xfId="3210"/>
    <cellStyle name="Percent 3 6 2" xfId="4948"/>
    <cellStyle name="Percent 3 7" xfId="3211"/>
    <cellStyle name="Percent 3 8" xfId="3200"/>
    <cellStyle name="Percent 3 9" xfId="3442"/>
    <cellStyle name="Percent 4" xfId="582"/>
    <cellStyle name="Percent 4 2" xfId="3213"/>
    <cellStyle name="Percent 4 2 2" xfId="3214"/>
    <cellStyle name="Percent 4 2 3" xfId="3215"/>
    <cellStyle name="Percent 4 3" xfId="3216"/>
    <cellStyle name="Percent 4 3 2" xfId="3217"/>
    <cellStyle name="Percent 4 4" xfId="3218"/>
    <cellStyle name="Percent 4 5" xfId="3219"/>
    <cellStyle name="Percent 4 6" xfId="3220"/>
    <cellStyle name="Percent 4 7" xfId="3221"/>
    <cellStyle name="Percent 4 8" xfId="3222"/>
    <cellStyle name="Percent 4 9" xfId="3212"/>
    <cellStyle name="Percent 5" xfId="3223"/>
    <cellStyle name="Percent 5 2" xfId="3224"/>
    <cellStyle name="Percent 5 3" xfId="3225"/>
    <cellStyle name="Percent 5 4" xfId="3226"/>
    <cellStyle name="Percent 6" xfId="3227"/>
    <cellStyle name="Percent 7" xfId="3228"/>
    <cellStyle name="Percent 8" xfId="467"/>
    <cellStyle name="Percent 9" xfId="5121"/>
    <cellStyle name="Percent_1 SubOverv.USd" xfId="58"/>
    <cellStyle name="Procentowy 3" xfId="334"/>
    <cellStyle name="Procentowy 3 2" xfId="3230"/>
    <cellStyle name="Procentowy 3 2 2" xfId="4951"/>
    <cellStyle name="Procentowy 3 3" xfId="3229"/>
    <cellStyle name="Procentowy 3 3 2" xfId="4950"/>
    <cellStyle name="Procentowy 3 4" xfId="3443"/>
    <cellStyle name="Procentowy 3 5" xfId="569"/>
    <cellStyle name="Procentowy 8" xfId="335"/>
    <cellStyle name="Procentowy 8 2" xfId="3232"/>
    <cellStyle name="Procentowy 8 2 2" xfId="4953"/>
    <cellStyle name="Procentowy 8 3" xfId="3231"/>
    <cellStyle name="Procentowy 8 3 2" xfId="4952"/>
    <cellStyle name="Procentowy 8 4" xfId="3444"/>
    <cellStyle name="Procentowy 8 5" xfId="570"/>
    <cellStyle name="Prozent 2" xfId="336"/>
    <cellStyle name="row" xfId="59"/>
    <cellStyle name="row 10" xfId="4949"/>
    <cellStyle name="row 10 2" xfId="5535"/>
    <cellStyle name="row 11" xfId="5127"/>
    <cellStyle name="row 12" xfId="483"/>
    <cellStyle name="row 2" xfId="3233"/>
    <cellStyle name="row 2 2" xfId="5102"/>
    <cellStyle name="row 2 2 2" xfId="5679"/>
    <cellStyle name="row 2 3" xfId="5244"/>
    <cellStyle name="row 3" xfId="3234"/>
    <cellStyle name="row 3 2" xfId="3235"/>
    <cellStyle name="row 3 2 2" xfId="5104"/>
    <cellStyle name="row 3 2 2 2" xfId="5681"/>
    <cellStyle name="row 3 2 3" xfId="5246"/>
    <cellStyle name="row 3 3" xfId="3236"/>
    <cellStyle name="row 3 3 2" xfId="5105"/>
    <cellStyle name="row 3 3 2 2" xfId="5682"/>
    <cellStyle name="row 3 3 3" xfId="5247"/>
    <cellStyle name="row 3 4" xfId="5103"/>
    <cellStyle name="row 3 4 2" xfId="5680"/>
    <cellStyle name="row 3 5" xfId="5245"/>
    <cellStyle name="row 4" xfId="3237"/>
    <cellStyle name="row 4 2" xfId="3238"/>
    <cellStyle name="row 4 2 2" xfId="5107"/>
    <cellStyle name="row 4 2 2 2" xfId="5684"/>
    <cellStyle name="row 4 2 3" xfId="5249"/>
    <cellStyle name="row 4 3" xfId="3239"/>
    <cellStyle name="row 4 3 2" xfId="5108"/>
    <cellStyle name="row 4 3 2 2" xfId="5685"/>
    <cellStyle name="row 4 3 3" xfId="5250"/>
    <cellStyle name="row 4 4" xfId="5106"/>
    <cellStyle name="row 4 4 2" xfId="5683"/>
    <cellStyle name="row 4 5" xfId="5248"/>
    <cellStyle name="row 5" xfId="3240"/>
    <cellStyle name="row 5 2" xfId="5109"/>
    <cellStyle name="row 5 2 2" xfId="5686"/>
    <cellStyle name="row 5 3" xfId="5251"/>
    <cellStyle name="row 6" xfId="3241"/>
    <cellStyle name="row 6 2" xfId="5110"/>
    <cellStyle name="row 6 2 2" xfId="5687"/>
    <cellStyle name="row 6 3" xfId="5252"/>
    <cellStyle name="row 7" xfId="3242"/>
    <cellStyle name="row 7 2" xfId="5111"/>
    <cellStyle name="row 7 2 2" xfId="5688"/>
    <cellStyle name="row 7 3" xfId="5253"/>
    <cellStyle name="row 8" xfId="3243"/>
    <cellStyle name="row 8 2" xfId="5112"/>
    <cellStyle name="row 8 2 2" xfId="5689"/>
    <cellStyle name="row 8 3" xfId="5254"/>
    <cellStyle name="row 9" xfId="3244"/>
    <cellStyle name="row 9 2" xfId="5113"/>
    <cellStyle name="row 9 2 2" xfId="5690"/>
    <cellStyle name="row 9 3" xfId="5255"/>
    <cellStyle name="RowCodes" xfId="60"/>
    <cellStyle name="Row-Col Headings" xfId="61"/>
    <cellStyle name="RowTitles" xfId="337"/>
    <cellStyle name="RowTitles 2" xfId="3245"/>
    <cellStyle name="RowTitles 2 2" xfId="4955"/>
    <cellStyle name="RowTitles 2 2 2" xfId="5537"/>
    <cellStyle name="RowTitles 2 3" xfId="5114"/>
    <cellStyle name="RowTitles 2 3 2" xfId="5691"/>
    <cellStyle name="RowTitles 2 4" xfId="5256"/>
    <cellStyle name="RowTitles 3" xfId="3246"/>
    <cellStyle name="RowTitles 3 2" xfId="3247"/>
    <cellStyle name="RowTitles 3 2 2" xfId="4957"/>
    <cellStyle name="RowTitles 3 2 2 2" xfId="5539"/>
    <cellStyle name="RowTitles 3 2 3" xfId="5116"/>
    <cellStyle name="RowTitles 3 2 3 2" xfId="5693"/>
    <cellStyle name="RowTitles 3 2 4" xfId="5258"/>
    <cellStyle name="RowTitles 3 3" xfId="3248"/>
    <cellStyle name="RowTitles 3 3 2" xfId="4958"/>
    <cellStyle name="RowTitles 3 3 2 2" xfId="5540"/>
    <cellStyle name="RowTitles 3 3 3" xfId="5117"/>
    <cellStyle name="RowTitles 3 3 3 2" xfId="5694"/>
    <cellStyle name="RowTitles 3 3 4" xfId="5259"/>
    <cellStyle name="RowTitles 3 4" xfId="4956"/>
    <cellStyle name="RowTitles 3 4 2" xfId="5538"/>
    <cellStyle name="RowTitles 3 5" xfId="5115"/>
    <cellStyle name="RowTitles 3 5 2" xfId="5692"/>
    <cellStyle name="RowTitles 3 6" xfId="5257"/>
    <cellStyle name="RowTitles 4" xfId="3249"/>
    <cellStyle name="RowTitles 4 2" xfId="3250"/>
    <cellStyle name="RowTitles 4 2 2" xfId="4960"/>
    <cellStyle name="RowTitles 4 2 2 2" xfId="5542"/>
    <cellStyle name="RowTitles 4 2 3" xfId="5119"/>
    <cellStyle name="RowTitles 4 2 3 2" xfId="5696"/>
    <cellStyle name="RowTitles 4 2 4" xfId="5261"/>
    <cellStyle name="RowTitles 4 3" xfId="3251"/>
    <cellStyle name="RowTitles 4 3 2" xfId="4961"/>
    <cellStyle name="RowTitles 4 3 2 2" xfId="5543"/>
    <cellStyle name="RowTitles 4 3 3" xfId="5120"/>
    <cellStyle name="RowTitles 4 3 3 2" xfId="5697"/>
    <cellStyle name="RowTitles 4 3 4" xfId="5262"/>
    <cellStyle name="RowTitles 4 4" xfId="4959"/>
    <cellStyle name="RowTitles 4 4 2" xfId="5541"/>
    <cellStyle name="RowTitles 4 5" xfId="5118"/>
    <cellStyle name="RowTitles 4 5 2" xfId="5695"/>
    <cellStyle name="RowTitles 4 6" xfId="5260"/>
    <cellStyle name="RowTitles 5" xfId="3445"/>
    <cellStyle name="RowTitles 5 2" xfId="5416"/>
    <cellStyle name="RowTitles 6" xfId="4943"/>
    <cellStyle name="RowTitles 6 2" xfId="5532"/>
    <cellStyle name="RowTitles 7" xfId="5133"/>
    <cellStyle name="RowTitles 8" xfId="571"/>
    <cellStyle name="RowTitles1-Detail" xfId="338"/>
    <cellStyle name="RowTitles1-Detail 2" xfId="3252"/>
    <cellStyle name="RowTitles1-Detail 2 2" xfId="3253"/>
    <cellStyle name="RowTitles1-Detail 2 2 2" xfId="3254"/>
    <cellStyle name="RowTitles1-Detail 2 2 2 2" xfId="3371"/>
    <cellStyle name="RowTitles1-Detail 2 2 2 2 2" xfId="5075"/>
    <cellStyle name="RowTitles1-Detail 2 2 2 2 2 2" xfId="5652"/>
    <cellStyle name="RowTitles1-Detail 2 2 2 2 3" xfId="5371"/>
    <cellStyle name="RowTitles1-Detail 2 2 2 3" xfId="4964"/>
    <cellStyle name="RowTitles1-Detail 2 2 2 3 2" xfId="5546"/>
    <cellStyle name="RowTitles1-Detail 2 2 2 4" xfId="5265"/>
    <cellStyle name="RowTitles1-Detail 2 2 3" xfId="3255"/>
    <cellStyle name="RowTitles1-Detail 2 2 3 2" xfId="3372"/>
    <cellStyle name="RowTitles1-Detail 2 2 3 2 2" xfId="5076"/>
    <cellStyle name="RowTitles1-Detail 2 2 3 2 2 2" xfId="5653"/>
    <cellStyle name="RowTitles1-Detail 2 2 3 2 3" xfId="5372"/>
    <cellStyle name="RowTitles1-Detail 2 2 3 3" xfId="4965"/>
    <cellStyle name="RowTitles1-Detail 2 2 3 3 2" xfId="5547"/>
    <cellStyle name="RowTitles1-Detail 2 2 3 4" xfId="5266"/>
    <cellStyle name="RowTitles1-Detail 2 2 4" xfId="3370"/>
    <cellStyle name="RowTitles1-Detail 2 2 4 2" xfId="5074"/>
    <cellStyle name="RowTitles1-Detail 2 2 4 2 2" xfId="5651"/>
    <cellStyle name="RowTitles1-Detail 2 2 4 3" xfId="5370"/>
    <cellStyle name="RowTitles1-Detail 2 2 5" xfId="4963"/>
    <cellStyle name="RowTitles1-Detail 2 2 5 2" xfId="5545"/>
    <cellStyle name="RowTitles1-Detail 2 2 6" xfId="5264"/>
    <cellStyle name="RowTitles1-Detail 2 3" xfId="3256"/>
    <cellStyle name="RowTitles1-Detail 2 3 2" xfId="3257"/>
    <cellStyle name="RowTitles1-Detail 2 3 2 2" xfId="3374"/>
    <cellStyle name="RowTitles1-Detail 2 3 2 2 2" xfId="5078"/>
    <cellStyle name="RowTitles1-Detail 2 3 2 2 2 2" xfId="5655"/>
    <cellStyle name="RowTitles1-Detail 2 3 2 2 3" xfId="5374"/>
    <cellStyle name="RowTitles1-Detail 2 3 2 3" xfId="4967"/>
    <cellStyle name="RowTitles1-Detail 2 3 2 3 2" xfId="5549"/>
    <cellStyle name="RowTitles1-Detail 2 3 2 4" xfId="5268"/>
    <cellStyle name="RowTitles1-Detail 2 3 3" xfId="3258"/>
    <cellStyle name="RowTitles1-Detail 2 3 3 2" xfId="3375"/>
    <cellStyle name="RowTitles1-Detail 2 3 3 2 2" xfId="5079"/>
    <cellStyle name="RowTitles1-Detail 2 3 3 2 2 2" xfId="5656"/>
    <cellStyle name="RowTitles1-Detail 2 3 3 2 3" xfId="5375"/>
    <cellStyle name="RowTitles1-Detail 2 3 3 3" xfId="4968"/>
    <cellStyle name="RowTitles1-Detail 2 3 3 3 2" xfId="5550"/>
    <cellStyle name="RowTitles1-Detail 2 3 3 4" xfId="5269"/>
    <cellStyle name="RowTitles1-Detail 2 3 4" xfId="3373"/>
    <cellStyle name="RowTitles1-Detail 2 3 4 2" xfId="5077"/>
    <cellStyle name="RowTitles1-Detail 2 3 4 2 2" xfId="5654"/>
    <cellStyle name="RowTitles1-Detail 2 3 4 3" xfId="5373"/>
    <cellStyle name="RowTitles1-Detail 2 3 5" xfId="4966"/>
    <cellStyle name="RowTitles1-Detail 2 3 5 2" xfId="5548"/>
    <cellStyle name="RowTitles1-Detail 2 3 6" xfId="5267"/>
    <cellStyle name="RowTitles1-Detail 2 4" xfId="3259"/>
    <cellStyle name="RowTitles1-Detail 2 4 2" xfId="3260"/>
    <cellStyle name="RowTitles1-Detail 2 4 2 2" xfId="3377"/>
    <cellStyle name="RowTitles1-Detail 2 4 2 2 2" xfId="5081"/>
    <cellStyle name="RowTitles1-Detail 2 4 2 2 2 2" xfId="5658"/>
    <cellStyle name="RowTitles1-Detail 2 4 2 2 3" xfId="5377"/>
    <cellStyle name="RowTitles1-Detail 2 4 2 3" xfId="4970"/>
    <cellStyle name="RowTitles1-Detail 2 4 2 3 2" xfId="5552"/>
    <cellStyle name="RowTitles1-Detail 2 4 2 4" xfId="5271"/>
    <cellStyle name="RowTitles1-Detail 2 4 3" xfId="3376"/>
    <cellStyle name="RowTitles1-Detail 2 4 3 2" xfId="5080"/>
    <cellStyle name="RowTitles1-Detail 2 4 3 2 2" xfId="5657"/>
    <cellStyle name="RowTitles1-Detail 2 4 3 3" xfId="5376"/>
    <cellStyle name="RowTitles1-Detail 2 4 4" xfId="4969"/>
    <cellStyle name="RowTitles1-Detail 2 4 4 2" xfId="5551"/>
    <cellStyle name="RowTitles1-Detail 2 4 5" xfId="5270"/>
    <cellStyle name="RowTitles1-Detail 2 5" xfId="3369"/>
    <cellStyle name="RowTitles1-Detail 2 5 2" xfId="5073"/>
    <cellStyle name="RowTitles1-Detail 2 5 2 2" xfId="5650"/>
    <cellStyle name="RowTitles1-Detail 2 5 3" xfId="5369"/>
    <cellStyle name="RowTitles1-Detail 2 6" xfId="4962"/>
    <cellStyle name="RowTitles1-Detail 2 6 2" xfId="5544"/>
    <cellStyle name="RowTitles1-Detail 2 7" xfId="5263"/>
    <cellStyle name="RowTitles1-Detail 3" xfId="3296"/>
    <cellStyle name="RowTitles1-Detail 3 2" xfId="5000"/>
    <cellStyle name="RowTitles1-Detail 3 2 2" xfId="5577"/>
    <cellStyle name="RowTitles1-Detail 3 3" xfId="5296"/>
    <cellStyle name="RowTitles1-Detail 4" xfId="3446"/>
    <cellStyle name="RowTitles1-Detail 4 2" xfId="5417"/>
    <cellStyle name="RowTitles1-Detail 5" xfId="5134"/>
    <cellStyle name="RowTitles1-Detail 6" xfId="572"/>
    <cellStyle name="RowTitles-Col2" xfId="62"/>
    <cellStyle name="RowTitles-Col2 2" xfId="63"/>
    <cellStyle name="RowTitles-Col2 2 2" xfId="64"/>
    <cellStyle name="RowTitles-Col2 2 2 2" xfId="3263"/>
    <cellStyle name="RowTitles-Col2 2 2 2 2" xfId="3380"/>
    <cellStyle name="RowTitles-Col2 2 2 2 2 2" xfId="5084"/>
    <cellStyle name="RowTitles-Col2 2 2 2 2 2 2" xfId="5661"/>
    <cellStyle name="RowTitles-Col2 2 2 2 2 3" xfId="5380"/>
    <cellStyle name="RowTitles-Col2 2 2 2 3" xfId="4973"/>
    <cellStyle name="RowTitles-Col2 2 2 2 3 2" xfId="5555"/>
    <cellStyle name="RowTitles-Col2 2 2 2 4" xfId="5274"/>
    <cellStyle name="RowTitles-Col2 2 2 3" xfId="3264"/>
    <cellStyle name="RowTitles-Col2 2 2 3 2" xfId="3381"/>
    <cellStyle name="RowTitles-Col2 2 2 3 2 2" xfId="5085"/>
    <cellStyle name="RowTitles-Col2 2 2 3 2 2 2" xfId="5662"/>
    <cellStyle name="RowTitles-Col2 2 2 3 2 3" xfId="5381"/>
    <cellStyle name="RowTitles-Col2 2 2 3 3" xfId="4974"/>
    <cellStyle name="RowTitles-Col2 2 2 3 3 2" xfId="5556"/>
    <cellStyle name="RowTitles-Col2 2 2 3 4" xfId="5275"/>
    <cellStyle name="RowTitles-Col2 2 2 4" xfId="3379"/>
    <cellStyle name="RowTitles-Col2 2 2 4 2" xfId="5083"/>
    <cellStyle name="RowTitles-Col2 2 2 4 2 2" xfId="5660"/>
    <cellStyle name="RowTitles-Col2 2 2 4 3" xfId="5379"/>
    <cellStyle name="RowTitles-Col2 2 2 5" xfId="4972"/>
    <cellStyle name="RowTitles-Col2 2 2 5 2" xfId="5554"/>
    <cellStyle name="RowTitles-Col2 2 2 6" xfId="5273"/>
    <cellStyle name="RowTitles-Col2 2 2 7" xfId="3262"/>
    <cellStyle name="RowTitles-Col2 2 3" xfId="3265"/>
    <cellStyle name="RowTitles-Col2 2 3 2" xfId="3266"/>
    <cellStyle name="RowTitles-Col2 2 3 2 2" xfId="3383"/>
    <cellStyle name="RowTitles-Col2 2 3 2 2 2" xfId="5087"/>
    <cellStyle name="RowTitles-Col2 2 3 2 2 2 2" xfId="5664"/>
    <cellStyle name="RowTitles-Col2 2 3 2 2 3" xfId="5383"/>
    <cellStyle name="RowTitles-Col2 2 3 2 3" xfId="4976"/>
    <cellStyle name="RowTitles-Col2 2 3 2 3 2" xfId="5558"/>
    <cellStyle name="RowTitles-Col2 2 3 2 4" xfId="5277"/>
    <cellStyle name="RowTitles-Col2 2 3 3" xfId="3267"/>
    <cellStyle name="RowTitles-Col2 2 3 3 2" xfId="3384"/>
    <cellStyle name="RowTitles-Col2 2 3 3 2 2" xfId="5088"/>
    <cellStyle name="RowTitles-Col2 2 3 3 2 2 2" xfId="5665"/>
    <cellStyle name="RowTitles-Col2 2 3 3 2 3" xfId="5384"/>
    <cellStyle name="RowTitles-Col2 2 3 3 3" xfId="4977"/>
    <cellStyle name="RowTitles-Col2 2 3 3 3 2" xfId="5559"/>
    <cellStyle name="RowTitles-Col2 2 3 3 4" xfId="5278"/>
    <cellStyle name="RowTitles-Col2 2 3 4" xfId="3382"/>
    <cellStyle name="RowTitles-Col2 2 3 4 2" xfId="5086"/>
    <cellStyle name="RowTitles-Col2 2 3 4 2 2" xfId="5663"/>
    <cellStyle name="RowTitles-Col2 2 3 4 3" xfId="5382"/>
    <cellStyle name="RowTitles-Col2 2 3 5" xfId="4975"/>
    <cellStyle name="RowTitles-Col2 2 3 5 2" xfId="5557"/>
    <cellStyle name="RowTitles-Col2 2 3 6" xfId="5276"/>
    <cellStyle name="RowTitles-Col2 2 4" xfId="3268"/>
    <cellStyle name="RowTitles-Col2 2 4 2" xfId="3269"/>
    <cellStyle name="RowTitles-Col2 2 4 2 2" xfId="3386"/>
    <cellStyle name="RowTitles-Col2 2 4 2 2 2" xfId="5090"/>
    <cellStyle name="RowTitles-Col2 2 4 2 2 2 2" xfId="5667"/>
    <cellStyle name="RowTitles-Col2 2 4 2 2 3" xfId="5386"/>
    <cellStyle name="RowTitles-Col2 2 4 2 3" xfId="4979"/>
    <cellStyle name="RowTitles-Col2 2 4 2 3 2" xfId="5561"/>
    <cellStyle name="RowTitles-Col2 2 4 2 4" xfId="5280"/>
    <cellStyle name="RowTitles-Col2 2 4 3" xfId="3385"/>
    <cellStyle name="RowTitles-Col2 2 4 3 2" xfId="5089"/>
    <cellStyle name="RowTitles-Col2 2 4 3 2 2" xfId="5666"/>
    <cellStyle name="RowTitles-Col2 2 4 3 3" xfId="5385"/>
    <cellStyle name="RowTitles-Col2 2 4 4" xfId="4978"/>
    <cellStyle name="RowTitles-Col2 2 4 4 2" xfId="5560"/>
    <cellStyle name="RowTitles-Col2 2 4 5" xfId="5279"/>
    <cellStyle name="RowTitles-Col2 2 5" xfId="3270"/>
    <cellStyle name="RowTitles-Col2 2 5 2" xfId="3387"/>
    <cellStyle name="RowTitles-Col2 2 5 2 2" xfId="5091"/>
    <cellStyle name="RowTitles-Col2 2 5 2 2 2" xfId="5668"/>
    <cellStyle name="RowTitles-Col2 2 5 2 3" xfId="5387"/>
    <cellStyle name="RowTitles-Col2 2 5 3" xfId="4980"/>
    <cellStyle name="RowTitles-Col2 2 5 3 2" xfId="5562"/>
    <cellStyle name="RowTitles-Col2 2 5 4" xfId="5281"/>
    <cellStyle name="RowTitles-Col2 2 6" xfId="3378"/>
    <cellStyle name="RowTitles-Col2 2 6 2" xfId="5082"/>
    <cellStyle name="RowTitles-Col2 2 6 2 2" xfId="5659"/>
    <cellStyle name="RowTitles-Col2 2 6 3" xfId="5378"/>
    <cellStyle name="RowTitles-Col2 2 7" xfId="4971"/>
    <cellStyle name="RowTitles-Col2 2 7 2" xfId="5553"/>
    <cellStyle name="RowTitles-Col2 2 8" xfId="5272"/>
    <cellStyle name="RowTitles-Col2 2 9" xfId="3261"/>
    <cellStyle name="RowTitles-Col2 3" xfId="3271"/>
    <cellStyle name="RowTitles-Col2 3 2" xfId="3388"/>
    <cellStyle name="RowTitles-Col2 3 2 2" xfId="5092"/>
    <cellStyle name="RowTitles-Col2 3 2 2 2" xfId="5669"/>
    <cellStyle name="RowTitles-Col2 3 2 3" xfId="5388"/>
    <cellStyle name="RowTitles-Col2 3 3" xfId="4981"/>
    <cellStyle name="RowTitles-Col2 3 3 2" xfId="5563"/>
    <cellStyle name="RowTitles-Col2 3 4" xfId="5282"/>
    <cellStyle name="RowTitles-Col2 4" xfId="3293"/>
    <cellStyle name="RowTitles-Col2 4 2" xfId="4997"/>
    <cellStyle name="RowTitles-Col2 4 2 2" xfId="5574"/>
    <cellStyle name="RowTitles-Col2 4 3" xfId="5293"/>
    <cellStyle name="RowTitles-Col2 5" xfId="3404"/>
    <cellStyle name="RowTitles-Col2 5 2" xfId="5400"/>
    <cellStyle name="RowTitles-Col2 6" xfId="5128"/>
    <cellStyle name="RowTitles-Col2 7" xfId="484"/>
    <cellStyle name="RowTitles-Detail" xfId="65"/>
    <cellStyle name="RowTitles-Detail 2" xfId="66"/>
    <cellStyle name="RowTitles-Detail 2 2" xfId="67"/>
    <cellStyle name="RowTitles-Detail 2 2 2" xfId="3274"/>
    <cellStyle name="RowTitles-Detail 2 2 2 2" xfId="3391"/>
    <cellStyle name="RowTitles-Detail 2 2 2 2 2" xfId="5095"/>
    <cellStyle name="RowTitles-Detail 2 2 2 2 2 2" xfId="5672"/>
    <cellStyle name="RowTitles-Detail 2 2 2 2 3" xfId="5391"/>
    <cellStyle name="RowTitles-Detail 2 2 2 3" xfId="4984"/>
    <cellStyle name="RowTitles-Detail 2 2 2 3 2" xfId="5566"/>
    <cellStyle name="RowTitles-Detail 2 2 2 4" xfId="5285"/>
    <cellStyle name="RowTitles-Detail 2 2 3" xfId="3275"/>
    <cellStyle name="RowTitles-Detail 2 2 3 2" xfId="3392"/>
    <cellStyle name="RowTitles-Detail 2 2 3 2 2" xfId="5096"/>
    <cellStyle name="RowTitles-Detail 2 2 3 2 2 2" xfId="5673"/>
    <cellStyle name="RowTitles-Detail 2 2 3 2 3" xfId="5392"/>
    <cellStyle name="RowTitles-Detail 2 2 3 3" xfId="4985"/>
    <cellStyle name="RowTitles-Detail 2 2 3 3 2" xfId="5567"/>
    <cellStyle name="RowTitles-Detail 2 2 3 4" xfId="5286"/>
    <cellStyle name="RowTitles-Detail 2 2 4" xfId="3390"/>
    <cellStyle name="RowTitles-Detail 2 2 4 2" xfId="5094"/>
    <cellStyle name="RowTitles-Detail 2 2 4 2 2" xfId="5671"/>
    <cellStyle name="RowTitles-Detail 2 2 4 3" xfId="5390"/>
    <cellStyle name="RowTitles-Detail 2 2 5" xfId="4983"/>
    <cellStyle name="RowTitles-Detail 2 2 5 2" xfId="5565"/>
    <cellStyle name="RowTitles-Detail 2 2 6" xfId="5284"/>
    <cellStyle name="RowTitles-Detail 2 2 7" xfId="3273"/>
    <cellStyle name="RowTitles-Detail 2 3" xfId="3276"/>
    <cellStyle name="RowTitles-Detail 2 3 2" xfId="3277"/>
    <cellStyle name="RowTitles-Detail 2 3 2 2" xfId="3394"/>
    <cellStyle name="RowTitles-Detail 2 3 2 2 2" xfId="5098"/>
    <cellStyle name="RowTitles-Detail 2 3 2 2 2 2" xfId="5675"/>
    <cellStyle name="RowTitles-Detail 2 3 2 2 3" xfId="5394"/>
    <cellStyle name="RowTitles-Detail 2 3 2 3" xfId="4987"/>
    <cellStyle name="RowTitles-Detail 2 3 2 3 2" xfId="5569"/>
    <cellStyle name="RowTitles-Detail 2 3 2 4" xfId="5288"/>
    <cellStyle name="RowTitles-Detail 2 3 3" xfId="3278"/>
    <cellStyle name="RowTitles-Detail 2 3 3 2" xfId="3395"/>
    <cellStyle name="RowTitles-Detail 2 3 3 2 2" xfId="5099"/>
    <cellStyle name="RowTitles-Detail 2 3 3 2 2 2" xfId="5676"/>
    <cellStyle name="RowTitles-Detail 2 3 3 2 3" xfId="5395"/>
    <cellStyle name="RowTitles-Detail 2 3 3 3" xfId="4988"/>
    <cellStyle name="RowTitles-Detail 2 3 3 3 2" xfId="5570"/>
    <cellStyle name="RowTitles-Detail 2 3 3 4" xfId="5289"/>
    <cellStyle name="RowTitles-Detail 2 3 4" xfId="3393"/>
    <cellStyle name="RowTitles-Detail 2 3 4 2" xfId="5097"/>
    <cellStyle name="RowTitles-Detail 2 3 4 2 2" xfId="5674"/>
    <cellStyle name="RowTitles-Detail 2 3 4 3" xfId="5393"/>
    <cellStyle name="RowTitles-Detail 2 3 5" xfId="4986"/>
    <cellStyle name="RowTitles-Detail 2 3 5 2" xfId="5568"/>
    <cellStyle name="RowTitles-Detail 2 3 6" xfId="5287"/>
    <cellStyle name="RowTitles-Detail 2 4" xfId="3279"/>
    <cellStyle name="RowTitles-Detail 2 4 2" xfId="3280"/>
    <cellStyle name="RowTitles-Detail 2 4 2 2" xfId="3397"/>
    <cellStyle name="RowTitles-Detail 2 4 2 2 2" xfId="5101"/>
    <cellStyle name="RowTitles-Detail 2 4 2 2 2 2" xfId="5678"/>
    <cellStyle name="RowTitles-Detail 2 4 2 2 3" xfId="5397"/>
    <cellStyle name="RowTitles-Detail 2 4 2 3" xfId="4990"/>
    <cellStyle name="RowTitles-Detail 2 4 2 3 2" xfId="5572"/>
    <cellStyle name="RowTitles-Detail 2 4 2 4" xfId="5291"/>
    <cellStyle name="RowTitles-Detail 2 4 3" xfId="3396"/>
    <cellStyle name="RowTitles-Detail 2 4 3 2" xfId="5100"/>
    <cellStyle name="RowTitles-Detail 2 4 3 2 2" xfId="5677"/>
    <cellStyle name="RowTitles-Detail 2 4 3 3" xfId="5396"/>
    <cellStyle name="RowTitles-Detail 2 4 4" xfId="4989"/>
    <cellStyle name="RowTitles-Detail 2 4 4 2" xfId="5571"/>
    <cellStyle name="RowTitles-Detail 2 4 5" xfId="5290"/>
    <cellStyle name="RowTitles-Detail 2 5" xfId="3389"/>
    <cellStyle name="RowTitles-Detail 2 5 2" xfId="5093"/>
    <cellStyle name="RowTitles-Detail 2 5 2 2" xfId="5670"/>
    <cellStyle name="RowTitles-Detail 2 5 3" xfId="5389"/>
    <cellStyle name="RowTitles-Detail 2 6" xfId="4982"/>
    <cellStyle name="RowTitles-Detail 2 6 2" xfId="5564"/>
    <cellStyle name="RowTitles-Detail 2 7" xfId="5283"/>
    <cellStyle name="RowTitles-Detail 2 8" xfId="3272"/>
    <cellStyle name="RowTitles-Detail 3" xfId="3294"/>
    <cellStyle name="RowTitles-Detail 3 2" xfId="4998"/>
    <cellStyle name="RowTitles-Detail 3 2 2" xfId="5575"/>
    <cellStyle name="RowTitles-Detail 3 3" xfId="5294"/>
    <cellStyle name="RowTitles-Detail 4" xfId="3405"/>
    <cellStyle name="RowTitles-Detail 4 2" xfId="5401"/>
    <cellStyle name="RowTitles-Detail 5" xfId="5129"/>
    <cellStyle name="RowTitles-Detail 6" xfId="485"/>
    <cellStyle name="Schlecht" xfId="82" builtinId="27" customBuiltin="1"/>
    <cellStyle name="Schlecht 2" xfId="339"/>
    <cellStyle name="semestre" xfId="3281"/>
    <cellStyle name="Standaard_Blad1" xfId="340"/>
    <cellStyle name="Standard" xfId="0" builtinId="0"/>
    <cellStyle name="Standard 10" xfId="341"/>
    <cellStyle name="Standard 11" xfId="342"/>
    <cellStyle name="Standard 12" xfId="343"/>
    <cellStyle name="Standard 13" xfId="118"/>
    <cellStyle name="Standard 14" xfId="344"/>
    <cellStyle name="Standard 15" xfId="459"/>
    <cellStyle name="Standard 2" xfId="68"/>
    <cellStyle name="Standard 2 10" xfId="69"/>
    <cellStyle name="Standard 2 10 2" xfId="345"/>
    <cellStyle name="Standard 2 10 2 2" xfId="346"/>
    <cellStyle name="Standard 2 10 3" xfId="347"/>
    <cellStyle name="Standard 2 10 4" xfId="348"/>
    <cellStyle name="Standard 2 11" xfId="349"/>
    <cellStyle name="Standard 2 12" xfId="350"/>
    <cellStyle name="Standard 2 12 2" xfId="351"/>
    <cellStyle name="Standard 2 13" xfId="352"/>
    <cellStyle name="Standard 2 14" xfId="353"/>
    <cellStyle name="Standard 2 15" xfId="354"/>
    <cellStyle name="Standard 2 16" xfId="355"/>
    <cellStyle name="Standard 2 2" xfId="356"/>
    <cellStyle name="Standard 2 2 2" xfId="357"/>
    <cellStyle name="Standard 2 2 2 2" xfId="358"/>
    <cellStyle name="Standard 2 2 3" xfId="359"/>
    <cellStyle name="Standard 2 2 4" xfId="360"/>
    <cellStyle name="Standard 2 2 5" xfId="361"/>
    <cellStyle name="Standard 2 3" xfId="362"/>
    <cellStyle name="Standard 2 3 2" xfId="363"/>
    <cellStyle name="Standard 2 3 2 2" xfId="364"/>
    <cellStyle name="Standard 2 3 3" xfId="365"/>
    <cellStyle name="Standard 2 3 4" xfId="366"/>
    <cellStyle name="Standard 2 4" xfId="367"/>
    <cellStyle name="Standard 2 4 2" xfId="368"/>
    <cellStyle name="Standard 2 4 2 2" xfId="369"/>
    <cellStyle name="Standard 2 4 3" xfId="370"/>
    <cellStyle name="Standard 2 4 4" xfId="371"/>
    <cellStyle name="Standard 2 5" xfId="372"/>
    <cellStyle name="Standard 2 5 2" xfId="373"/>
    <cellStyle name="Standard 2 5 2 2" xfId="374"/>
    <cellStyle name="Standard 2 5 3" xfId="375"/>
    <cellStyle name="Standard 2 5 4" xfId="376"/>
    <cellStyle name="Standard 2 6" xfId="377"/>
    <cellStyle name="Standard 2 6 2" xfId="378"/>
    <cellStyle name="Standard 2 6 2 2" xfId="379"/>
    <cellStyle name="Standard 2 6 3" xfId="380"/>
    <cellStyle name="Standard 2 6 4" xfId="381"/>
    <cellStyle name="Standard 2 7" xfId="382"/>
    <cellStyle name="Standard 2 7 2" xfId="383"/>
    <cellStyle name="Standard 2 7 2 2" xfId="384"/>
    <cellStyle name="Standard 2 7 3" xfId="385"/>
    <cellStyle name="Standard 2 7 4" xfId="386"/>
    <cellStyle name="Standard 2 8" xfId="387"/>
    <cellStyle name="Standard 2 8 2" xfId="388"/>
    <cellStyle name="Standard 2 8 2 2" xfId="389"/>
    <cellStyle name="Standard 2 8 3" xfId="390"/>
    <cellStyle name="Standard 2 8 4" xfId="391"/>
    <cellStyle name="Standard 2 9" xfId="392"/>
    <cellStyle name="Standard 2 9 2" xfId="393"/>
    <cellStyle name="Standard 2 9 2 2" xfId="394"/>
    <cellStyle name="Standard 2 9 3" xfId="395"/>
    <cellStyle name="Standard 2 9 4" xfId="396"/>
    <cellStyle name="Standard 2_h4 3" xfId="397"/>
    <cellStyle name="Standard 3" xfId="70"/>
    <cellStyle name="Standard 3 2" xfId="71"/>
    <cellStyle name="Standard 4" xfId="72"/>
    <cellStyle name="Standard 4 2" xfId="398"/>
    <cellStyle name="Standard 4 2 2" xfId="399"/>
    <cellStyle name="Standard 4 2 2 2" xfId="400"/>
    <cellStyle name="Standard 4 2 3" xfId="401"/>
    <cellStyle name="Standard 4 2 4" xfId="402"/>
    <cellStyle name="Standard 4 3" xfId="403"/>
    <cellStyle name="Standard 4 3 2" xfId="404"/>
    <cellStyle name="Standard 4 3 2 2" xfId="405"/>
    <cellStyle name="Standard 4 3 3" xfId="406"/>
    <cellStyle name="Standard 4 3 4" xfId="407"/>
    <cellStyle name="Standard 4 4" xfId="408"/>
    <cellStyle name="Standard 4 4 2" xfId="409"/>
    <cellStyle name="Standard 4 4 2 2" xfId="410"/>
    <cellStyle name="Standard 4 4 3" xfId="411"/>
    <cellStyle name="Standard 4 4 4" xfId="412"/>
    <cellStyle name="Standard 4 5" xfId="413"/>
    <cellStyle name="Standard 4 5 2" xfId="414"/>
    <cellStyle name="Standard 4 5 2 2" xfId="415"/>
    <cellStyle name="Standard 4 5 3" xfId="416"/>
    <cellStyle name="Standard 4 5 4" xfId="417"/>
    <cellStyle name="Standard 4 6" xfId="418"/>
    <cellStyle name="Standard 4 6 2" xfId="419"/>
    <cellStyle name="Standard 4 6 2 2" xfId="420"/>
    <cellStyle name="Standard 4 6 3" xfId="421"/>
    <cellStyle name="Standard 4 6 4" xfId="422"/>
    <cellStyle name="Standard 4 7" xfId="423"/>
    <cellStyle name="Standard 4 7 2" xfId="424"/>
    <cellStyle name="Standard 4 7 2 2" xfId="425"/>
    <cellStyle name="Standard 4 7 3" xfId="426"/>
    <cellStyle name="Standard 4 7 4" xfId="427"/>
    <cellStyle name="Standard 4 8" xfId="428"/>
    <cellStyle name="Standard 4 8 2" xfId="429"/>
    <cellStyle name="Standard 4 8 2 2" xfId="430"/>
    <cellStyle name="Standard 4 8 3" xfId="431"/>
    <cellStyle name="Standard 4 8 4" xfId="432"/>
    <cellStyle name="Standard 5" xfId="116"/>
    <cellStyle name="Standard 5 2" xfId="433"/>
    <cellStyle name="Standard 6" xfId="73"/>
    <cellStyle name="Standard 6 2" xfId="119"/>
    <cellStyle name="Standard 7" xfId="434"/>
    <cellStyle name="Standard 8" xfId="435"/>
    <cellStyle name="Standard 9" xfId="436"/>
    <cellStyle name="Standard_Tabellen_H2.3_HIS_gesamt_2012-06-12-1" xfId="5700"/>
    <cellStyle name="Sub-titles" xfId="437"/>
    <cellStyle name="Sub-titles 2" xfId="3447"/>
    <cellStyle name="Sub-titles 3" xfId="573"/>
    <cellStyle name="Sub-titles Cols" xfId="438"/>
    <cellStyle name="Sub-titles Cols 2" xfId="3448"/>
    <cellStyle name="Sub-titles Cols 3" xfId="574"/>
    <cellStyle name="Sub-titles rows" xfId="439"/>
    <cellStyle name="Sub-titles rows 2" xfId="3449"/>
    <cellStyle name="Sub-titles rows 3" xfId="575"/>
    <cellStyle name="Table No." xfId="440"/>
    <cellStyle name="Table No. 2" xfId="3450"/>
    <cellStyle name="Table No. 3" xfId="576"/>
    <cellStyle name="Table Title" xfId="441"/>
    <cellStyle name="Table Title 2" xfId="3451"/>
    <cellStyle name="Table Title 3" xfId="577"/>
    <cellStyle name="temp" xfId="74"/>
    <cellStyle name="tête chapitre" xfId="3282"/>
    <cellStyle name="tête chapitre 2" xfId="4991"/>
    <cellStyle name="TEXT" xfId="3283"/>
    <cellStyle name="TEXT 2" xfId="4992"/>
    <cellStyle name="title1" xfId="75"/>
    <cellStyle name="Titles" xfId="442"/>
    <cellStyle name="Titles 2" xfId="3452"/>
    <cellStyle name="Titles 3" xfId="578"/>
    <cellStyle name="titre" xfId="3284"/>
    <cellStyle name="titre 2" xfId="4993"/>
    <cellStyle name="Total 2" xfId="3285"/>
    <cellStyle name="Tusental (0)_Blad2" xfId="443"/>
    <cellStyle name="Tusental 2" xfId="444"/>
    <cellStyle name="Tusental 3" xfId="3286"/>
    <cellStyle name="Tusental_Blad2" xfId="445"/>
    <cellStyle name="Überschrift" xfId="76" builtinId="15" customBuiltin="1"/>
    <cellStyle name="Überschrift 1" xfId="77" builtinId="16" customBuiltin="1"/>
    <cellStyle name="Überschrift 1 2" xfId="446"/>
    <cellStyle name="Überschrift 2" xfId="78" builtinId="17" customBuiltin="1"/>
    <cellStyle name="Überschrift 2 2" xfId="447"/>
    <cellStyle name="Überschrift 3" xfId="79" builtinId="18" customBuiltin="1"/>
    <cellStyle name="Überschrift 3 2" xfId="448"/>
    <cellStyle name="Überschrift 4" xfId="80" builtinId="19" customBuiltin="1"/>
    <cellStyle name="Überschrift 4 2" xfId="449"/>
    <cellStyle name="Überschrift 5" xfId="450"/>
    <cellStyle name="Uwaga 2" xfId="451"/>
    <cellStyle name="Uwaga 2 2" xfId="3288"/>
    <cellStyle name="Uwaga 2 2 2" xfId="4995"/>
    <cellStyle name="Uwaga 2 3" xfId="3287"/>
    <cellStyle name="Uwaga 2 3 2" xfId="4994"/>
    <cellStyle name="Uwaga 2 4" xfId="3453"/>
    <cellStyle name="Uwaga 2 5" xfId="579"/>
    <cellStyle name="Valuta (0)_Blad2" xfId="452"/>
    <cellStyle name="Valuta_Blad2" xfId="453"/>
    <cellStyle name="Verknüpfte Zelle" xfId="87" builtinId="24" customBuiltin="1"/>
    <cellStyle name="Verknüpfte Zelle 2" xfId="454"/>
    <cellStyle name="Warnender Text" xfId="89" builtinId="11" customBuiltin="1"/>
    <cellStyle name="Warnender Text 2" xfId="455"/>
    <cellStyle name="Warning Text 2" xfId="3289"/>
    <cellStyle name="Wrapped" xfId="3290"/>
    <cellStyle name="Zelle überprüfen" xfId="88" builtinId="23" customBuiltin="1"/>
    <cellStyle name="Zelle überprüfen 2" xfId="456"/>
    <cellStyle name="표준_T_A8(통계청_검증결과)" xfId="457"/>
    <cellStyle name="常规_B2.3" xfId="3291"/>
    <cellStyle name="標準_法務省担当表（eigo ） " xfId="4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3</xdr:col>
      <xdr:colOff>314325</xdr:colOff>
      <xdr:row>21</xdr:row>
      <xdr:rowOff>35875</xdr:rowOff>
    </xdr:to>
    <xdr:pic>
      <xdr:nvPicPr>
        <xdr:cNvPr id="3" name="Grafik 2"/>
        <xdr:cNvPicPr>
          <a:picLocks noChangeAspect="1"/>
        </xdr:cNvPicPr>
      </xdr:nvPicPr>
      <xdr:blipFill>
        <a:blip xmlns:r="http://schemas.openxmlformats.org/officeDocument/2006/relationships" r:embed="rId1"/>
        <a:stretch>
          <a:fillRect/>
        </a:stretch>
      </xdr:blipFill>
      <xdr:spPr>
        <a:xfrm>
          <a:off x="1" y="600076"/>
          <a:ext cx="4695824" cy="3064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9</xdr:col>
      <xdr:colOff>79403</xdr:colOff>
      <xdr:row>33</xdr:row>
      <xdr:rowOff>58425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704850"/>
          <a:ext cx="6689753" cy="5040000"/>
        </a:xfrm>
        <a:prstGeom prst="rect">
          <a:avLst/>
        </a:prstGeom>
      </xdr:spPr>
    </xdr:pic>
    <xdr:clientData/>
  </xdr:twoCellAnchor>
  <xdr:twoCellAnchor editAs="oneCell">
    <xdr:from>
      <xdr:col>0</xdr:col>
      <xdr:colOff>19050</xdr:colOff>
      <xdr:row>39</xdr:row>
      <xdr:rowOff>0</xdr:rowOff>
    </xdr:from>
    <xdr:to>
      <xdr:col>9</xdr:col>
      <xdr:colOff>76122</xdr:colOff>
      <xdr:row>70</xdr:row>
      <xdr:rowOff>20325</xdr:rowOff>
    </xdr:to>
    <xdr:pic>
      <xdr:nvPicPr>
        <xdr:cNvPr id="5" name="Grafik 4"/>
        <xdr:cNvPicPr>
          <a:picLocks noChangeAspect="1"/>
        </xdr:cNvPicPr>
      </xdr:nvPicPr>
      <xdr:blipFill>
        <a:blip xmlns:r="http://schemas.openxmlformats.org/officeDocument/2006/relationships" r:embed="rId2"/>
        <a:stretch>
          <a:fillRect/>
        </a:stretch>
      </xdr:blipFill>
      <xdr:spPr>
        <a:xfrm>
          <a:off x="19050" y="6657975"/>
          <a:ext cx="6667422" cy="5040000"/>
        </a:xfrm>
        <a:prstGeom prst="rect">
          <a:avLst/>
        </a:prstGeom>
      </xdr:spPr>
    </xdr:pic>
    <xdr:clientData/>
  </xdr:twoCellAnchor>
  <xdr:twoCellAnchor editAs="oneCell">
    <xdr:from>
      <xdr:col>2</xdr:col>
      <xdr:colOff>57150</xdr:colOff>
      <xdr:row>71</xdr:row>
      <xdr:rowOff>76200</xdr:rowOff>
    </xdr:from>
    <xdr:to>
      <xdr:col>6</xdr:col>
      <xdr:colOff>437721</xdr:colOff>
      <xdr:row>73</xdr:row>
      <xdr:rowOff>47588</xdr:rowOff>
    </xdr:to>
    <xdr:pic>
      <xdr:nvPicPr>
        <xdr:cNvPr id="6" name="Grafik 5"/>
        <xdr:cNvPicPr>
          <a:picLocks noChangeAspect="1"/>
        </xdr:cNvPicPr>
      </xdr:nvPicPr>
      <xdr:blipFill>
        <a:blip xmlns:r="http://schemas.openxmlformats.org/officeDocument/2006/relationships" r:embed="rId3"/>
        <a:stretch>
          <a:fillRect/>
        </a:stretch>
      </xdr:blipFill>
      <xdr:spPr>
        <a:xfrm>
          <a:off x="1581150" y="11915775"/>
          <a:ext cx="3428571" cy="295238"/>
        </a:xfrm>
        <a:prstGeom prst="rect">
          <a:avLst/>
        </a:prstGeom>
      </xdr:spPr>
    </xdr:pic>
    <xdr:clientData/>
  </xdr:twoCellAnchor>
  <xdr:twoCellAnchor>
    <xdr:from>
      <xdr:col>0</xdr:col>
      <xdr:colOff>114300</xdr:colOff>
      <xdr:row>37</xdr:row>
      <xdr:rowOff>76200</xdr:rowOff>
    </xdr:from>
    <xdr:to>
      <xdr:col>9</xdr:col>
      <xdr:colOff>0</xdr:colOff>
      <xdr:row>37</xdr:row>
      <xdr:rowOff>76200</xdr:rowOff>
    </xdr:to>
    <xdr:cxnSp macro="">
      <xdr:nvCxnSpPr>
        <xdr:cNvPr id="8" name="Gerade Verbindung 7"/>
        <xdr:cNvCxnSpPr/>
      </xdr:nvCxnSpPr>
      <xdr:spPr>
        <a:xfrm flipV="1">
          <a:off x="114300" y="6410325"/>
          <a:ext cx="6496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600075</xdr:colOff>
      <xdr:row>33</xdr:row>
      <xdr:rowOff>9525</xdr:rowOff>
    </xdr:from>
    <xdr:to>
      <xdr:col>8</xdr:col>
      <xdr:colOff>170773</xdr:colOff>
      <xdr:row>36</xdr:row>
      <xdr:rowOff>104702</xdr:rowOff>
    </xdr:to>
    <xdr:pic>
      <xdr:nvPicPr>
        <xdr:cNvPr id="9" name="Grafik 8"/>
        <xdr:cNvPicPr>
          <a:picLocks noChangeAspect="1"/>
        </xdr:cNvPicPr>
      </xdr:nvPicPr>
      <xdr:blipFill>
        <a:blip xmlns:r="http://schemas.openxmlformats.org/officeDocument/2006/relationships" r:embed="rId4"/>
        <a:stretch>
          <a:fillRect/>
        </a:stretch>
      </xdr:blipFill>
      <xdr:spPr>
        <a:xfrm>
          <a:off x="600075" y="5695950"/>
          <a:ext cx="5419048" cy="5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9</xdr:col>
      <xdr:colOff>523875</xdr:colOff>
      <xdr:row>16</xdr:row>
      <xdr:rowOff>133350</xdr:rowOff>
    </xdr:to>
    <xdr:pic>
      <xdr:nvPicPr>
        <xdr:cNvPr id="3" name="Bild 11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4825"/>
          <a:ext cx="7381875" cy="2381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aust\abt.2-projekte\APPLIC\UOE\IND98\DATA96\E6C3NAGE"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aust\abt.2-projekte\APPLIC\UOE\IND98\DATA96\E6C3NE"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Applic\UOE\Ind2001\calcul_B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rgb="FF0070C0"/>
    <pageSetUpPr fitToPage="1"/>
  </sheetPr>
  <dimension ref="A1:J49"/>
  <sheetViews>
    <sheetView showGridLines="0" zoomScaleNormal="100" workbookViewId="0"/>
  </sheetViews>
  <sheetFormatPr baseColWidth="10" defaultRowHeight="12.75"/>
  <cols>
    <col min="1" max="1" width="9.140625" customWidth="1"/>
    <col min="2" max="2" width="111.28515625" customWidth="1"/>
    <col min="3" max="9" width="9.140625" customWidth="1"/>
  </cols>
  <sheetData>
    <row r="1" spans="1:10" ht="15">
      <c r="A1" s="526"/>
      <c r="B1" s="526"/>
      <c r="C1" s="526"/>
      <c r="D1" s="526"/>
      <c r="E1" s="526"/>
      <c r="F1" s="526"/>
      <c r="G1" s="526"/>
      <c r="H1" s="526"/>
      <c r="I1" s="526"/>
      <c r="J1" s="526"/>
    </row>
    <row r="2" spans="1:10" ht="15">
      <c r="A2" s="527" t="s">
        <v>83</v>
      </c>
      <c r="B2" s="526"/>
      <c r="C2" s="526"/>
      <c r="D2" s="526"/>
      <c r="E2" s="526"/>
      <c r="F2" s="526"/>
      <c r="G2" s="526"/>
      <c r="H2" s="526"/>
      <c r="I2" s="526"/>
      <c r="J2" s="526"/>
    </row>
    <row r="3" spans="1:10" ht="15">
      <c r="A3" s="526"/>
      <c r="B3" s="526"/>
      <c r="C3" s="526"/>
      <c r="D3" s="526"/>
      <c r="E3" s="526"/>
      <c r="F3" s="526"/>
      <c r="G3" s="526"/>
      <c r="H3" s="526"/>
      <c r="I3" s="526"/>
      <c r="J3" s="526"/>
    </row>
    <row r="4" spans="1:10" ht="15">
      <c r="A4" s="528" t="s">
        <v>84</v>
      </c>
      <c r="B4" s="526"/>
      <c r="C4" s="526"/>
      <c r="D4" s="526"/>
      <c r="E4" s="526"/>
      <c r="F4" s="526"/>
      <c r="G4" s="526"/>
      <c r="H4" s="526"/>
      <c r="I4" s="526"/>
      <c r="J4" s="526"/>
    </row>
    <row r="5" spans="1:10" ht="15">
      <c r="A5" s="526"/>
      <c r="B5" s="526"/>
      <c r="C5" s="526"/>
      <c r="D5" s="526"/>
      <c r="E5" s="526"/>
      <c r="F5" s="526"/>
      <c r="G5" s="526"/>
      <c r="H5" s="526"/>
      <c r="I5" s="526"/>
      <c r="J5" s="526"/>
    </row>
    <row r="6" spans="1:10" ht="15">
      <c r="A6" s="606" t="s">
        <v>475</v>
      </c>
      <c r="B6" s="607"/>
      <c r="C6" s="607"/>
      <c r="D6" s="607"/>
      <c r="E6" s="607"/>
      <c r="F6" s="607"/>
      <c r="G6" s="607"/>
      <c r="H6" s="607"/>
      <c r="I6" s="607"/>
      <c r="J6" s="526"/>
    </row>
    <row r="7" spans="1:10" ht="15">
      <c r="A7" s="526"/>
      <c r="B7" s="526"/>
      <c r="C7" s="526"/>
      <c r="D7" s="526"/>
      <c r="E7" s="526"/>
      <c r="F7" s="526"/>
      <c r="G7" s="526"/>
      <c r="H7" s="526"/>
      <c r="I7" s="526"/>
      <c r="J7" s="526"/>
    </row>
    <row r="8" spans="1:10" ht="15">
      <c r="A8" s="528" t="s">
        <v>85</v>
      </c>
      <c r="B8" s="526"/>
      <c r="C8" s="526"/>
      <c r="D8" s="526"/>
      <c r="E8" s="526"/>
      <c r="F8" s="526"/>
      <c r="G8" s="526"/>
      <c r="H8" s="526"/>
      <c r="I8" s="526"/>
      <c r="J8" s="526"/>
    </row>
    <row r="9" spans="1:10" ht="15">
      <c r="A9" s="526"/>
      <c r="B9" s="526"/>
      <c r="C9" s="526"/>
      <c r="D9" s="526"/>
      <c r="E9" s="526"/>
      <c r="F9" s="526"/>
      <c r="G9" s="526"/>
      <c r="H9" s="526"/>
      <c r="I9" s="526"/>
      <c r="J9" s="526"/>
    </row>
    <row r="10" spans="1:10" ht="15">
      <c r="A10" s="606" t="s">
        <v>476</v>
      </c>
      <c r="B10" s="607"/>
      <c r="C10" s="607"/>
      <c r="D10" s="607"/>
      <c r="E10" s="607"/>
      <c r="F10" s="607"/>
      <c r="G10" s="607"/>
      <c r="H10" s="607"/>
      <c r="I10" s="607"/>
      <c r="J10" s="526"/>
    </row>
    <row r="11" spans="1:10" ht="27" customHeight="1">
      <c r="A11" s="606" t="s">
        <v>473</v>
      </c>
      <c r="B11" s="607"/>
      <c r="C11" s="607"/>
      <c r="D11" s="607"/>
      <c r="E11" s="607"/>
      <c r="F11" s="607"/>
      <c r="G11" s="607"/>
      <c r="H11" s="607"/>
      <c r="I11" s="607"/>
      <c r="J11" s="526"/>
    </row>
    <row r="12" spans="1:10" ht="15">
      <c r="A12" s="606" t="s">
        <v>467</v>
      </c>
      <c r="B12" s="607"/>
      <c r="C12" s="607"/>
      <c r="D12" s="607"/>
      <c r="E12" s="607"/>
      <c r="F12" s="607"/>
      <c r="G12" s="607"/>
      <c r="H12" s="607"/>
      <c r="I12" s="607"/>
      <c r="J12" s="526"/>
    </row>
    <row r="13" spans="1:10" ht="15">
      <c r="A13" s="606" t="s">
        <v>477</v>
      </c>
      <c r="B13" s="607"/>
      <c r="C13" s="607"/>
      <c r="D13" s="607"/>
      <c r="E13" s="607"/>
      <c r="F13" s="607"/>
      <c r="G13" s="607"/>
      <c r="H13" s="607"/>
      <c r="I13" s="607"/>
      <c r="J13" s="526"/>
    </row>
    <row r="14" spans="1:10" ht="15">
      <c r="A14" s="606" t="s">
        <v>478</v>
      </c>
      <c r="B14" s="607"/>
      <c r="C14" s="607"/>
      <c r="D14" s="607"/>
      <c r="E14" s="607"/>
      <c r="F14" s="607"/>
      <c r="G14" s="607"/>
      <c r="H14" s="607"/>
      <c r="I14" s="607"/>
      <c r="J14" s="526"/>
    </row>
    <row r="15" spans="1:10" ht="15">
      <c r="A15" s="606" t="s">
        <v>479</v>
      </c>
      <c r="B15" s="607"/>
      <c r="C15" s="607"/>
      <c r="D15" s="607"/>
      <c r="E15" s="607"/>
      <c r="F15" s="607"/>
      <c r="G15" s="607"/>
      <c r="H15" s="607"/>
      <c r="I15" s="607"/>
      <c r="J15" s="526"/>
    </row>
    <row r="16" spans="1:10" ht="15">
      <c r="A16" s="606" t="s">
        <v>480</v>
      </c>
      <c r="B16" s="607"/>
      <c r="C16" s="607"/>
      <c r="D16" s="607"/>
      <c r="E16" s="607"/>
      <c r="F16" s="607"/>
      <c r="G16" s="607"/>
      <c r="H16" s="607"/>
      <c r="I16" s="607"/>
      <c r="J16" s="526"/>
    </row>
    <row r="17" spans="1:10" ht="15">
      <c r="A17" s="606" t="s">
        <v>290</v>
      </c>
      <c r="B17" s="607"/>
      <c r="C17" s="607"/>
      <c r="D17" s="607"/>
      <c r="E17" s="607"/>
      <c r="F17" s="607"/>
      <c r="G17" s="607"/>
      <c r="H17" s="607"/>
      <c r="I17" s="607"/>
      <c r="J17" s="526"/>
    </row>
    <row r="18" spans="1:10" ht="15">
      <c r="A18" s="606" t="s">
        <v>481</v>
      </c>
      <c r="B18" s="607"/>
      <c r="C18" s="607"/>
      <c r="D18" s="607"/>
      <c r="E18" s="607"/>
      <c r="F18" s="607"/>
      <c r="G18" s="607"/>
      <c r="H18" s="607"/>
      <c r="I18" s="607"/>
      <c r="J18" s="526"/>
    </row>
    <row r="19" spans="1:10" ht="15">
      <c r="A19" s="606" t="s">
        <v>482</v>
      </c>
      <c r="B19" s="607"/>
      <c r="C19" s="607"/>
      <c r="D19" s="607"/>
      <c r="E19" s="607"/>
      <c r="F19" s="607"/>
      <c r="G19" s="607"/>
      <c r="H19" s="607"/>
      <c r="I19" s="607"/>
      <c r="J19" s="526"/>
    </row>
    <row r="20" spans="1:10" ht="27" customHeight="1">
      <c r="A20" s="606" t="s">
        <v>483</v>
      </c>
      <c r="B20" s="607"/>
      <c r="C20" s="607"/>
      <c r="D20" s="607"/>
      <c r="E20" s="607"/>
      <c r="F20" s="607"/>
      <c r="G20" s="607"/>
      <c r="H20" s="607"/>
      <c r="I20" s="607"/>
      <c r="J20" s="526"/>
    </row>
    <row r="21" spans="1:10" ht="15">
      <c r="A21" s="606" t="s">
        <v>484</v>
      </c>
      <c r="B21" s="607"/>
      <c r="C21" s="607"/>
      <c r="D21" s="607"/>
      <c r="E21" s="607"/>
      <c r="F21" s="607"/>
      <c r="G21" s="607"/>
      <c r="H21" s="607"/>
      <c r="I21" s="607"/>
      <c r="J21" s="526"/>
    </row>
    <row r="22" spans="1:10" ht="15">
      <c r="A22" s="606" t="s">
        <v>485</v>
      </c>
      <c r="B22" s="607"/>
      <c r="C22" s="607"/>
      <c r="D22" s="607"/>
      <c r="E22" s="607"/>
      <c r="F22" s="607"/>
      <c r="G22" s="607"/>
      <c r="H22" s="607"/>
      <c r="I22" s="607"/>
      <c r="J22" s="526"/>
    </row>
    <row r="23" spans="1:10" ht="15">
      <c r="A23" s="606" t="s">
        <v>486</v>
      </c>
      <c r="B23" s="607"/>
      <c r="C23" s="607"/>
      <c r="D23" s="607"/>
      <c r="E23" s="607"/>
      <c r="F23" s="607"/>
      <c r="G23" s="607"/>
      <c r="H23" s="607"/>
      <c r="I23" s="607"/>
      <c r="J23" s="526"/>
    </row>
    <row r="24" spans="1:10" ht="15">
      <c r="A24" s="606" t="s">
        <v>296</v>
      </c>
      <c r="B24" s="607"/>
      <c r="C24" s="607"/>
      <c r="D24" s="607"/>
      <c r="E24" s="607"/>
      <c r="F24" s="607"/>
      <c r="G24" s="607"/>
      <c r="H24" s="607"/>
      <c r="I24" s="607"/>
      <c r="J24" s="526"/>
    </row>
    <row r="25" spans="1:10" ht="15">
      <c r="A25" s="606" t="s">
        <v>383</v>
      </c>
      <c r="B25" s="607"/>
      <c r="C25" s="607"/>
      <c r="D25" s="607"/>
      <c r="E25" s="607"/>
      <c r="F25" s="607"/>
      <c r="G25" s="607"/>
      <c r="H25" s="607"/>
      <c r="I25" s="607"/>
      <c r="J25" s="526"/>
    </row>
    <row r="26" spans="1:10" ht="27" customHeight="1">
      <c r="A26" s="606" t="s">
        <v>474</v>
      </c>
      <c r="B26" s="607"/>
      <c r="C26" s="607"/>
      <c r="D26" s="607"/>
      <c r="E26" s="607"/>
      <c r="F26" s="607"/>
      <c r="G26" s="607"/>
      <c r="H26" s="607"/>
      <c r="I26" s="607"/>
      <c r="J26" s="526"/>
    </row>
    <row r="27" spans="1:10" ht="15">
      <c r="A27" s="606" t="s">
        <v>384</v>
      </c>
      <c r="B27" s="607"/>
      <c r="C27" s="607"/>
      <c r="D27" s="607"/>
      <c r="E27" s="607"/>
      <c r="F27" s="607"/>
      <c r="G27" s="607"/>
      <c r="H27" s="607"/>
      <c r="I27" s="607"/>
      <c r="J27" s="526"/>
    </row>
    <row r="28" spans="1:10" ht="15">
      <c r="A28" s="606" t="s">
        <v>385</v>
      </c>
      <c r="B28" s="607"/>
      <c r="C28" s="607"/>
      <c r="D28" s="607"/>
      <c r="E28" s="607"/>
      <c r="F28" s="607"/>
      <c r="G28" s="607"/>
      <c r="H28" s="607"/>
      <c r="I28" s="607"/>
      <c r="J28" s="526"/>
    </row>
    <row r="29" spans="1:10" ht="15">
      <c r="A29" s="606" t="s">
        <v>487</v>
      </c>
      <c r="B29" s="607"/>
      <c r="C29" s="607"/>
      <c r="D29" s="607"/>
      <c r="E29" s="607"/>
      <c r="F29" s="607"/>
      <c r="G29" s="607"/>
      <c r="H29" s="607"/>
      <c r="I29" s="607"/>
      <c r="J29" s="526"/>
    </row>
    <row r="30" spans="1:10" ht="15">
      <c r="A30" s="606" t="s">
        <v>488</v>
      </c>
      <c r="B30" s="607"/>
      <c r="C30" s="607"/>
      <c r="D30" s="607"/>
      <c r="E30" s="607"/>
      <c r="F30" s="607"/>
      <c r="G30" s="607"/>
      <c r="H30" s="607"/>
      <c r="I30" s="607"/>
      <c r="J30" s="526"/>
    </row>
    <row r="31" spans="1:10" ht="15">
      <c r="A31" s="606" t="s">
        <v>489</v>
      </c>
      <c r="B31" s="607"/>
      <c r="C31" s="607"/>
      <c r="D31" s="607"/>
      <c r="E31" s="607"/>
      <c r="F31" s="607"/>
      <c r="G31" s="607"/>
      <c r="H31" s="607"/>
      <c r="I31" s="607"/>
      <c r="J31" s="526"/>
    </row>
    <row r="32" spans="1:10" ht="15">
      <c r="A32" s="606" t="s">
        <v>490</v>
      </c>
      <c r="B32" s="607"/>
      <c r="C32" s="607"/>
      <c r="D32" s="607"/>
      <c r="E32" s="607"/>
      <c r="F32" s="607"/>
      <c r="G32" s="607"/>
      <c r="H32" s="607"/>
      <c r="I32" s="607"/>
      <c r="J32" s="526"/>
    </row>
    <row r="33" spans="1:10" ht="15">
      <c r="A33" s="526"/>
      <c r="B33" s="526"/>
      <c r="C33" s="526"/>
      <c r="D33" s="526"/>
      <c r="E33" s="526"/>
      <c r="F33" s="526"/>
      <c r="G33" s="526"/>
      <c r="H33" s="526"/>
      <c r="I33" s="526"/>
      <c r="J33" s="526"/>
    </row>
    <row r="34" spans="1:10" ht="15">
      <c r="A34" s="526"/>
      <c r="B34" s="526"/>
      <c r="C34" s="526"/>
      <c r="D34" s="526"/>
      <c r="E34" s="526"/>
      <c r="F34" s="526"/>
      <c r="G34" s="526"/>
      <c r="H34" s="526"/>
      <c r="I34" s="526"/>
      <c r="J34" s="526"/>
    </row>
    <row r="35" spans="1:10" ht="15">
      <c r="A35" s="526"/>
      <c r="B35" s="526"/>
      <c r="C35" s="526"/>
      <c r="D35" s="526"/>
      <c r="E35" s="526"/>
      <c r="F35" s="526"/>
      <c r="G35" s="526"/>
      <c r="H35" s="526"/>
      <c r="I35" s="526"/>
      <c r="J35" s="526"/>
    </row>
    <row r="36" spans="1:10" ht="15">
      <c r="A36" s="529" t="s">
        <v>86</v>
      </c>
      <c r="B36" s="526"/>
      <c r="C36" s="526"/>
      <c r="D36" s="526"/>
      <c r="E36" s="526"/>
      <c r="F36" s="530"/>
      <c r="G36" s="530"/>
      <c r="H36" s="531"/>
      <c r="I36" s="531"/>
      <c r="J36" s="531"/>
    </row>
    <row r="37" spans="1:10" ht="15">
      <c r="A37" s="529"/>
      <c r="B37" s="526"/>
      <c r="C37" s="526"/>
      <c r="D37" s="526"/>
      <c r="E37" s="526"/>
      <c r="F37" s="530"/>
      <c r="G37" s="530"/>
      <c r="H37" s="531"/>
      <c r="I37" s="531"/>
      <c r="J37" s="531"/>
    </row>
    <row r="38" spans="1:10" ht="15">
      <c r="A38" s="532" t="s">
        <v>71</v>
      </c>
      <c r="B38" s="530" t="s">
        <v>87</v>
      </c>
      <c r="C38" s="530"/>
      <c r="D38" s="530"/>
      <c r="E38" s="530"/>
      <c r="F38" s="530"/>
      <c r="G38" s="530"/>
      <c r="H38" s="531"/>
      <c r="I38" s="531"/>
      <c r="J38" s="531"/>
    </row>
    <row r="39" spans="1:10" ht="15">
      <c r="A39" s="533">
        <v>0</v>
      </c>
      <c r="B39" s="530" t="s">
        <v>88</v>
      </c>
      <c r="C39" s="530"/>
      <c r="D39" s="530"/>
      <c r="E39" s="530"/>
      <c r="F39" s="530"/>
      <c r="G39" s="530"/>
      <c r="H39" s="531"/>
      <c r="I39" s="531"/>
      <c r="J39" s="531"/>
    </row>
    <row r="40" spans="1:10" ht="15">
      <c r="A40" s="532" t="s">
        <v>32</v>
      </c>
      <c r="B40" s="530" t="s">
        <v>89</v>
      </c>
      <c r="C40" s="530"/>
      <c r="D40" s="530"/>
      <c r="E40" s="530"/>
      <c r="F40" s="530"/>
      <c r="G40" s="530"/>
      <c r="H40" s="531"/>
      <c r="I40" s="531"/>
      <c r="J40" s="531"/>
    </row>
    <row r="41" spans="1:10" ht="15">
      <c r="A41" s="533" t="s">
        <v>90</v>
      </c>
      <c r="B41" s="530" t="s">
        <v>91</v>
      </c>
      <c r="C41" s="530"/>
      <c r="D41" s="530"/>
      <c r="E41" s="530"/>
      <c r="F41" s="530"/>
      <c r="G41" s="530"/>
      <c r="H41" s="531"/>
      <c r="I41" s="531"/>
      <c r="J41" s="531"/>
    </row>
    <row r="42" spans="1:10" ht="15">
      <c r="A42" s="534" t="s">
        <v>48</v>
      </c>
      <c r="B42" s="530" t="s">
        <v>92</v>
      </c>
      <c r="C42" s="530"/>
      <c r="D42" s="530"/>
      <c r="E42" s="530"/>
      <c r="F42" s="526"/>
      <c r="G42" s="526"/>
      <c r="H42" s="531"/>
      <c r="I42" s="531"/>
      <c r="J42" s="531"/>
    </row>
    <row r="43" spans="1:10" ht="15">
      <c r="A43" s="533" t="s">
        <v>49</v>
      </c>
      <c r="B43" s="530" t="s">
        <v>93</v>
      </c>
      <c r="C43" s="530"/>
      <c r="D43" s="530"/>
      <c r="E43" s="530"/>
      <c r="F43" s="535"/>
      <c r="G43" s="526"/>
      <c r="H43" s="531"/>
      <c r="I43" s="531"/>
      <c r="J43" s="531"/>
    </row>
    <row r="44" spans="1:10" ht="15">
      <c r="A44" s="533" t="s">
        <v>94</v>
      </c>
      <c r="B44" s="530" t="s">
        <v>95</v>
      </c>
      <c r="C44" s="530"/>
      <c r="D44" s="530"/>
      <c r="E44" s="530"/>
      <c r="F44" s="526"/>
      <c r="G44" s="526"/>
      <c r="H44" s="531"/>
      <c r="I44" s="531"/>
      <c r="J44" s="531"/>
    </row>
    <row r="45" spans="1:10" ht="15">
      <c r="A45" s="535"/>
      <c r="B45" s="536"/>
      <c r="C45" s="536"/>
      <c r="D45" s="526"/>
      <c r="E45" s="526"/>
      <c r="F45" s="537"/>
      <c r="G45" s="537"/>
      <c r="H45" s="537"/>
      <c r="I45" s="537"/>
      <c r="J45" s="537"/>
    </row>
    <row r="46" spans="1:10">
      <c r="A46" s="535" t="s">
        <v>96</v>
      </c>
      <c r="B46" s="535"/>
      <c r="C46" s="535"/>
      <c r="D46" s="535"/>
      <c r="E46" s="535"/>
      <c r="F46" s="537"/>
      <c r="G46" s="537"/>
      <c r="H46" s="537"/>
      <c r="I46" s="537"/>
      <c r="J46" s="537"/>
    </row>
    <row r="47" spans="1:10">
      <c r="A47" s="535"/>
      <c r="B47" s="535"/>
      <c r="C47" s="535"/>
      <c r="D47" s="535"/>
      <c r="E47" s="535"/>
      <c r="F47" s="537"/>
      <c r="G47" s="537"/>
      <c r="H47" s="537"/>
      <c r="I47" s="537"/>
      <c r="J47" s="537"/>
    </row>
    <row r="48" spans="1:10" ht="15">
      <c r="A48" s="526"/>
      <c r="B48" s="526"/>
      <c r="C48" s="526"/>
      <c r="D48" s="526"/>
      <c r="E48" s="526"/>
      <c r="F48" s="531"/>
      <c r="G48" s="531"/>
      <c r="H48" s="531"/>
      <c r="I48" s="531"/>
      <c r="J48" s="531"/>
    </row>
    <row r="49" spans="1:10" ht="31.5" customHeight="1">
      <c r="A49" s="608" t="s">
        <v>97</v>
      </c>
      <c r="B49" s="608"/>
      <c r="C49" s="608"/>
      <c r="D49" s="539"/>
      <c r="E49" s="539"/>
      <c r="F49" s="539"/>
      <c r="G49" s="539"/>
      <c r="H49" s="539"/>
      <c r="I49" s="539"/>
      <c r="J49" s="539"/>
    </row>
  </sheetData>
  <mergeCells count="25">
    <mergeCell ref="A49:C49"/>
    <mergeCell ref="A10:I10"/>
    <mergeCell ref="A11:I11"/>
    <mergeCell ref="A12:I12"/>
    <mergeCell ref="A17:I17"/>
    <mergeCell ref="A18:I18"/>
    <mergeCell ref="A19:I19"/>
    <mergeCell ref="A20:I20"/>
    <mergeCell ref="A21:I21"/>
    <mergeCell ref="A22:I22"/>
    <mergeCell ref="A30:I30"/>
    <mergeCell ref="A31:I31"/>
    <mergeCell ref="A32:I32"/>
    <mergeCell ref="A24:I24"/>
    <mergeCell ref="A25:I25"/>
    <mergeCell ref="A26:I26"/>
    <mergeCell ref="A27:I27"/>
    <mergeCell ref="A28:I28"/>
    <mergeCell ref="A29:I29"/>
    <mergeCell ref="A23:I23"/>
    <mergeCell ref="A6:I6"/>
    <mergeCell ref="A13:I13"/>
    <mergeCell ref="A14:I14"/>
    <mergeCell ref="A15:I15"/>
    <mergeCell ref="A16:I16"/>
  </mergeCells>
  <hyperlinks>
    <hyperlink ref="A10" location="'Abb. F5-4web'!A1" display="Abb. F5-4web: Aufnahme eines Masterstudiums nach sozialer Herkunft* (Studienberechtigte 2008, 3. Welle, viereinhalb Jahre nach Schulabschluss, in %)"/>
    <hyperlink ref="A11" location="'Abb. F5-5web'!A1" display="Abb. F5-5web: Verläufe verschiedener Tätigkeiten in den ersten 60 Monaten nach dem Studienabschluss bei Bachelorabsolventinnen und -absolventen mit und ohne Master (Absolventenjahrgang 2009, in %, Bachelorabschlüsse)"/>
    <hyperlink ref="A12" location="'Abb. F5-6web'!A1" display="Abb. F5-6web: Berufliche Stellung erwerbstätiger Hochschulabsolventinnen und -absolventen fünf Jahre nach Studienabschluss nach Hochschulart und Art des Abschlusses (in %)"/>
    <hyperlink ref="A6" location="'Tab. F5-1A'!A1" display="Tab. F5-1A: Zahl der Erstabsolventinnen und -absolventen und Absolventenquote* sowie der Folgeabschlüsse 1995 bis 2016 nach Art des Hochschulabschlusses und nach Geschlecht**"/>
    <hyperlink ref="A13" location="'Tab. F5-2web'!A1" display="Tab. F5-2web: Absolventenquote und Absolventenanteil nach Fächergruppen in den OECD-Staaten 1995 - 2012 (ISCED 97)* und 2015 (ISCED 2011)**"/>
    <hyperlink ref="A14" location="'Tab. F5-3web'!A1" display="Tab. F5-3web: Frauenanteil an den Erstabsolventinnen und -absolventen* sowie im Folgestudium 1995 bis 2016 nach Hochschulart (in %)"/>
    <hyperlink ref="A15" location="'Tab. F5-4web'!A1" display="Tab. F5-4web: Hochschulabsolventinnen und -absolventen* mit Erstabschluss und mit Bachelorabschluss für die Jahre 1995, 2000 und 2005 bis 2016 nach Fächergruppen**, Art der Hochschule und Geschlecht"/>
    <hyperlink ref="A16" location="'Tab. F5-5web'!A1" display="Tab. F5-5web: Hochschulabsolventinnen und -absolventen* mit Folgeabschluss**, mit Masterabschluss*** und mit Promotion für die Jahre 1995, 2000 und 2005 bis 2016 nach Fächergruppen, Geschlecht"/>
    <hyperlink ref="A17" location="'Tab. F5-6web'!A1" display="Tab. F5-6web: Absolventinnen und -absolventen mit Erst- und Masterabschlüssen 2005 bis 2016 nach Hochschulart und Trägerschaft der Hochschule (in %)"/>
    <hyperlink ref="A18" location="'Tab. F5-7web'!A1" display="Tab. F5-7web: Aufnahme eines Masterstudiums der Studienberechtigten 2008 und 2010, viereinhalb Jahre nach Schulabschluss (in %)*"/>
    <hyperlink ref="A19" location="'Tab. F5-8web'!A1" display="Tab. F5-8web: Studierende* im ersten Studienjahr des  Masterstudiums** und Anzahl der Bachelorabschlüsse 2005 bis 2016 nach Art der Hochschule"/>
    <hyperlink ref="A20" location="'Tab. F5-9web'!A1" display="Tab. F5-9web: Gründe für Verzögerung beim Übergang in das Masterstudium nach Migrationshintergrund, regionaler Herkunft, Schulart und Hochschulart (Studienberechtigte 2010, viereinhalb Jahre nach Schulabschluss, in %)*"/>
    <hyperlink ref="A21" location="'Tab. F5-10web'!A1" display="Tab. F5-10web: Gründe von Bachelorabsolventinnen und -absolventen gegen die Aufnahme eines Masterstudiums (Absolventenjahrgang 2013, in %)*"/>
    <hyperlink ref="A22" location="'Tab. F5-11web'!A1" display="Tab. F5-11web: Realisierte bzw. fest geplante Aufnahme eines Masterstudiums* nach Geschlecht, Migrationshintergrund und Bildungsherkunft (vorhergesagte Wahrscheinlichkeiten** in %)"/>
    <hyperlink ref="A23" location="'Tab. F5-12web'!A1" display="Tab. F5-12web: Promotionen* und Promotionsintensität** 1993 bis 2016 nach Fächergruppen***"/>
    <hyperlink ref="A24" location="'Tab. F5-13web'!A1" display="Tab. F5-13web: Logistische Regressionen der Aufnahme einer Promotion bis zu fünf Jahre nach Studienabschluss (average marginal effects; Standardfehler in Klammern)"/>
    <hyperlink ref="A25" location="'Tab. F5-14web'!A1" display="Tab. F5-14web: Hochschulabsolventinnen und -absolventen im öffentlichen Dienst nach Altersgruppen sowie Angestellte und Selbständige in der Privatwirtschaft 1976, 1987, 1996, 2006 und 2016 (in %)"/>
    <hyperlink ref="A26" location="'Tab. F5-15web'!A1" display="Tab. F5-15web: Hochschulabsolventinnen und -absolventen im öffentlichen Dienst nach Altersgruppen sowie Angestellte und Selbständige in der Privatwirtschaft 2016, ausgewählten Wirtschaftszweigen und Abschlussarten (in %)"/>
    <hyperlink ref="A27" location="'Tab. F5-16web'!A1" display="Tab. F5-16web: Hochschulabsolventinnen und -absolventen im öffentlichen Dienst  2016 nach Altersgruppen, ausgewählten Fachrichtungen, Wirtschaftszweigen und Migrationshintergrund  (in %)"/>
    <hyperlink ref="A28" location="'Tab. F5-17web'!A1" display="Tab. F5-17web: Hochschulabsolventinnen und -absolventen im öffentlichen Dienst 2016 nach Altersgruppen, ausgewählten Fachrichtungen, Wirtschaftszweigen und Geschlecht  (in %)"/>
    <hyperlink ref="A29" location="'Tab. F5-18web'!A1" display="Tab. F5-18web: Befristet beschäftigte Hochschulabsolventinnen und -absolventen* 2016 nach Altergruppen, ausgewählten Fachrichtungen, Beschäftigungssektoren  (in %)"/>
    <hyperlink ref="A30" location="'Tab. F5-19web'!A1" display="Tab. F5-19web: Anforderungsniveau* der von 25 bis unter 34-Jährigen Erwerbstätigen der ISCED-Stufen 5-8 2016 ausgeübten Berufe nach Art des Hochschulabschlusses und Hochschulart** "/>
    <hyperlink ref="A31" location="'Tab. F5-20web'!A1" display="Tab. F5-20web: Anforderungsniveau* der von 25 bis unter 34-Jährigen Erwerbstätigen mit Hochschulabschlüssen 2016 ausgeübten Berufe nach Art des Hochschulabschlusses und ausgewählten Fachrichtung** "/>
    <hyperlink ref="A32" location="'Tab. F5-21web'!A1" display="Tab. F5-21web: Anzahl der Absolventinnen und Absolventen mit Erst- und Folgeabschluss nach Art des Abschlusses und Hochschulart 1995 bis 2016 (Anzahl*)"/>
  </hyperlinks>
  <pageMargins left="0.7" right="0.7" top="0.78740157499999996" bottom="0.78740157499999996" header="0.3" footer="0.3"/>
  <pageSetup paperSize="9" scale="6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M60"/>
  <sheetViews>
    <sheetView showGridLines="0" zoomScaleNormal="100" workbookViewId="0">
      <selection activeCell="A2" sqref="A2:G2"/>
    </sheetView>
  </sheetViews>
  <sheetFormatPr baseColWidth="10" defaultRowHeight="12.75"/>
  <cols>
    <col min="1" max="1" width="11.140625" customWidth="1"/>
    <col min="2" max="7" width="13" customWidth="1"/>
  </cols>
  <sheetData>
    <row r="1" spans="1:13">
      <c r="A1" s="609" t="s">
        <v>471</v>
      </c>
      <c r="B1" s="609"/>
    </row>
    <row r="2" spans="1:13" ht="30.75" customHeight="1">
      <c r="A2" s="614" t="s">
        <v>290</v>
      </c>
      <c r="B2" s="614"/>
      <c r="C2" s="614"/>
      <c r="D2" s="614"/>
      <c r="E2" s="614"/>
      <c r="F2" s="614"/>
      <c r="G2" s="614"/>
      <c r="H2" s="20"/>
      <c r="I2" s="20"/>
      <c r="J2" s="20"/>
      <c r="K2" s="20"/>
      <c r="L2" s="20"/>
      <c r="M2" s="20"/>
    </row>
    <row r="3" spans="1:13" ht="12.75" customHeight="1">
      <c r="A3" s="619" t="s">
        <v>43</v>
      </c>
      <c r="B3" s="618" t="s">
        <v>2</v>
      </c>
      <c r="C3" s="662"/>
      <c r="D3" s="619"/>
      <c r="E3" s="618" t="s">
        <v>3</v>
      </c>
      <c r="F3" s="662"/>
      <c r="G3" s="662"/>
      <c r="H3" s="1"/>
    </row>
    <row r="4" spans="1:13">
      <c r="A4" s="619"/>
      <c r="B4" s="77" t="s">
        <v>4</v>
      </c>
      <c r="C4" s="77" t="s">
        <v>5</v>
      </c>
      <c r="D4" s="78" t="s">
        <v>6</v>
      </c>
      <c r="E4" s="77" t="s">
        <v>4</v>
      </c>
      <c r="F4" s="77" t="s">
        <v>5</v>
      </c>
      <c r="G4" s="78" t="s">
        <v>6</v>
      </c>
      <c r="H4" s="1"/>
    </row>
    <row r="5" spans="1:13">
      <c r="A5" s="619"/>
      <c r="B5" s="626" t="s">
        <v>58</v>
      </c>
      <c r="C5" s="627"/>
      <c r="D5" s="627"/>
      <c r="E5" s="627"/>
      <c r="F5" s="627"/>
      <c r="G5" s="627"/>
      <c r="H5" s="1"/>
    </row>
    <row r="6" spans="1:13" ht="12.75" customHeight="1">
      <c r="A6" s="629" t="s">
        <v>7</v>
      </c>
      <c r="B6" s="629"/>
      <c r="C6" s="629"/>
      <c r="D6" s="629"/>
      <c r="E6" s="629"/>
      <c r="F6" s="629"/>
      <c r="G6" s="629"/>
      <c r="H6" s="1"/>
    </row>
    <row r="7" spans="1:13">
      <c r="A7" s="4">
        <v>2005</v>
      </c>
      <c r="B7" s="5">
        <v>95.439943059402893</v>
      </c>
      <c r="C7" s="5">
        <v>1.8019967682363807</v>
      </c>
      <c r="D7" s="6">
        <v>2.7066020313942749</v>
      </c>
      <c r="E7" s="5">
        <v>93.570510072867549</v>
      </c>
      <c r="F7" s="5">
        <v>0.42863266180882986</v>
      </c>
      <c r="G7" s="6">
        <v>6.0008572653236181</v>
      </c>
      <c r="H7" s="1"/>
    </row>
    <row r="8" spans="1:13">
      <c r="A8" s="75">
        <v>2006</v>
      </c>
      <c r="B8" s="79">
        <v>95.416292994899948</v>
      </c>
      <c r="C8" s="79">
        <v>1.7084726109918382</v>
      </c>
      <c r="D8" s="80">
        <v>2.8303937821018019</v>
      </c>
      <c r="E8" s="79">
        <v>91.717902350813745</v>
      </c>
      <c r="F8" s="79">
        <v>1.1814345991561181</v>
      </c>
      <c r="G8" s="80">
        <v>7.0886075949367093</v>
      </c>
      <c r="H8" s="1"/>
    </row>
    <row r="9" spans="1:13">
      <c r="A9" s="9">
        <v>2007</v>
      </c>
      <c r="B9" s="10">
        <v>94.83026717859569</v>
      </c>
      <c r="C9" s="10">
        <v>1.8242682708221296</v>
      </c>
      <c r="D9" s="11">
        <v>3.3083622022953429</v>
      </c>
      <c r="E9" s="10">
        <v>92.035398230088489</v>
      </c>
      <c r="F9" s="10">
        <v>1.0502771564718467</v>
      </c>
      <c r="G9" s="11">
        <v>6.9045998249538068</v>
      </c>
      <c r="H9" s="1"/>
    </row>
    <row r="10" spans="1:13">
      <c r="A10" s="75">
        <v>2008</v>
      </c>
      <c r="B10" s="79">
        <v>94.813779760305266</v>
      </c>
      <c r="C10" s="79">
        <v>1.6253483711967078</v>
      </c>
      <c r="D10" s="80">
        <v>3.5270904191203005</v>
      </c>
      <c r="E10" s="79">
        <v>88.194802959903626</v>
      </c>
      <c r="F10" s="79">
        <v>1.7294785751161592</v>
      </c>
      <c r="G10" s="80">
        <v>10.075718464980209</v>
      </c>
      <c r="H10" s="1"/>
    </row>
    <row r="11" spans="1:13">
      <c r="A11" s="9">
        <v>2009</v>
      </c>
      <c r="B11" s="10">
        <v>94.358113370835142</v>
      </c>
      <c r="C11" s="10">
        <v>1.6519255733448721</v>
      </c>
      <c r="D11" s="11">
        <v>3.9563825183903072</v>
      </c>
      <c r="E11" s="10">
        <v>88.180610889774229</v>
      </c>
      <c r="F11" s="10">
        <v>1.351456917428326</v>
      </c>
      <c r="G11" s="11">
        <v>10.264823060698383</v>
      </c>
      <c r="H11" s="1"/>
    </row>
    <row r="12" spans="1:13">
      <c r="A12" s="75">
        <v>2010</v>
      </c>
      <c r="B12" s="79">
        <v>93.886686493873796</v>
      </c>
      <c r="C12" s="79">
        <v>1.6342185491774648</v>
      </c>
      <c r="D12" s="80">
        <v>4.4546783278678515</v>
      </c>
      <c r="E12" s="79">
        <v>90.115993501341293</v>
      </c>
      <c r="F12" s="79">
        <v>1.2468356821702498</v>
      </c>
      <c r="G12" s="80">
        <v>8.622057656704575</v>
      </c>
      <c r="H12" s="1"/>
    </row>
    <row r="13" spans="1:13">
      <c r="A13" s="9">
        <v>2011</v>
      </c>
      <c r="B13" s="10">
        <v>93.528839363298204</v>
      </c>
      <c r="C13" s="10">
        <v>1.4892391406933945</v>
      </c>
      <c r="D13" s="11">
        <v>4.9581639660104599</v>
      </c>
      <c r="E13" s="10">
        <v>92.410152087571447</v>
      </c>
      <c r="F13" s="10">
        <v>1.1672963285866513</v>
      </c>
      <c r="G13" s="11">
        <v>6.4225515838419067</v>
      </c>
      <c r="H13" s="1"/>
    </row>
    <row r="14" spans="1:13">
      <c r="A14" s="75">
        <v>2012</v>
      </c>
      <c r="B14" s="79">
        <v>92.91359436213952</v>
      </c>
      <c r="C14" s="79">
        <v>1.4663088098029526</v>
      </c>
      <c r="D14" s="80">
        <v>5.5865073751457421</v>
      </c>
      <c r="E14" s="79">
        <v>92.327527322404364</v>
      </c>
      <c r="F14" s="79">
        <v>1.1372950819672132</v>
      </c>
      <c r="G14" s="80">
        <v>6.535177595628415</v>
      </c>
    </row>
    <row r="15" spans="1:13">
      <c r="A15" s="64">
        <v>2013</v>
      </c>
      <c r="B15" s="71">
        <v>92.661761383806109</v>
      </c>
      <c r="C15" s="71">
        <v>1.5287055862135734</v>
      </c>
      <c r="D15" s="7">
        <v>5.7821021718785293</v>
      </c>
      <c r="E15" s="7">
        <v>93.145562673881415</v>
      </c>
      <c r="F15" s="71">
        <v>1.0668980831567931</v>
      </c>
      <c r="G15" s="8">
        <v>5.7875392429617909</v>
      </c>
    </row>
    <row r="16" spans="1:13">
      <c r="A16" s="184">
        <v>2014</v>
      </c>
      <c r="B16" s="133">
        <v>92.140435187191684</v>
      </c>
      <c r="C16" s="133">
        <v>1.6628637713673851</v>
      </c>
      <c r="D16" s="79">
        <v>6.1778990171958847</v>
      </c>
      <c r="E16" s="79">
        <v>93.574350993991743</v>
      </c>
      <c r="F16" s="133">
        <v>0.99038471447857945</v>
      </c>
      <c r="G16" s="80">
        <v>5.4352642915296858</v>
      </c>
    </row>
    <row r="17" spans="1:8">
      <c r="A17" s="64">
        <v>2015</v>
      </c>
      <c r="B17" s="71">
        <v>91.253918297582487</v>
      </c>
      <c r="C17" s="71">
        <v>1.6452119507287877</v>
      </c>
      <c r="D17" s="7">
        <v>7.0822637510958613</v>
      </c>
      <c r="E17" s="7">
        <v>92.95784563935581</v>
      </c>
      <c r="F17" s="71">
        <v>0.87828918419431479</v>
      </c>
      <c r="G17" s="8">
        <v>6.1638651764498817</v>
      </c>
    </row>
    <row r="18" spans="1:8">
      <c r="A18" s="183">
        <v>2016</v>
      </c>
      <c r="B18" s="81">
        <v>90.368598235221327</v>
      </c>
      <c r="C18" s="81">
        <v>1.6600722791408999</v>
      </c>
      <c r="D18" s="83">
        <v>7.9567340489327885</v>
      </c>
      <c r="E18" s="83">
        <v>92.651351286154238</v>
      </c>
      <c r="F18" s="81">
        <v>0.88048696155608985</v>
      </c>
      <c r="G18" s="82">
        <v>6.4681617522896682</v>
      </c>
    </row>
    <row r="19" spans="1:8">
      <c r="A19" s="629" t="s">
        <v>16</v>
      </c>
      <c r="B19" s="629"/>
      <c r="C19" s="629"/>
      <c r="D19" s="629"/>
      <c r="E19" s="629"/>
      <c r="F19" s="629"/>
      <c r="G19" s="629"/>
      <c r="H19" s="1"/>
    </row>
    <row r="20" spans="1:8">
      <c r="A20" s="4">
        <v>2005</v>
      </c>
      <c r="B20" s="5">
        <v>98.262013023020017</v>
      </c>
      <c r="C20" s="5">
        <v>0.5711433958079184</v>
      </c>
      <c r="D20" s="6">
        <v>1.1668435811720719</v>
      </c>
      <c r="E20" s="5">
        <v>91.240180909307313</v>
      </c>
      <c r="F20" s="5">
        <v>0.238038562247084</v>
      </c>
      <c r="G20" s="6">
        <v>8.521780528445607</v>
      </c>
      <c r="H20" s="1"/>
    </row>
    <row r="21" spans="1:8">
      <c r="A21" s="75">
        <v>2006</v>
      </c>
      <c r="B21" s="79">
        <v>98.503293923241714</v>
      </c>
      <c r="C21" s="79">
        <v>0.53741034021364797</v>
      </c>
      <c r="D21" s="80">
        <v>0.95929573654463429</v>
      </c>
      <c r="E21" s="79">
        <v>89.14114371385736</v>
      </c>
      <c r="F21" s="79">
        <v>0.47119297494110091</v>
      </c>
      <c r="G21" s="80">
        <v>10.387663311201543</v>
      </c>
      <c r="H21" s="1"/>
    </row>
    <row r="22" spans="1:8">
      <c r="A22" s="9">
        <v>2007</v>
      </c>
      <c r="B22" s="10">
        <v>98.267609300835161</v>
      </c>
      <c r="C22" s="10">
        <v>0.5894801492726629</v>
      </c>
      <c r="D22" s="11">
        <v>1.1429105498921845</v>
      </c>
      <c r="E22" s="10">
        <v>90.373972832466876</v>
      </c>
      <c r="F22" s="10">
        <v>0.75465369780311919</v>
      </c>
      <c r="G22" s="11">
        <v>8.8713734697300008</v>
      </c>
      <c r="H22" s="1"/>
    </row>
    <row r="23" spans="1:8">
      <c r="A23" s="75">
        <v>2008</v>
      </c>
      <c r="B23" s="79">
        <v>98.425773722672673</v>
      </c>
      <c r="C23" s="79">
        <v>0.54731605809307449</v>
      </c>
      <c r="D23" s="80">
        <v>1.0269102192342501</v>
      </c>
      <c r="E23" s="79">
        <v>85.744109752460488</v>
      </c>
      <c r="F23" s="79">
        <v>1.3420817178645987</v>
      </c>
      <c r="G23" s="80">
        <v>12.913808529674917</v>
      </c>
      <c r="H23" s="1"/>
    </row>
    <row r="24" spans="1:8">
      <c r="A24" s="9">
        <v>2009</v>
      </c>
      <c r="B24" s="10">
        <v>98.406831863362726</v>
      </c>
      <c r="C24" s="10">
        <v>0.55550888982220359</v>
      </c>
      <c r="D24" s="11">
        <v>1.0376592468150636</v>
      </c>
      <c r="E24" s="10">
        <v>86.46637265711135</v>
      </c>
      <c r="F24" s="10">
        <v>0.79933847850055129</v>
      </c>
      <c r="G24" s="11">
        <v>12.734288864388093</v>
      </c>
      <c r="H24" s="1"/>
    </row>
    <row r="25" spans="1:8">
      <c r="A25" s="75">
        <v>2010</v>
      </c>
      <c r="B25" s="79">
        <v>98.470227388287782</v>
      </c>
      <c r="C25" s="79">
        <v>0.55329874304959459</v>
      </c>
      <c r="D25" s="80">
        <v>0.97647386866262442</v>
      </c>
      <c r="E25" s="79">
        <v>90.452786139952082</v>
      </c>
      <c r="F25" s="79">
        <v>0.52835289058180257</v>
      </c>
      <c r="G25" s="80">
        <v>9.0188609694661181</v>
      </c>
      <c r="H25" s="1"/>
    </row>
    <row r="26" spans="1:8">
      <c r="A26" s="9">
        <v>2011</v>
      </c>
      <c r="B26" s="10">
        <v>98.448766827313875</v>
      </c>
      <c r="C26" s="10">
        <v>0.49819861867877724</v>
      </c>
      <c r="D26" s="11">
        <v>1.0530345540073525</v>
      </c>
      <c r="E26" s="10">
        <v>93.771832327723075</v>
      </c>
      <c r="F26" s="10">
        <v>0.55176246427437281</v>
      </c>
      <c r="G26" s="11">
        <v>5.6764052080025404</v>
      </c>
      <c r="H26" s="1"/>
    </row>
    <row r="27" spans="1:8">
      <c r="A27" s="75">
        <v>2012</v>
      </c>
      <c r="B27" s="79">
        <v>98.411410446227691</v>
      </c>
      <c r="C27" s="79">
        <v>0.45154933584838058</v>
      </c>
      <c r="D27" s="80">
        <v>1.137040217923927</v>
      </c>
      <c r="E27" s="79">
        <v>94.520365840689152</v>
      </c>
      <c r="F27" s="79">
        <v>0.47325321705838563</v>
      </c>
      <c r="G27" s="80">
        <v>5.0063809422524725</v>
      </c>
    </row>
    <row r="28" spans="1:8">
      <c r="A28" s="64">
        <v>2013</v>
      </c>
      <c r="B28" s="71">
        <v>98.287912999897614</v>
      </c>
      <c r="C28" s="71">
        <v>0.5599176559982324</v>
      </c>
      <c r="D28" s="7">
        <v>1.1521693441041587</v>
      </c>
      <c r="E28" s="7">
        <v>95.182233198622953</v>
      </c>
      <c r="F28" s="71">
        <v>0.46587337224966319</v>
      </c>
      <c r="G28" s="8">
        <v>4.3518934291273768</v>
      </c>
    </row>
    <row r="29" spans="1:8">
      <c r="A29" s="184">
        <v>2014</v>
      </c>
      <c r="B29" s="133">
        <v>97.998929446177641</v>
      </c>
      <c r="C29" s="133">
        <v>0.63368135343955967</v>
      </c>
      <c r="D29" s="79">
        <v>1.3673892003828041</v>
      </c>
      <c r="E29" s="79">
        <v>96.102326664919474</v>
      </c>
      <c r="F29" s="133">
        <v>0.43097172476049039</v>
      </c>
      <c r="G29" s="80">
        <v>3.4667016103200257</v>
      </c>
    </row>
    <row r="30" spans="1:8">
      <c r="A30" s="64">
        <v>2015</v>
      </c>
      <c r="B30" s="71">
        <v>98.002367153248173</v>
      </c>
      <c r="C30" s="71">
        <v>0.59012130271222418</v>
      </c>
      <c r="D30" s="7">
        <v>1.4075115440396082</v>
      </c>
      <c r="E30" s="7">
        <v>96.334118879287772</v>
      </c>
      <c r="F30" s="71">
        <v>0.36035362036933127</v>
      </c>
      <c r="G30" s="8">
        <v>3.3055275003428966</v>
      </c>
    </row>
    <row r="31" spans="1:8">
      <c r="A31" s="183">
        <v>2016</v>
      </c>
      <c r="B31" s="81">
        <v>97.847374004997477</v>
      </c>
      <c r="C31" s="81">
        <v>0.5316342680897691</v>
      </c>
      <c r="D31" s="83">
        <v>1.620991726912753</v>
      </c>
      <c r="E31" s="83">
        <v>96.517697696780985</v>
      </c>
      <c r="F31" s="81">
        <v>0.4281331562800495</v>
      </c>
      <c r="G31" s="82">
        <v>3.0541691469389622</v>
      </c>
    </row>
    <row r="32" spans="1:8" ht="12.75" customHeight="1">
      <c r="A32" s="629" t="s">
        <v>8</v>
      </c>
      <c r="B32" s="629"/>
      <c r="C32" s="629"/>
      <c r="D32" s="629"/>
      <c r="E32" s="629"/>
      <c r="F32" s="629"/>
      <c r="G32" s="629"/>
      <c r="H32" s="1"/>
    </row>
    <row r="33" spans="1:8">
      <c r="A33" s="4">
        <v>2005</v>
      </c>
      <c r="B33" s="5">
        <v>91.198784179627651</v>
      </c>
      <c r="C33" s="5">
        <v>3.7087423858023558</v>
      </c>
      <c r="D33" s="6">
        <v>5.0924734345699889</v>
      </c>
      <c r="E33" s="5">
        <v>97.069335239456763</v>
      </c>
      <c r="F33" s="5">
        <v>0.71479628305932807</v>
      </c>
      <c r="G33" s="6">
        <v>2.2158684774839168</v>
      </c>
      <c r="H33" s="1"/>
    </row>
    <row r="34" spans="1:8">
      <c r="A34" s="75">
        <v>2006</v>
      </c>
      <c r="B34" s="79">
        <v>90.497640497640504</v>
      </c>
      <c r="C34" s="79">
        <v>3.6190952857619521</v>
      </c>
      <c r="D34" s="80">
        <v>5.8832642165975502</v>
      </c>
      <c r="E34" s="79">
        <v>95.062068965517241</v>
      </c>
      <c r="F34" s="79">
        <v>2.0965517241379312</v>
      </c>
      <c r="G34" s="80">
        <v>2.8413793103448279</v>
      </c>
      <c r="H34" s="1"/>
    </row>
    <row r="35" spans="1:8">
      <c r="A35" s="9">
        <v>2007</v>
      </c>
      <c r="B35" s="10">
        <v>89.202733485193619</v>
      </c>
      <c r="C35" s="10">
        <v>3.8813267403744653</v>
      </c>
      <c r="D35" s="11">
        <v>6.9159397744319131</v>
      </c>
      <c r="E35" s="10">
        <v>94.35054410743227</v>
      </c>
      <c r="F35" s="10">
        <v>1.4586709886547813</v>
      </c>
      <c r="G35" s="11">
        <v>4.1907849039129426</v>
      </c>
      <c r="H35" s="1"/>
    </row>
    <row r="36" spans="1:8">
      <c r="A36" s="75">
        <v>2008</v>
      </c>
      <c r="B36" s="79">
        <v>88.9111154203366</v>
      </c>
      <c r="C36" s="79">
        <v>3.4139271899654018</v>
      </c>
      <c r="D36" s="80">
        <v>7.6749573896980037</v>
      </c>
      <c r="E36" s="79">
        <v>91.537835638730684</v>
      </c>
      <c r="F36" s="79">
        <v>2.2579332790886899</v>
      </c>
      <c r="G36" s="80">
        <v>6.2042310821806348</v>
      </c>
      <c r="H36" s="1"/>
    </row>
    <row r="37" spans="1:8">
      <c r="A37" s="9">
        <v>2009</v>
      </c>
      <c r="B37" s="10">
        <v>87.880547716486845</v>
      </c>
      <c r="C37" s="10">
        <v>3.4300336651452317</v>
      </c>
      <c r="D37" s="11">
        <v>8.6894186183679203</v>
      </c>
      <c r="E37" s="10">
        <v>90.849791628918283</v>
      </c>
      <c r="F37" s="10">
        <v>2.0837108171770247</v>
      </c>
      <c r="G37" s="11">
        <v>7.0664975539046919</v>
      </c>
      <c r="H37" s="1"/>
    </row>
    <row r="38" spans="1:8">
      <c r="A38" s="75">
        <v>2010</v>
      </c>
      <c r="B38" s="79">
        <v>86.455596661483753</v>
      </c>
      <c r="C38" s="79">
        <v>3.4019623612674925</v>
      </c>
      <c r="D38" s="80">
        <v>10.142440977248762</v>
      </c>
      <c r="E38" s="79">
        <v>89.61319458079717</v>
      </c>
      <c r="F38" s="79">
        <v>2.395444728058119</v>
      </c>
      <c r="G38" s="80">
        <v>7.9913606911447079</v>
      </c>
      <c r="H38" s="1"/>
    </row>
    <row r="39" spans="1:8">
      <c r="A39" s="9">
        <v>2011</v>
      </c>
      <c r="B39" s="10">
        <v>85.535271347769736</v>
      </c>
      <c r="C39" s="10">
        <v>3.1121525006222588</v>
      </c>
      <c r="D39" s="11">
        <v>11.352576151608003</v>
      </c>
      <c r="E39" s="10">
        <v>90.279503105590067</v>
      </c>
      <c r="F39" s="10">
        <v>2.1304347826086958</v>
      </c>
      <c r="G39" s="11">
        <v>7.5900621118012417</v>
      </c>
      <c r="H39" s="1"/>
    </row>
    <row r="40" spans="1:8">
      <c r="A40" s="75">
        <v>2012</v>
      </c>
      <c r="B40" s="79">
        <v>84.279103954028372</v>
      </c>
      <c r="C40" s="79">
        <v>3.0761906352838984</v>
      </c>
      <c r="D40" s="80">
        <v>12.644705410687736</v>
      </c>
      <c r="E40" s="79">
        <v>88.390299789956089</v>
      </c>
      <c r="F40" s="79">
        <v>2.3295780026732862</v>
      </c>
      <c r="G40" s="80">
        <v>9.2801222073706313</v>
      </c>
    </row>
    <row r="41" spans="1:8">
      <c r="A41" s="64">
        <v>2013</v>
      </c>
      <c r="B41" s="71">
        <v>84.320812738484335</v>
      </c>
      <c r="C41" s="71">
        <v>2.9769284023763909</v>
      </c>
      <c r="D41" s="7">
        <v>12.702258859139281</v>
      </c>
      <c r="E41" s="7">
        <v>88.775592131674031</v>
      </c>
      <c r="F41" s="71">
        <v>2.356483340024087</v>
      </c>
      <c r="G41" s="8">
        <v>8.8679245283018862</v>
      </c>
    </row>
    <row r="42" spans="1:8">
      <c r="A42" s="184">
        <v>2014</v>
      </c>
      <c r="B42" s="133">
        <v>83.769198515366568</v>
      </c>
      <c r="C42" s="133">
        <v>3.1416458310685944</v>
      </c>
      <c r="D42" s="79">
        <v>13.089155653564829</v>
      </c>
      <c r="E42" s="79">
        <v>87.450178124228415</v>
      </c>
      <c r="F42" s="133">
        <v>2.3455962752636594</v>
      </c>
      <c r="G42" s="80">
        <v>10.204225600507918</v>
      </c>
    </row>
    <row r="43" spans="1:8">
      <c r="A43" s="64">
        <v>2015</v>
      </c>
      <c r="B43" s="71">
        <v>82.433615407061566</v>
      </c>
      <c r="C43" s="71">
        <v>3.0310767435074411</v>
      </c>
      <c r="D43" s="7">
        <v>14.535307849430989</v>
      </c>
      <c r="E43" s="7">
        <v>84.858364990577613</v>
      </c>
      <c r="F43" s="71">
        <v>2.1207860967365622</v>
      </c>
      <c r="G43" s="8">
        <v>13.020848912685832</v>
      </c>
    </row>
    <row r="44" spans="1:8">
      <c r="A44" s="183">
        <v>2016</v>
      </c>
      <c r="B44" s="81">
        <v>81.35367443947446</v>
      </c>
      <c r="C44" s="81">
        <v>3.0252254020780458</v>
      </c>
      <c r="D44" s="83">
        <v>15.621100158447495</v>
      </c>
      <c r="E44" s="83">
        <v>83.524738562974576</v>
      </c>
      <c r="F44" s="81">
        <v>1.9482800551247059</v>
      </c>
      <c r="G44" s="82">
        <v>14.526981381900722</v>
      </c>
    </row>
    <row r="45" spans="1:8" ht="15" customHeight="1">
      <c r="A45" s="628" t="s">
        <v>228</v>
      </c>
      <c r="B45" s="628"/>
      <c r="C45" s="628"/>
      <c r="D45" s="628"/>
      <c r="E45" s="628"/>
      <c r="F45" s="628"/>
      <c r="G45" s="628"/>
    </row>
    <row r="46" spans="1:8" ht="15" customHeight="1">
      <c r="A46" s="638" t="s">
        <v>229</v>
      </c>
      <c r="B46" s="638"/>
      <c r="C46" s="638"/>
      <c r="D46" s="638"/>
      <c r="E46" s="638"/>
      <c r="F46" s="638"/>
      <c r="G46" s="638"/>
    </row>
    <row r="59" spans="3:12">
      <c r="C59" s="16"/>
      <c r="F59" s="16"/>
      <c r="I59" s="16"/>
      <c r="L59" s="16"/>
    </row>
    <row r="60" spans="3:12">
      <c r="C60" s="16"/>
      <c r="F60" s="16"/>
      <c r="I60" s="16"/>
      <c r="L60" s="16"/>
    </row>
  </sheetData>
  <mergeCells count="11">
    <mergeCell ref="A1:B1"/>
    <mergeCell ref="A46:G46"/>
    <mergeCell ref="A3:A5"/>
    <mergeCell ref="E3:G3"/>
    <mergeCell ref="B3:D3"/>
    <mergeCell ref="A45:G45"/>
    <mergeCell ref="A2:G2"/>
    <mergeCell ref="B5:G5"/>
    <mergeCell ref="A6:G6"/>
    <mergeCell ref="A19:G19"/>
    <mergeCell ref="A32:G32"/>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99" orientation="portrait" r:id="rId1"/>
  <headerFooter>
    <oddHeader>&amp;R&amp;K0070C0
F5 - Tabellenanhang</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S39"/>
  <sheetViews>
    <sheetView showGridLines="0" zoomScaleNormal="100" workbookViewId="0">
      <selection activeCell="A2" sqref="A2:I2"/>
    </sheetView>
  </sheetViews>
  <sheetFormatPr baseColWidth="10" defaultRowHeight="12.75"/>
  <cols>
    <col min="1" max="1" width="29.28515625" customWidth="1"/>
    <col min="2" max="2" width="12.28515625" customWidth="1"/>
    <col min="3" max="5" width="11.28515625" customWidth="1"/>
    <col min="6" max="6" width="12.28515625" customWidth="1"/>
    <col min="7" max="9" width="11.28515625" customWidth="1"/>
    <col min="10" max="10" width="10.7109375" customWidth="1"/>
  </cols>
  <sheetData>
    <row r="1" spans="1:19">
      <c r="A1" s="538" t="s">
        <v>471</v>
      </c>
    </row>
    <row r="2" spans="1:19" ht="27.75" customHeight="1">
      <c r="A2" s="614" t="s">
        <v>291</v>
      </c>
      <c r="B2" s="614"/>
      <c r="C2" s="614"/>
      <c r="D2" s="614"/>
      <c r="E2" s="614"/>
      <c r="F2" s="614"/>
      <c r="G2" s="614"/>
      <c r="H2" s="614"/>
      <c r="I2" s="614"/>
      <c r="J2" s="146"/>
      <c r="K2" s="20"/>
      <c r="L2" s="20"/>
    </row>
    <row r="3" spans="1:19" ht="12.75" customHeight="1">
      <c r="A3" s="707" t="s">
        <v>491</v>
      </c>
      <c r="B3" s="702" t="s">
        <v>121</v>
      </c>
      <c r="C3" s="703"/>
      <c r="D3" s="703"/>
      <c r="E3" s="704"/>
      <c r="F3" s="702" t="s">
        <v>122</v>
      </c>
      <c r="G3" s="703"/>
      <c r="H3" s="703"/>
      <c r="I3" s="703"/>
      <c r="J3" s="15"/>
    </row>
    <row r="4" spans="1:19" ht="38.25" customHeight="1">
      <c r="A4" s="708"/>
      <c r="B4" s="124" t="s">
        <v>117</v>
      </c>
      <c r="C4" s="124" t="s">
        <v>118</v>
      </c>
      <c r="D4" s="124" t="s">
        <v>119</v>
      </c>
      <c r="E4" s="124" t="s">
        <v>120</v>
      </c>
      <c r="F4" s="124" t="s">
        <v>117</v>
      </c>
      <c r="G4" s="124" t="s">
        <v>118</v>
      </c>
      <c r="H4" s="124" t="s">
        <v>119</v>
      </c>
      <c r="I4" s="230" t="s">
        <v>120</v>
      </c>
      <c r="J4" s="15"/>
    </row>
    <row r="5" spans="1:19">
      <c r="A5" s="709"/>
      <c r="B5" s="705" t="s">
        <v>0</v>
      </c>
      <c r="C5" s="706"/>
      <c r="D5" s="706"/>
      <c r="E5" s="706"/>
      <c r="F5" s="706"/>
      <c r="G5" s="706"/>
      <c r="H5" s="706"/>
      <c r="I5" s="706"/>
      <c r="J5" s="125"/>
      <c r="K5" s="16"/>
      <c r="L5" s="16"/>
      <c r="M5" s="16"/>
      <c r="N5" s="16"/>
      <c r="O5" s="16"/>
      <c r="P5" s="16"/>
      <c r="Q5" s="16"/>
      <c r="R5" s="16"/>
      <c r="S5" s="16"/>
    </row>
    <row r="6" spans="1:19">
      <c r="A6" s="205" t="s">
        <v>59</v>
      </c>
      <c r="B6" s="194">
        <v>34</v>
      </c>
      <c r="C6" s="194">
        <v>33</v>
      </c>
      <c r="D6" s="194">
        <v>18</v>
      </c>
      <c r="E6" s="195">
        <v>15</v>
      </c>
      <c r="F6" s="194">
        <v>33</v>
      </c>
      <c r="G6" s="194">
        <v>31</v>
      </c>
      <c r="H6" s="194">
        <v>16</v>
      </c>
      <c r="I6" s="195">
        <v>19</v>
      </c>
      <c r="J6" s="125"/>
      <c r="K6" s="16"/>
      <c r="L6" s="16"/>
      <c r="M6" s="16"/>
      <c r="N6" s="16"/>
    </row>
    <row r="7" spans="1:19">
      <c r="A7" s="552"/>
      <c r="B7" s="700" t="s">
        <v>129</v>
      </c>
      <c r="C7" s="700"/>
      <c r="D7" s="700"/>
      <c r="E7" s="700"/>
      <c r="F7" s="700"/>
      <c r="G7" s="700"/>
      <c r="H7" s="700"/>
      <c r="I7" s="700"/>
      <c r="J7" s="125"/>
    </row>
    <row r="8" spans="1:19">
      <c r="A8" s="198" t="s">
        <v>35</v>
      </c>
      <c r="B8" s="196">
        <v>44</v>
      </c>
      <c r="C8" s="196">
        <v>36</v>
      </c>
      <c r="D8" s="196">
        <v>10</v>
      </c>
      <c r="E8" s="197">
        <v>9</v>
      </c>
      <c r="F8" s="196">
        <v>43</v>
      </c>
      <c r="G8" s="196">
        <v>36</v>
      </c>
      <c r="H8" s="196">
        <v>10</v>
      </c>
      <c r="I8" s="197">
        <v>11</v>
      </c>
      <c r="J8" s="15"/>
    </row>
    <row r="9" spans="1:19">
      <c r="A9" s="204" t="s">
        <v>123</v>
      </c>
      <c r="B9" s="202">
        <v>20</v>
      </c>
      <c r="C9" s="202">
        <v>29</v>
      </c>
      <c r="D9" s="202">
        <v>28</v>
      </c>
      <c r="E9" s="203">
        <v>23</v>
      </c>
      <c r="F9" s="202">
        <v>20</v>
      </c>
      <c r="G9" s="202">
        <v>26</v>
      </c>
      <c r="H9" s="202">
        <v>24</v>
      </c>
      <c r="I9" s="203">
        <v>30</v>
      </c>
      <c r="J9" s="125"/>
    </row>
    <row r="10" spans="1:19">
      <c r="A10" s="552"/>
      <c r="B10" s="700" t="s">
        <v>130</v>
      </c>
      <c r="C10" s="700"/>
      <c r="D10" s="700"/>
      <c r="E10" s="700"/>
      <c r="F10" s="700"/>
      <c r="G10" s="700"/>
      <c r="H10" s="700"/>
      <c r="I10" s="700"/>
      <c r="J10" s="125"/>
    </row>
    <row r="11" spans="1:19">
      <c r="A11" s="198" t="s">
        <v>52</v>
      </c>
      <c r="B11" s="196">
        <v>31</v>
      </c>
      <c r="C11" s="196">
        <v>38</v>
      </c>
      <c r="D11" s="196">
        <v>18</v>
      </c>
      <c r="E11" s="197">
        <v>13</v>
      </c>
      <c r="F11" s="196">
        <v>33</v>
      </c>
      <c r="G11" s="196">
        <v>35</v>
      </c>
      <c r="H11" s="196">
        <v>16</v>
      </c>
      <c r="I11" s="197">
        <v>16</v>
      </c>
      <c r="J11" s="15"/>
    </row>
    <row r="12" spans="1:19">
      <c r="A12" s="204" t="s">
        <v>53</v>
      </c>
      <c r="B12" s="202">
        <v>37</v>
      </c>
      <c r="C12" s="202">
        <v>27</v>
      </c>
      <c r="D12" s="202">
        <v>18</v>
      </c>
      <c r="E12" s="203">
        <v>17</v>
      </c>
      <c r="F12" s="202">
        <v>33</v>
      </c>
      <c r="G12" s="202">
        <v>27</v>
      </c>
      <c r="H12" s="202">
        <v>17</v>
      </c>
      <c r="I12" s="203">
        <v>23</v>
      </c>
      <c r="J12" s="125"/>
    </row>
    <row r="13" spans="1:19">
      <c r="A13" s="552"/>
      <c r="B13" s="700" t="s">
        <v>131</v>
      </c>
      <c r="C13" s="700"/>
      <c r="D13" s="700"/>
      <c r="E13" s="700"/>
      <c r="F13" s="700"/>
      <c r="G13" s="700"/>
      <c r="H13" s="700"/>
      <c r="I13" s="700"/>
      <c r="J13" s="125"/>
    </row>
    <row r="14" spans="1:19">
      <c r="A14" s="198" t="s">
        <v>135</v>
      </c>
      <c r="B14" s="196">
        <v>37</v>
      </c>
      <c r="C14" s="196">
        <v>38</v>
      </c>
      <c r="D14" s="196">
        <v>15</v>
      </c>
      <c r="E14" s="197">
        <v>11</v>
      </c>
      <c r="F14" s="196">
        <v>34</v>
      </c>
      <c r="G14" s="196">
        <v>33</v>
      </c>
      <c r="H14" s="196">
        <v>15</v>
      </c>
      <c r="I14" s="197">
        <v>18</v>
      </c>
      <c r="J14" s="15"/>
    </row>
    <row r="15" spans="1:19">
      <c r="A15" s="204" t="s">
        <v>134</v>
      </c>
      <c r="B15" s="202">
        <v>30</v>
      </c>
      <c r="C15" s="202">
        <v>27</v>
      </c>
      <c r="D15" s="202">
        <v>22</v>
      </c>
      <c r="E15" s="203">
        <v>20</v>
      </c>
      <c r="F15" s="202">
        <v>31</v>
      </c>
      <c r="G15" s="202">
        <v>29</v>
      </c>
      <c r="H15" s="202">
        <v>18</v>
      </c>
      <c r="I15" s="203">
        <v>22</v>
      </c>
      <c r="J15" s="125"/>
    </row>
    <row r="16" spans="1:19">
      <c r="A16" s="552"/>
      <c r="B16" s="700" t="s">
        <v>132</v>
      </c>
      <c r="C16" s="700"/>
      <c r="D16" s="700"/>
      <c r="E16" s="700"/>
      <c r="F16" s="700"/>
      <c r="G16" s="700"/>
      <c r="H16" s="700"/>
      <c r="I16" s="700"/>
      <c r="J16" s="125"/>
    </row>
    <row r="17" spans="1:12">
      <c r="A17" s="198" t="s">
        <v>136</v>
      </c>
      <c r="B17" s="196">
        <v>34</v>
      </c>
      <c r="C17" s="196">
        <v>32</v>
      </c>
      <c r="D17" s="196">
        <v>18</v>
      </c>
      <c r="E17" s="197">
        <v>15</v>
      </c>
      <c r="F17" s="196">
        <v>35</v>
      </c>
      <c r="G17" s="196">
        <v>32</v>
      </c>
      <c r="H17" s="196">
        <v>16</v>
      </c>
      <c r="I17" s="197">
        <v>18</v>
      </c>
      <c r="J17" s="15"/>
    </row>
    <row r="18" spans="1:12">
      <c r="A18" s="204" t="s">
        <v>79</v>
      </c>
      <c r="B18" s="202">
        <v>30</v>
      </c>
      <c r="C18" s="202">
        <v>36</v>
      </c>
      <c r="D18" s="202">
        <v>19</v>
      </c>
      <c r="E18" s="203">
        <v>15</v>
      </c>
      <c r="F18" s="202">
        <v>24</v>
      </c>
      <c r="G18" s="202">
        <v>31</v>
      </c>
      <c r="H18" s="202">
        <v>17</v>
      </c>
      <c r="I18" s="203">
        <v>28</v>
      </c>
      <c r="J18" s="125"/>
    </row>
    <row r="19" spans="1:12">
      <c r="A19" s="552"/>
      <c r="B19" s="700" t="s">
        <v>133</v>
      </c>
      <c r="C19" s="700"/>
      <c r="D19" s="700"/>
      <c r="E19" s="700"/>
      <c r="F19" s="700"/>
      <c r="G19" s="700"/>
      <c r="H19" s="700"/>
      <c r="I19" s="700"/>
      <c r="J19" s="125"/>
    </row>
    <row r="20" spans="1:12">
      <c r="A20" s="198" t="s">
        <v>124</v>
      </c>
      <c r="B20" s="196">
        <v>39</v>
      </c>
      <c r="C20" s="196">
        <v>33</v>
      </c>
      <c r="D20" s="196">
        <v>17</v>
      </c>
      <c r="E20" s="197">
        <v>10</v>
      </c>
      <c r="F20" s="196">
        <v>34</v>
      </c>
      <c r="G20" s="196">
        <v>31</v>
      </c>
      <c r="H20" s="196">
        <v>14</v>
      </c>
      <c r="I20" s="197">
        <v>21</v>
      </c>
      <c r="J20" s="15"/>
    </row>
    <row r="21" spans="1:12">
      <c r="A21" s="204" t="s">
        <v>125</v>
      </c>
      <c r="B21" s="202">
        <v>29</v>
      </c>
      <c r="C21" s="202">
        <v>32</v>
      </c>
      <c r="D21" s="202">
        <v>19</v>
      </c>
      <c r="E21" s="203">
        <v>21</v>
      </c>
      <c r="F21" s="202">
        <v>24</v>
      </c>
      <c r="G21" s="202">
        <v>29</v>
      </c>
      <c r="H21" s="202">
        <v>23</v>
      </c>
      <c r="I21" s="203">
        <v>24</v>
      </c>
      <c r="J21" s="125"/>
    </row>
    <row r="22" spans="1:12">
      <c r="A22" s="198" t="s">
        <v>126</v>
      </c>
      <c r="B22" s="196">
        <v>50</v>
      </c>
      <c r="C22" s="196">
        <v>29</v>
      </c>
      <c r="D22" s="196">
        <v>11</v>
      </c>
      <c r="E22" s="197">
        <v>10</v>
      </c>
      <c r="F22" s="196">
        <v>48</v>
      </c>
      <c r="G22" s="196">
        <v>31</v>
      </c>
      <c r="H22" s="196">
        <v>11</v>
      </c>
      <c r="I22" s="197">
        <v>11</v>
      </c>
      <c r="J22" s="15"/>
    </row>
    <row r="23" spans="1:12">
      <c r="A23" s="204" t="s">
        <v>127</v>
      </c>
      <c r="B23" s="202">
        <v>35</v>
      </c>
      <c r="C23" s="202">
        <v>19</v>
      </c>
      <c r="D23" s="202">
        <v>23</v>
      </c>
      <c r="E23" s="203">
        <v>22</v>
      </c>
      <c r="F23" s="202">
        <v>19</v>
      </c>
      <c r="G23" s="202">
        <v>25</v>
      </c>
      <c r="H23" s="202">
        <v>15</v>
      </c>
      <c r="I23" s="203">
        <v>41</v>
      </c>
      <c r="J23" s="125"/>
    </row>
    <row r="24" spans="1:12">
      <c r="A24" s="198" t="s">
        <v>128</v>
      </c>
      <c r="B24" s="196">
        <v>26</v>
      </c>
      <c r="C24" s="196">
        <v>35</v>
      </c>
      <c r="D24" s="196">
        <v>24</v>
      </c>
      <c r="E24" s="197">
        <v>15</v>
      </c>
      <c r="F24" s="196">
        <v>30</v>
      </c>
      <c r="G24" s="196">
        <v>34</v>
      </c>
      <c r="H24" s="196">
        <v>16</v>
      </c>
      <c r="I24" s="197">
        <v>19</v>
      </c>
      <c r="J24" s="15"/>
    </row>
    <row r="25" spans="1:12">
      <c r="A25" s="204" t="s">
        <v>70</v>
      </c>
      <c r="B25" s="202">
        <v>13</v>
      </c>
      <c r="C25" s="202">
        <v>43</v>
      </c>
      <c r="D25" s="202">
        <v>22</v>
      </c>
      <c r="E25" s="203">
        <v>23</v>
      </c>
      <c r="F25" s="202">
        <v>21</v>
      </c>
      <c r="G25" s="202">
        <v>27</v>
      </c>
      <c r="H25" s="202">
        <v>32</v>
      </c>
      <c r="I25" s="203">
        <v>20</v>
      </c>
      <c r="J25" s="125"/>
    </row>
    <row r="26" spans="1:12">
      <c r="A26" s="199" t="s">
        <v>55</v>
      </c>
      <c r="B26" s="200">
        <v>46</v>
      </c>
      <c r="C26" s="200">
        <v>46</v>
      </c>
      <c r="D26" s="200">
        <v>2</v>
      </c>
      <c r="E26" s="201">
        <v>6</v>
      </c>
      <c r="F26" s="200">
        <v>47</v>
      </c>
      <c r="G26" s="200">
        <v>41</v>
      </c>
      <c r="H26" s="200">
        <v>4</v>
      </c>
      <c r="I26" s="201">
        <v>8</v>
      </c>
      <c r="J26" s="15"/>
    </row>
    <row r="27" spans="1:12" ht="14.25" customHeight="1">
      <c r="A27" s="701" t="s">
        <v>230</v>
      </c>
      <c r="B27" s="701"/>
      <c r="C27" s="701"/>
      <c r="D27" s="701"/>
      <c r="E27" s="701"/>
      <c r="F27" s="701"/>
      <c r="G27" s="701"/>
      <c r="H27" s="701"/>
      <c r="I27" s="701"/>
    </row>
    <row r="28" spans="1:12" ht="14.25" customHeight="1">
      <c r="A28" s="638" t="s">
        <v>231</v>
      </c>
      <c r="B28" s="638"/>
      <c r="C28" s="638"/>
      <c r="D28" s="638"/>
      <c r="E28" s="638"/>
      <c r="F28" s="638"/>
      <c r="G28" s="638"/>
      <c r="H28" s="638"/>
      <c r="I28" s="638"/>
    </row>
    <row r="29" spans="1:12">
      <c r="A29" s="15"/>
    </row>
    <row r="32" spans="1:12">
      <c r="I32" s="16"/>
      <c r="J32" s="16"/>
      <c r="L32" s="16"/>
    </row>
    <row r="33" spans="1:12">
      <c r="E33" s="16"/>
      <c r="I33" s="16"/>
      <c r="J33" s="16"/>
      <c r="L33" s="16"/>
    </row>
    <row r="34" spans="1:12">
      <c r="E34" s="16"/>
    </row>
    <row r="37" spans="1:12">
      <c r="H37" s="190"/>
      <c r="I37" s="190"/>
      <c r="J37" s="190"/>
    </row>
    <row r="38" spans="1:12" ht="12.75" customHeight="1">
      <c r="A38" s="190"/>
      <c r="B38" s="190"/>
      <c r="C38" s="190"/>
      <c r="D38" s="190"/>
      <c r="E38" s="190"/>
      <c r="F38" s="190"/>
      <c r="G38" s="190"/>
      <c r="H38" s="190"/>
      <c r="I38" s="190"/>
      <c r="J38" s="190"/>
    </row>
    <row r="39" spans="1:12">
      <c r="A39" s="190"/>
      <c r="B39" s="190"/>
      <c r="C39" s="190"/>
      <c r="D39" s="190"/>
      <c r="E39" s="190"/>
      <c r="F39" s="190"/>
      <c r="G39" s="190"/>
    </row>
  </sheetData>
  <mergeCells count="12">
    <mergeCell ref="B3:E3"/>
    <mergeCell ref="F3:I3"/>
    <mergeCell ref="B5:I5"/>
    <mergeCell ref="B16:I16"/>
    <mergeCell ref="A2:I2"/>
    <mergeCell ref="A3:A5"/>
    <mergeCell ref="A28:I28"/>
    <mergeCell ref="B19:I19"/>
    <mergeCell ref="A27:I27"/>
    <mergeCell ref="B7:I7"/>
    <mergeCell ref="B10:I10"/>
    <mergeCell ref="B13:I1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M43"/>
  <sheetViews>
    <sheetView showGridLines="0" zoomScaleNormal="100" workbookViewId="0">
      <selection activeCell="A2" sqref="A2:G3"/>
    </sheetView>
  </sheetViews>
  <sheetFormatPr baseColWidth="10" defaultRowHeight="12.75"/>
  <cols>
    <col min="1" max="1" width="5.28515625" style="47" customWidth="1"/>
    <col min="2" max="7" width="15.7109375" customWidth="1"/>
  </cols>
  <sheetData>
    <row r="1" spans="1:13">
      <c r="A1" s="609" t="s">
        <v>471</v>
      </c>
      <c r="B1" s="609"/>
    </row>
    <row r="2" spans="1:13" ht="15" customHeight="1">
      <c r="A2" s="717" t="s">
        <v>292</v>
      </c>
      <c r="B2" s="717"/>
      <c r="C2" s="717"/>
      <c r="D2" s="717"/>
      <c r="E2" s="717"/>
      <c r="F2" s="717"/>
      <c r="G2" s="717"/>
      <c r="H2" s="20"/>
      <c r="I2" s="20"/>
      <c r="J2" s="20"/>
      <c r="K2" s="20"/>
      <c r="L2" s="20"/>
      <c r="M2" s="20"/>
    </row>
    <row r="3" spans="1:13" ht="15.75" customHeight="1">
      <c r="A3" s="672"/>
      <c r="B3" s="672"/>
      <c r="C3" s="672"/>
      <c r="D3" s="672"/>
      <c r="E3" s="672"/>
      <c r="F3" s="672"/>
      <c r="G3" s="672"/>
    </row>
    <row r="4" spans="1:13" ht="13.5" customHeight="1">
      <c r="A4" s="712" t="s">
        <v>33</v>
      </c>
      <c r="B4" s="714" t="s">
        <v>59</v>
      </c>
      <c r="C4" s="677" t="s">
        <v>46</v>
      </c>
      <c r="D4" s="716"/>
      <c r="E4" s="710" t="s">
        <v>59</v>
      </c>
      <c r="F4" s="718" t="s">
        <v>46</v>
      </c>
      <c r="G4" s="718"/>
    </row>
    <row r="5" spans="1:13" ht="21.75" customHeight="1">
      <c r="A5" s="713"/>
      <c r="B5" s="715"/>
      <c r="C5" s="576" t="s">
        <v>16</v>
      </c>
      <c r="D5" s="576" t="s">
        <v>17</v>
      </c>
      <c r="E5" s="711"/>
      <c r="F5" s="577" t="s">
        <v>16</v>
      </c>
      <c r="G5" s="578" t="s">
        <v>17</v>
      </c>
    </row>
    <row r="6" spans="1:13" ht="12.75" customHeight="1">
      <c r="A6" s="575"/>
      <c r="B6" s="724" t="s">
        <v>57</v>
      </c>
      <c r="C6" s="725"/>
      <c r="D6" s="725"/>
      <c r="E6" s="719" t="s">
        <v>0</v>
      </c>
      <c r="F6" s="720"/>
      <c r="G6" s="720"/>
    </row>
    <row r="7" spans="1:13" ht="25.5" customHeight="1">
      <c r="A7" s="63"/>
      <c r="B7" s="727" t="s">
        <v>100</v>
      </c>
      <c r="C7" s="727"/>
      <c r="D7" s="728"/>
      <c r="E7" s="721" t="s">
        <v>1</v>
      </c>
      <c r="F7" s="722"/>
      <c r="G7" s="722"/>
    </row>
    <row r="8" spans="1:13">
      <c r="A8" s="61">
        <v>2005</v>
      </c>
      <c r="B8" s="62">
        <v>14174</v>
      </c>
      <c r="C8" s="62">
        <v>8483</v>
      </c>
      <c r="D8" s="62">
        <v>5691</v>
      </c>
      <c r="E8" s="73">
        <f t="shared" ref="E8:E18" si="0">B8/B21*100</f>
        <v>164.87146679074095</v>
      </c>
      <c r="F8" s="73">
        <f t="shared" ref="F8:F18" si="1">C8/C21*100</f>
        <v>140.14538245498102</v>
      </c>
      <c r="G8" s="74">
        <f t="shared" ref="G8:G18" si="2">D8/D21*100</f>
        <v>223.70283018867926</v>
      </c>
    </row>
    <row r="9" spans="1:13">
      <c r="A9" s="99">
        <v>2006</v>
      </c>
      <c r="B9" s="100">
        <v>16872</v>
      </c>
      <c r="C9" s="100">
        <v>10310</v>
      </c>
      <c r="D9" s="100">
        <v>6562</v>
      </c>
      <c r="E9" s="101">
        <f t="shared" si="0"/>
        <v>123.48678913854936</v>
      </c>
      <c r="F9" s="101">
        <f t="shared" si="1"/>
        <v>107.28407908428721</v>
      </c>
      <c r="G9" s="102">
        <f t="shared" si="2"/>
        <v>161.9047619047619</v>
      </c>
    </row>
    <row r="10" spans="1:13">
      <c r="A10" s="61">
        <v>2007</v>
      </c>
      <c r="B10" s="62">
        <v>22237</v>
      </c>
      <c r="C10" s="62">
        <v>14201</v>
      </c>
      <c r="D10" s="62">
        <v>8036</v>
      </c>
      <c r="E10" s="73">
        <f t="shared" si="0"/>
        <v>104.31580428765774</v>
      </c>
      <c r="F10" s="73">
        <f t="shared" si="1"/>
        <v>108.33015485544281</v>
      </c>
      <c r="G10" s="74">
        <f t="shared" si="2"/>
        <v>97.904483430799218</v>
      </c>
    </row>
    <row r="11" spans="1:13">
      <c r="A11" s="99">
        <v>2008</v>
      </c>
      <c r="B11" s="100">
        <v>34427</v>
      </c>
      <c r="C11" s="100">
        <v>22170</v>
      </c>
      <c r="D11" s="100">
        <v>12257</v>
      </c>
      <c r="E11" s="101">
        <f t="shared" si="0"/>
        <v>93.447517711245624</v>
      </c>
      <c r="F11" s="101">
        <f t="shared" si="1"/>
        <v>105.40579090001427</v>
      </c>
      <c r="G11" s="102">
        <f t="shared" si="2"/>
        <v>77.536690283400816</v>
      </c>
    </row>
    <row r="12" spans="1:13">
      <c r="A12" s="61">
        <v>2009</v>
      </c>
      <c r="B12" s="62">
        <v>55620</v>
      </c>
      <c r="C12" s="62">
        <v>35659</v>
      </c>
      <c r="D12" s="62">
        <v>19961</v>
      </c>
      <c r="E12" s="73">
        <f t="shared" si="0"/>
        <v>82.275672317387063</v>
      </c>
      <c r="F12" s="73">
        <f t="shared" si="1"/>
        <v>113.05243801914908</v>
      </c>
      <c r="G12" s="74">
        <f t="shared" si="2"/>
        <v>55.354963948973932</v>
      </c>
    </row>
    <row r="13" spans="1:13">
      <c r="A13" s="99">
        <v>2010</v>
      </c>
      <c r="B13" s="100">
        <v>76107</v>
      </c>
      <c r="C13" s="100">
        <v>52068</v>
      </c>
      <c r="D13" s="100">
        <v>24039</v>
      </c>
      <c r="E13" s="101">
        <f t="shared" si="0"/>
        <v>71.824805118816187</v>
      </c>
      <c r="F13" s="101">
        <f t="shared" si="1"/>
        <v>102.14418832761159</v>
      </c>
      <c r="G13" s="102">
        <f t="shared" si="2"/>
        <v>43.717605979595177</v>
      </c>
    </row>
    <row r="14" spans="1:13">
      <c r="A14" s="61">
        <v>2011</v>
      </c>
      <c r="B14" s="62">
        <v>94616</v>
      </c>
      <c r="C14" s="62">
        <v>66001</v>
      </c>
      <c r="D14" s="62">
        <v>28615</v>
      </c>
      <c r="E14" s="73">
        <f t="shared" si="0"/>
        <v>65.644925173277457</v>
      </c>
      <c r="F14" s="73">
        <f t="shared" si="1"/>
        <v>96.618406991553343</v>
      </c>
      <c r="G14" s="74">
        <f t="shared" si="2"/>
        <v>37.739706153886736</v>
      </c>
    </row>
    <row r="15" spans="1:13">
      <c r="A15" s="99">
        <v>2012</v>
      </c>
      <c r="B15" s="100">
        <v>111311</v>
      </c>
      <c r="C15" s="100">
        <v>78433</v>
      </c>
      <c r="D15" s="100">
        <v>32878</v>
      </c>
      <c r="E15" s="101">
        <f t="shared" si="0"/>
        <v>64.05356259135219</v>
      </c>
      <c r="F15" s="101">
        <f t="shared" si="1"/>
        <v>95.358111147584836</v>
      </c>
      <c r="G15" s="102">
        <f t="shared" si="2"/>
        <v>35.921640608782106</v>
      </c>
    </row>
    <row r="16" spans="1:13">
      <c r="A16" s="66">
        <v>2013</v>
      </c>
      <c r="B16" s="67">
        <v>128592</v>
      </c>
      <c r="C16" s="67">
        <v>90378</v>
      </c>
      <c r="D16" s="68">
        <v>38214</v>
      </c>
      <c r="E16" s="73">
        <f t="shared" si="0"/>
        <v>65.37734122384235</v>
      </c>
      <c r="F16" s="73">
        <f t="shared" si="1"/>
        <v>97.284205767429839</v>
      </c>
      <c r="G16" s="74">
        <f t="shared" si="2"/>
        <v>36.818221233054885</v>
      </c>
      <c r="H16" s="126"/>
    </row>
    <row r="17" spans="1:8">
      <c r="A17" s="108">
        <v>2014</v>
      </c>
      <c r="B17" s="191">
        <v>139691</v>
      </c>
      <c r="C17" s="191">
        <v>97699</v>
      </c>
      <c r="D17" s="100">
        <v>41992</v>
      </c>
      <c r="E17" s="101">
        <f t="shared" si="0"/>
        <v>64.326599404123243</v>
      </c>
      <c r="F17" s="101">
        <f t="shared" si="1"/>
        <v>93.916061060483713</v>
      </c>
      <c r="G17" s="102">
        <f t="shared" si="2"/>
        <v>37.118031308836656</v>
      </c>
      <c r="H17" s="126"/>
    </row>
    <row r="18" spans="1:8">
      <c r="A18" s="66">
        <v>2015</v>
      </c>
      <c r="B18" s="67">
        <v>145534</v>
      </c>
      <c r="C18" s="67">
        <v>100086</v>
      </c>
      <c r="D18" s="68">
        <v>45448</v>
      </c>
      <c r="E18" s="73">
        <f t="shared" si="0"/>
        <v>62.499302146811132</v>
      </c>
      <c r="F18" s="73">
        <f t="shared" si="1"/>
        <v>91.163798992594749</v>
      </c>
      <c r="G18" s="74">
        <f t="shared" si="2"/>
        <v>36.92857723246933</v>
      </c>
      <c r="H18" s="126"/>
    </row>
    <row r="19" spans="1:8">
      <c r="A19" s="103">
        <v>2016</v>
      </c>
      <c r="B19" s="104">
        <v>146073</v>
      </c>
      <c r="C19" s="104">
        <v>97590</v>
      </c>
      <c r="D19" s="105">
        <v>48483</v>
      </c>
      <c r="E19" s="106">
        <f t="shared" ref="E19" si="3">B19/B32*100</f>
        <v>62.004635289323552</v>
      </c>
      <c r="F19" s="106">
        <f t="shared" ref="F19" si="4">C19/C32*100</f>
        <v>91.110239749047722</v>
      </c>
      <c r="G19" s="107">
        <f t="shared" ref="G19" si="5">D19/D32*100</f>
        <v>37.738184195778068</v>
      </c>
      <c r="H19" s="126"/>
    </row>
    <row r="20" spans="1:8" ht="12.75" customHeight="1">
      <c r="A20" s="63"/>
      <c r="B20" s="726" t="s">
        <v>13</v>
      </c>
      <c r="C20" s="726"/>
      <c r="D20" s="726"/>
      <c r="E20" s="120"/>
      <c r="F20" s="120"/>
      <c r="G20" s="120"/>
      <c r="H20" s="126"/>
    </row>
    <row r="21" spans="1:8">
      <c r="A21" s="61">
        <v>2005</v>
      </c>
      <c r="B21" s="62">
        <v>8597</v>
      </c>
      <c r="C21" s="62">
        <v>6053</v>
      </c>
      <c r="D21" s="62">
        <v>2544</v>
      </c>
      <c r="E21" s="120"/>
      <c r="F21" s="120"/>
      <c r="G21" s="120"/>
      <c r="H21" s="126"/>
    </row>
    <row r="22" spans="1:8">
      <c r="A22" s="99">
        <v>2006</v>
      </c>
      <c r="B22" s="100">
        <v>13663</v>
      </c>
      <c r="C22" s="100">
        <v>9610</v>
      </c>
      <c r="D22" s="100">
        <v>4053</v>
      </c>
      <c r="E22" s="120"/>
      <c r="F22" s="120"/>
      <c r="G22" s="120"/>
      <c r="H22" s="126"/>
    </row>
    <row r="23" spans="1:8">
      <c r="A23" s="61">
        <v>2007</v>
      </c>
      <c r="B23" s="62">
        <v>21317</v>
      </c>
      <c r="C23" s="62">
        <v>13109</v>
      </c>
      <c r="D23" s="62">
        <v>8208</v>
      </c>
      <c r="E23" s="120"/>
      <c r="F23" s="120"/>
      <c r="G23" s="120"/>
      <c r="H23" s="126"/>
    </row>
    <row r="24" spans="1:8">
      <c r="A24" s="99">
        <v>2008</v>
      </c>
      <c r="B24" s="100">
        <v>36841</v>
      </c>
      <c r="C24" s="100">
        <v>21033</v>
      </c>
      <c r="D24" s="100">
        <v>15808</v>
      </c>
      <c r="E24" s="120"/>
      <c r="F24" s="120"/>
      <c r="G24" s="120"/>
      <c r="H24" s="126"/>
    </row>
    <row r="25" spans="1:8">
      <c r="A25" s="61">
        <v>2009</v>
      </c>
      <c r="B25" s="62">
        <v>67602</v>
      </c>
      <c r="C25" s="62">
        <v>31542</v>
      </c>
      <c r="D25" s="62">
        <v>36060</v>
      </c>
      <c r="E25" s="120"/>
      <c r="F25" s="120"/>
      <c r="G25" s="120"/>
      <c r="H25" s="126"/>
    </row>
    <row r="26" spans="1:8">
      <c r="A26" s="99">
        <v>2010</v>
      </c>
      <c r="B26" s="100">
        <v>105962</v>
      </c>
      <c r="C26" s="100">
        <v>50975</v>
      </c>
      <c r="D26" s="100">
        <v>54987</v>
      </c>
      <c r="E26" s="120"/>
      <c r="F26" s="120"/>
      <c r="G26" s="120"/>
      <c r="H26" s="126"/>
    </row>
    <row r="27" spans="1:8">
      <c r="A27" s="61">
        <v>2011</v>
      </c>
      <c r="B27" s="62">
        <v>144133</v>
      </c>
      <c r="C27" s="62">
        <v>68311</v>
      </c>
      <c r="D27" s="62">
        <v>75822</v>
      </c>
      <c r="E27" s="120"/>
      <c r="F27" s="120"/>
      <c r="G27" s="120"/>
      <c r="H27" s="126"/>
    </row>
    <row r="28" spans="1:8">
      <c r="A28" s="108">
        <v>2012</v>
      </c>
      <c r="B28" s="100">
        <v>173778</v>
      </c>
      <c r="C28" s="100">
        <v>82251</v>
      </c>
      <c r="D28" s="100">
        <v>91527</v>
      </c>
      <c r="E28" s="120"/>
      <c r="F28" s="120"/>
      <c r="G28" s="120"/>
      <c r="H28" s="126"/>
    </row>
    <row r="29" spans="1:8">
      <c r="A29" s="66">
        <v>2013</v>
      </c>
      <c r="B29" s="67">
        <v>196692</v>
      </c>
      <c r="C29" s="67">
        <v>92901</v>
      </c>
      <c r="D29" s="68">
        <v>103791</v>
      </c>
      <c r="E29" s="120"/>
      <c r="F29" s="120"/>
      <c r="G29" s="120"/>
      <c r="H29" s="126"/>
    </row>
    <row r="30" spans="1:8">
      <c r="A30" s="108">
        <v>2014</v>
      </c>
      <c r="B30" s="191">
        <v>217159</v>
      </c>
      <c r="C30" s="191">
        <v>104028</v>
      </c>
      <c r="D30" s="100">
        <v>113131</v>
      </c>
      <c r="E30" s="192"/>
      <c r="F30" s="192"/>
      <c r="G30" s="192"/>
      <c r="H30" s="126"/>
    </row>
    <row r="31" spans="1:8">
      <c r="A31" s="66">
        <v>2015</v>
      </c>
      <c r="B31" s="67">
        <v>232857</v>
      </c>
      <c r="C31" s="67">
        <v>109787</v>
      </c>
      <c r="D31" s="68">
        <v>123070</v>
      </c>
      <c r="E31" s="192"/>
      <c r="F31" s="192"/>
      <c r="G31" s="192"/>
      <c r="H31" s="126"/>
    </row>
    <row r="32" spans="1:8">
      <c r="A32" s="103">
        <v>2016</v>
      </c>
      <c r="B32" s="104">
        <v>235584</v>
      </c>
      <c r="C32" s="104">
        <v>107112</v>
      </c>
      <c r="D32" s="105">
        <v>128472</v>
      </c>
      <c r="E32" s="193"/>
      <c r="F32" s="193"/>
      <c r="G32" s="193"/>
      <c r="H32" s="126"/>
    </row>
    <row r="33" spans="1:8" s="292" customFormat="1" ht="15" customHeight="1">
      <c r="A33" s="723" t="s">
        <v>233</v>
      </c>
      <c r="B33" s="723"/>
      <c r="C33" s="723"/>
      <c r="D33" s="723"/>
      <c r="E33" s="723"/>
      <c r="F33" s="723"/>
      <c r="G33" s="723"/>
      <c r="H33" s="291"/>
    </row>
    <row r="34" spans="1:8" s="292" customFormat="1" ht="15" customHeight="1">
      <c r="A34" s="638" t="s">
        <v>232</v>
      </c>
      <c r="B34" s="638"/>
      <c r="C34" s="638"/>
      <c r="D34" s="638"/>
      <c r="E34" s="638"/>
      <c r="F34" s="638"/>
      <c r="G34" s="638"/>
      <c r="H34" s="291"/>
    </row>
    <row r="35" spans="1:8" s="292" customFormat="1" ht="15" customHeight="1">
      <c r="A35" s="638" t="s">
        <v>228</v>
      </c>
      <c r="B35" s="638"/>
      <c r="C35" s="638"/>
      <c r="D35" s="638"/>
      <c r="E35" s="638"/>
      <c r="F35" s="638"/>
      <c r="G35" s="638"/>
    </row>
    <row r="36" spans="1:8" s="292" customFormat="1" ht="15" customHeight="1">
      <c r="A36" s="638" t="s">
        <v>370</v>
      </c>
      <c r="B36" s="638"/>
      <c r="C36" s="638"/>
      <c r="D36" s="638"/>
      <c r="E36" s="638"/>
      <c r="F36" s="638"/>
      <c r="G36" s="638"/>
    </row>
    <row r="43" spans="1:8">
      <c r="C43" s="22"/>
    </row>
  </sheetData>
  <mergeCells count="16">
    <mergeCell ref="A34:G34"/>
    <mergeCell ref="A35:G35"/>
    <mergeCell ref="A36:G36"/>
    <mergeCell ref="E6:G6"/>
    <mergeCell ref="E7:G7"/>
    <mergeCell ref="A33:G33"/>
    <mergeCell ref="B6:D6"/>
    <mergeCell ref="B20:D20"/>
    <mergeCell ref="B7:D7"/>
    <mergeCell ref="A1:B1"/>
    <mergeCell ref="E4:E5"/>
    <mergeCell ref="A4:A5"/>
    <mergeCell ref="B4:B5"/>
    <mergeCell ref="C4:D4"/>
    <mergeCell ref="A2:G3"/>
    <mergeCell ref="F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L68"/>
  <sheetViews>
    <sheetView showGridLines="0" zoomScaleNormal="100" zoomScaleSheetLayoutView="85" workbookViewId="0">
      <selection activeCell="A2" sqref="A2:J2"/>
    </sheetView>
  </sheetViews>
  <sheetFormatPr baseColWidth="10" defaultRowHeight="12.75"/>
  <cols>
    <col min="1" max="1" width="34.42578125" customWidth="1"/>
    <col min="2" max="2" width="10" customWidth="1"/>
    <col min="3" max="4" width="9.140625" customWidth="1"/>
    <col min="5" max="6" width="11.140625" customWidth="1"/>
    <col min="7" max="8" width="10.5703125" customWidth="1"/>
    <col min="9" max="10" width="8.5703125" customWidth="1"/>
  </cols>
  <sheetData>
    <row r="1" spans="1:12">
      <c r="A1" s="538" t="s">
        <v>471</v>
      </c>
    </row>
    <row r="2" spans="1:12" ht="30.75" customHeight="1">
      <c r="A2" s="614" t="s">
        <v>293</v>
      </c>
      <c r="B2" s="614"/>
      <c r="C2" s="614"/>
      <c r="D2" s="614"/>
      <c r="E2" s="614"/>
      <c r="F2" s="614"/>
      <c r="G2" s="614"/>
      <c r="H2" s="614"/>
      <c r="I2" s="614"/>
      <c r="J2" s="614"/>
      <c r="K2" s="20"/>
      <c r="L2" s="20"/>
    </row>
    <row r="3" spans="1:12" ht="25.5" customHeight="1">
      <c r="A3" s="730" t="s">
        <v>336</v>
      </c>
      <c r="B3" s="735" t="s">
        <v>59</v>
      </c>
      <c r="C3" s="737" t="s">
        <v>132</v>
      </c>
      <c r="D3" s="738"/>
      <c r="E3" s="739" t="s">
        <v>337</v>
      </c>
      <c r="F3" s="739"/>
      <c r="G3" s="739" t="s">
        <v>340</v>
      </c>
      <c r="H3" s="739"/>
      <c r="I3" s="740" t="s">
        <v>355</v>
      </c>
      <c r="J3" s="741"/>
    </row>
    <row r="4" spans="1:12" ht="25.5">
      <c r="A4" s="731"/>
      <c r="B4" s="736"/>
      <c r="C4" s="553" t="s">
        <v>492</v>
      </c>
      <c r="D4" s="553" t="s">
        <v>493</v>
      </c>
      <c r="E4" s="553" t="s">
        <v>339</v>
      </c>
      <c r="F4" s="554" t="s">
        <v>338</v>
      </c>
      <c r="G4" s="554" t="s">
        <v>341</v>
      </c>
      <c r="H4" s="554" t="s">
        <v>342</v>
      </c>
      <c r="I4" s="555" t="s">
        <v>343</v>
      </c>
      <c r="J4" s="555" t="s">
        <v>344</v>
      </c>
    </row>
    <row r="5" spans="1:12">
      <c r="A5" s="732"/>
      <c r="B5" s="733"/>
      <c r="C5" s="734"/>
      <c r="D5" s="734"/>
      <c r="E5" s="734"/>
      <c r="F5" s="734"/>
      <c r="G5" s="734"/>
      <c r="H5" s="734"/>
      <c r="I5" s="734"/>
      <c r="J5" s="734"/>
    </row>
    <row r="6" spans="1:12">
      <c r="A6" s="420" t="s">
        <v>345</v>
      </c>
      <c r="B6" s="435">
        <v>28</v>
      </c>
      <c r="C6" s="442">
        <v>28</v>
      </c>
      <c r="D6" s="443">
        <v>30</v>
      </c>
      <c r="E6" s="442">
        <v>29</v>
      </c>
      <c r="F6" s="443">
        <v>20</v>
      </c>
      <c r="G6" s="442">
        <v>25</v>
      </c>
      <c r="H6" s="443">
        <v>38</v>
      </c>
      <c r="I6" s="442">
        <v>42</v>
      </c>
      <c r="J6" s="447">
        <v>17</v>
      </c>
    </row>
    <row r="7" spans="1:12">
      <c r="A7" s="395" t="s">
        <v>346</v>
      </c>
      <c r="B7" s="437">
        <v>2</v>
      </c>
      <c r="C7" s="438">
        <v>3</v>
      </c>
      <c r="D7" s="444">
        <v>0</v>
      </c>
      <c r="E7" s="438">
        <v>2</v>
      </c>
      <c r="F7" s="444">
        <v>3</v>
      </c>
      <c r="G7" s="438">
        <v>2</v>
      </c>
      <c r="H7" s="444">
        <v>2</v>
      </c>
      <c r="I7" s="438">
        <v>4</v>
      </c>
      <c r="J7" s="448">
        <v>1</v>
      </c>
    </row>
    <row r="8" spans="1:12">
      <c r="A8" s="390" t="s">
        <v>347</v>
      </c>
      <c r="B8" s="435">
        <v>16</v>
      </c>
      <c r="C8" s="436">
        <v>17</v>
      </c>
      <c r="D8" s="445">
        <v>11</v>
      </c>
      <c r="E8" s="436">
        <v>15</v>
      </c>
      <c r="F8" s="445">
        <v>21</v>
      </c>
      <c r="G8" s="436">
        <v>15</v>
      </c>
      <c r="H8" s="445">
        <v>18</v>
      </c>
      <c r="I8" s="436">
        <v>15</v>
      </c>
      <c r="J8" s="449">
        <v>17</v>
      </c>
    </row>
    <row r="9" spans="1:12">
      <c r="A9" s="421" t="s">
        <v>348</v>
      </c>
      <c r="B9" s="437">
        <v>5</v>
      </c>
      <c r="C9" s="438">
        <v>5</v>
      </c>
      <c r="D9" s="444">
        <v>4</v>
      </c>
      <c r="E9" s="438">
        <v>4</v>
      </c>
      <c r="F9" s="444">
        <v>6</v>
      </c>
      <c r="G9" s="438">
        <v>5</v>
      </c>
      <c r="H9" s="444">
        <v>1</v>
      </c>
      <c r="I9" s="438">
        <v>5</v>
      </c>
      <c r="J9" s="448">
        <v>3</v>
      </c>
    </row>
    <row r="10" spans="1:12">
      <c r="A10" s="390" t="s">
        <v>349</v>
      </c>
      <c r="B10" s="435">
        <v>3</v>
      </c>
      <c r="C10" s="436">
        <v>3</v>
      </c>
      <c r="D10" s="445">
        <v>4</v>
      </c>
      <c r="E10" s="436">
        <v>4</v>
      </c>
      <c r="F10" s="445">
        <v>0</v>
      </c>
      <c r="G10" s="436">
        <v>1</v>
      </c>
      <c r="H10" s="445">
        <v>8</v>
      </c>
      <c r="I10" s="436">
        <v>5</v>
      </c>
      <c r="J10" s="449">
        <v>2</v>
      </c>
    </row>
    <row r="11" spans="1:12">
      <c r="A11" s="391" t="s">
        <v>350</v>
      </c>
      <c r="B11" s="437">
        <v>1</v>
      </c>
      <c r="C11" s="438">
        <v>1</v>
      </c>
      <c r="D11" s="444">
        <v>1</v>
      </c>
      <c r="E11" s="438">
        <v>1</v>
      </c>
      <c r="F11" s="444">
        <v>0</v>
      </c>
      <c r="G11" s="438">
        <v>1</v>
      </c>
      <c r="H11" s="444">
        <v>1</v>
      </c>
      <c r="I11" s="438">
        <v>0</v>
      </c>
      <c r="J11" s="448">
        <v>1</v>
      </c>
    </row>
    <row r="12" spans="1:12">
      <c r="A12" s="390" t="s">
        <v>351</v>
      </c>
      <c r="B12" s="435">
        <v>13</v>
      </c>
      <c r="C12" s="436">
        <v>13</v>
      </c>
      <c r="D12" s="445">
        <v>11</v>
      </c>
      <c r="E12" s="436">
        <v>1</v>
      </c>
      <c r="F12" s="445">
        <v>10</v>
      </c>
      <c r="G12" s="436">
        <v>15</v>
      </c>
      <c r="H12" s="445">
        <v>9</v>
      </c>
      <c r="I12" s="436">
        <v>8</v>
      </c>
      <c r="J12" s="449">
        <v>17</v>
      </c>
    </row>
    <row r="13" spans="1:12">
      <c r="A13" s="391" t="s">
        <v>352</v>
      </c>
      <c r="B13" s="437">
        <v>23</v>
      </c>
      <c r="C13" s="438">
        <v>23</v>
      </c>
      <c r="D13" s="444">
        <v>25</v>
      </c>
      <c r="E13" s="438">
        <v>23</v>
      </c>
      <c r="F13" s="444">
        <v>22</v>
      </c>
      <c r="G13" s="438">
        <v>29</v>
      </c>
      <c r="H13" s="444">
        <v>7</v>
      </c>
      <c r="I13" s="438">
        <v>8</v>
      </c>
      <c r="J13" s="448">
        <v>36</v>
      </c>
    </row>
    <row r="14" spans="1:12">
      <c r="A14" s="390" t="s">
        <v>353</v>
      </c>
      <c r="B14" s="435">
        <v>4</v>
      </c>
      <c r="C14" s="436">
        <v>5</v>
      </c>
      <c r="D14" s="445">
        <v>0</v>
      </c>
      <c r="E14" s="436">
        <v>2</v>
      </c>
      <c r="F14" s="445">
        <v>12</v>
      </c>
      <c r="G14" s="436">
        <v>2</v>
      </c>
      <c r="H14" s="445">
        <v>9</v>
      </c>
      <c r="I14" s="436">
        <v>6</v>
      </c>
      <c r="J14" s="449">
        <v>2</v>
      </c>
    </row>
    <row r="15" spans="1:12">
      <c r="A15" s="391" t="s">
        <v>354</v>
      </c>
      <c r="B15" s="437">
        <v>2</v>
      </c>
      <c r="C15" s="438">
        <v>1</v>
      </c>
      <c r="D15" s="444">
        <v>6</v>
      </c>
      <c r="E15" s="438">
        <v>2</v>
      </c>
      <c r="F15" s="444">
        <v>1</v>
      </c>
      <c r="G15" s="438">
        <v>1</v>
      </c>
      <c r="H15" s="444">
        <v>4</v>
      </c>
      <c r="I15" s="438">
        <v>2</v>
      </c>
      <c r="J15" s="448">
        <v>2</v>
      </c>
    </row>
    <row r="16" spans="1:12">
      <c r="A16" s="439" t="s">
        <v>330</v>
      </c>
      <c r="B16" s="440">
        <v>10</v>
      </c>
      <c r="C16" s="441">
        <v>9</v>
      </c>
      <c r="D16" s="446">
        <v>15</v>
      </c>
      <c r="E16" s="441">
        <v>10</v>
      </c>
      <c r="F16" s="446">
        <v>7</v>
      </c>
      <c r="G16" s="441">
        <v>10</v>
      </c>
      <c r="H16" s="446">
        <v>8</v>
      </c>
      <c r="I16" s="441">
        <v>10</v>
      </c>
      <c r="J16" s="450">
        <v>7</v>
      </c>
    </row>
    <row r="17" spans="1:12" ht="42" customHeight="1">
      <c r="A17" s="729" t="s">
        <v>378</v>
      </c>
      <c r="B17" s="729"/>
      <c r="C17" s="729"/>
      <c r="D17" s="729"/>
      <c r="E17" s="729"/>
      <c r="F17" s="729"/>
      <c r="G17" s="729"/>
      <c r="H17" s="729"/>
      <c r="I17" s="729"/>
      <c r="J17" s="729"/>
    </row>
    <row r="18" spans="1:12">
      <c r="A18" s="638"/>
      <c r="B18" s="638"/>
      <c r="C18" s="638"/>
      <c r="D18" s="638"/>
      <c r="E18" s="638"/>
      <c r="F18" s="638"/>
      <c r="G18" s="638"/>
      <c r="H18" s="638"/>
    </row>
    <row r="19" spans="1:12">
      <c r="A19" s="15"/>
    </row>
    <row r="22" spans="1:12">
      <c r="J22" s="16"/>
      <c r="L22" s="16"/>
    </row>
    <row r="23" spans="1:12">
      <c r="E23" s="16"/>
      <c r="F23" s="16"/>
      <c r="J23" s="16"/>
      <c r="L23" s="16"/>
    </row>
    <row r="24" spans="1:12">
      <c r="E24" s="16"/>
      <c r="F24" s="16"/>
    </row>
    <row r="27" spans="1:12">
      <c r="I27" s="190"/>
      <c r="J27" s="190"/>
    </row>
    <row r="28" spans="1:12" ht="12.75" customHeight="1">
      <c r="A28" s="190"/>
      <c r="B28" s="190"/>
      <c r="C28" s="190"/>
      <c r="D28" s="190"/>
      <c r="E28" s="190"/>
      <c r="F28" s="190"/>
      <c r="G28" s="190"/>
      <c r="H28" s="190"/>
      <c r="I28" s="190"/>
      <c r="J28" s="190"/>
    </row>
    <row r="29" spans="1:12">
      <c r="A29" s="190"/>
      <c r="B29" s="190"/>
      <c r="C29" s="190"/>
      <c r="D29" s="190"/>
      <c r="E29" s="190"/>
      <c r="F29" s="190"/>
      <c r="G29" s="190"/>
      <c r="H29" s="190"/>
    </row>
    <row r="49" ht="12.75" customHeight="1"/>
    <row r="58" ht="15" customHeight="1"/>
    <row r="59" ht="12.75" customHeight="1"/>
    <row r="63" ht="15" customHeight="1"/>
    <row r="64" ht="30" customHeight="1"/>
    <row r="67" spans="1:9">
      <c r="A67" s="723"/>
      <c r="B67" s="723"/>
      <c r="C67" s="723"/>
      <c r="D67" s="723"/>
      <c r="E67" s="723"/>
      <c r="F67" s="723"/>
      <c r="G67" s="723"/>
      <c r="H67" s="723"/>
      <c r="I67" s="723"/>
    </row>
    <row r="68" spans="1:9">
      <c r="A68" s="638"/>
      <c r="B68" s="638"/>
      <c r="C68" s="638"/>
      <c r="D68" s="638"/>
      <c r="E68" s="638"/>
      <c r="F68" s="638"/>
      <c r="G68" s="638"/>
      <c r="H68" s="638"/>
    </row>
  </sheetData>
  <mergeCells count="12">
    <mergeCell ref="A2:J2"/>
    <mergeCell ref="A17:J17"/>
    <mergeCell ref="A18:H18"/>
    <mergeCell ref="A67:I67"/>
    <mergeCell ref="A68:H68"/>
    <mergeCell ref="A3:A5"/>
    <mergeCell ref="B5:J5"/>
    <mergeCell ref="B3:B4"/>
    <mergeCell ref="C3:D3"/>
    <mergeCell ref="E3:F3"/>
    <mergeCell ref="G3:H3"/>
    <mergeCell ref="I3:J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R54"/>
  <sheetViews>
    <sheetView showGridLines="0" zoomScaleNormal="100" workbookViewId="0">
      <selection activeCell="A2" sqref="A2:K2"/>
    </sheetView>
  </sheetViews>
  <sheetFormatPr baseColWidth="10" defaultRowHeight="12.75"/>
  <cols>
    <col min="1" max="1" width="38.5703125" customWidth="1"/>
    <col min="2" max="11" width="9.5703125" customWidth="1"/>
    <col min="12" max="15" width="13.7109375" customWidth="1"/>
    <col min="16" max="16" width="10.7109375" customWidth="1"/>
  </cols>
  <sheetData>
    <row r="1" spans="1:18">
      <c r="A1" s="538" t="s">
        <v>471</v>
      </c>
    </row>
    <row r="2" spans="1:18" ht="27.75" customHeight="1">
      <c r="A2" s="614" t="s">
        <v>294</v>
      </c>
      <c r="B2" s="614"/>
      <c r="C2" s="614"/>
      <c r="D2" s="614"/>
      <c r="E2" s="614"/>
      <c r="F2" s="614"/>
      <c r="G2" s="614"/>
      <c r="H2" s="614"/>
      <c r="I2" s="614"/>
      <c r="J2" s="614"/>
      <c r="K2" s="614"/>
      <c r="L2" s="146"/>
      <c r="M2" s="146"/>
      <c r="N2" s="146"/>
      <c r="O2" s="146"/>
      <c r="P2" s="146"/>
      <c r="Q2" s="20"/>
      <c r="R2" s="20"/>
    </row>
    <row r="3" spans="1:18">
      <c r="A3" s="730" t="s">
        <v>322</v>
      </c>
      <c r="B3" s="747" t="s">
        <v>320</v>
      </c>
      <c r="C3" s="747"/>
      <c r="D3" s="747"/>
      <c r="E3" s="747"/>
      <c r="F3" s="748"/>
      <c r="G3" s="748"/>
      <c r="H3" s="748"/>
      <c r="I3" s="748"/>
      <c r="J3" s="748"/>
      <c r="K3" s="748"/>
    </row>
    <row r="4" spans="1:18">
      <c r="A4" s="746"/>
      <c r="B4" s="742" t="s">
        <v>123</v>
      </c>
      <c r="C4" s="743"/>
      <c r="D4" s="743"/>
      <c r="E4" s="744"/>
      <c r="F4" s="742" t="s">
        <v>16</v>
      </c>
      <c r="G4" s="743"/>
      <c r="H4" s="743"/>
      <c r="I4" s="743"/>
      <c r="J4" s="743"/>
      <c r="K4" s="743"/>
    </row>
    <row r="5" spans="1:18" ht="39.75">
      <c r="A5" s="731"/>
      <c r="B5" s="556" t="s">
        <v>335</v>
      </c>
      <c r="C5" s="557" t="s">
        <v>321</v>
      </c>
      <c r="D5" s="553" t="s">
        <v>331</v>
      </c>
      <c r="E5" s="553" t="s">
        <v>332</v>
      </c>
      <c r="F5" s="558" t="s">
        <v>335</v>
      </c>
      <c r="G5" s="559" t="s">
        <v>321</v>
      </c>
      <c r="H5" s="554" t="s">
        <v>333</v>
      </c>
      <c r="I5" s="554" t="s">
        <v>114</v>
      </c>
      <c r="J5" s="554" t="s">
        <v>334</v>
      </c>
      <c r="K5" s="554" t="s">
        <v>331</v>
      </c>
    </row>
    <row r="6" spans="1:18">
      <c r="A6" s="732"/>
      <c r="B6" s="750" t="s">
        <v>0</v>
      </c>
      <c r="C6" s="751"/>
      <c r="D6" s="751"/>
      <c r="E6" s="751"/>
      <c r="F6" s="751"/>
      <c r="G6" s="751"/>
      <c r="H6" s="751"/>
      <c r="I6" s="751"/>
      <c r="J6" s="751"/>
      <c r="K6" s="751"/>
    </row>
    <row r="7" spans="1:18">
      <c r="A7" s="420" t="s">
        <v>323</v>
      </c>
      <c r="B7" s="431">
        <v>53</v>
      </c>
      <c r="C7" s="427">
        <v>62</v>
      </c>
      <c r="D7" s="427">
        <v>54</v>
      </c>
      <c r="E7" s="427">
        <v>41</v>
      </c>
      <c r="F7" s="433">
        <v>34</v>
      </c>
      <c r="G7" s="422">
        <v>30</v>
      </c>
      <c r="H7" s="422">
        <v>31</v>
      </c>
      <c r="I7" s="422">
        <v>36</v>
      </c>
      <c r="J7" s="422">
        <v>23</v>
      </c>
      <c r="K7" s="422">
        <v>46</v>
      </c>
    </row>
    <row r="8" spans="1:18">
      <c r="A8" s="424" t="s">
        <v>324</v>
      </c>
      <c r="B8" s="432">
        <v>75</v>
      </c>
      <c r="C8" s="428">
        <v>72</v>
      </c>
      <c r="D8" s="428">
        <v>79</v>
      </c>
      <c r="E8" s="428">
        <v>74</v>
      </c>
      <c r="F8" s="434">
        <v>61</v>
      </c>
      <c r="G8" s="423">
        <v>50</v>
      </c>
      <c r="H8" s="423">
        <v>61</v>
      </c>
      <c r="I8" s="423">
        <v>64</v>
      </c>
      <c r="J8" s="423">
        <v>58</v>
      </c>
      <c r="K8" s="423">
        <v>69</v>
      </c>
    </row>
    <row r="9" spans="1:18">
      <c r="A9" s="425" t="s">
        <v>325</v>
      </c>
      <c r="B9" s="431">
        <v>41</v>
      </c>
      <c r="C9" s="427">
        <v>40</v>
      </c>
      <c r="D9" s="427">
        <v>32</v>
      </c>
      <c r="E9" s="427">
        <v>55</v>
      </c>
      <c r="F9" s="433">
        <v>22</v>
      </c>
      <c r="G9" s="422">
        <v>18</v>
      </c>
      <c r="H9" s="422">
        <v>34</v>
      </c>
      <c r="I9" s="422">
        <v>19</v>
      </c>
      <c r="J9" s="422">
        <v>26</v>
      </c>
      <c r="K9" s="422">
        <v>15</v>
      </c>
    </row>
    <row r="10" spans="1:18">
      <c r="A10" s="421" t="s">
        <v>326</v>
      </c>
      <c r="B10" s="432">
        <v>19</v>
      </c>
      <c r="C10" s="428">
        <v>16</v>
      </c>
      <c r="D10" s="428">
        <v>16</v>
      </c>
      <c r="E10" s="428">
        <v>28</v>
      </c>
      <c r="F10" s="434">
        <v>17</v>
      </c>
      <c r="G10" s="423">
        <v>7</v>
      </c>
      <c r="H10" s="423">
        <v>28</v>
      </c>
      <c r="I10" s="423">
        <v>21</v>
      </c>
      <c r="J10" s="423">
        <v>21</v>
      </c>
      <c r="K10" s="423">
        <v>8</v>
      </c>
    </row>
    <row r="11" spans="1:18">
      <c r="A11" s="390" t="s">
        <v>327</v>
      </c>
      <c r="B11" s="431">
        <v>6</v>
      </c>
      <c r="C11" s="427">
        <v>6</v>
      </c>
      <c r="D11" s="427">
        <v>5</v>
      </c>
      <c r="E11" s="427">
        <v>7</v>
      </c>
      <c r="F11" s="433">
        <v>16</v>
      </c>
      <c r="G11" s="422">
        <v>20</v>
      </c>
      <c r="H11" s="422">
        <v>16</v>
      </c>
      <c r="I11" s="422">
        <v>17</v>
      </c>
      <c r="J11" s="422">
        <v>35</v>
      </c>
      <c r="K11" s="422">
        <v>15</v>
      </c>
    </row>
    <row r="12" spans="1:18">
      <c r="A12" s="391" t="s">
        <v>328</v>
      </c>
      <c r="B12" s="432">
        <v>14</v>
      </c>
      <c r="C12" s="428">
        <v>14</v>
      </c>
      <c r="D12" s="428">
        <v>10</v>
      </c>
      <c r="E12" s="428">
        <v>20</v>
      </c>
      <c r="F12" s="434">
        <v>9</v>
      </c>
      <c r="G12" s="423">
        <v>14</v>
      </c>
      <c r="H12" s="423">
        <v>7</v>
      </c>
      <c r="I12" s="423">
        <v>9</v>
      </c>
      <c r="J12" s="423">
        <v>11</v>
      </c>
      <c r="K12" s="423">
        <v>4</v>
      </c>
    </row>
    <row r="13" spans="1:18">
      <c r="A13" s="390" t="s">
        <v>329</v>
      </c>
      <c r="B13" s="431">
        <v>9</v>
      </c>
      <c r="C13" s="427">
        <v>9</v>
      </c>
      <c r="D13" s="427">
        <v>16</v>
      </c>
      <c r="E13" s="427">
        <v>9</v>
      </c>
      <c r="F13" s="433">
        <v>12</v>
      </c>
      <c r="G13" s="422">
        <v>12</v>
      </c>
      <c r="H13" s="422">
        <v>13</v>
      </c>
      <c r="I13" s="422">
        <v>10</v>
      </c>
      <c r="J13" s="422">
        <v>14</v>
      </c>
      <c r="K13" s="422">
        <v>14</v>
      </c>
    </row>
    <row r="14" spans="1:18">
      <c r="A14" s="391" t="s">
        <v>330</v>
      </c>
      <c r="B14" s="432">
        <v>14</v>
      </c>
      <c r="C14" s="428">
        <v>14</v>
      </c>
      <c r="D14" s="428">
        <v>12</v>
      </c>
      <c r="E14" s="428">
        <v>14</v>
      </c>
      <c r="F14" s="434">
        <v>24</v>
      </c>
      <c r="G14" s="423">
        <v>30</v>
      </c>
      <c r="H14" s="423">
        <v>25</v>
      </c>
      <c r="I14" s="423">
        <v>30</v>
      </c>
      <c r="J14" s="423">
        <v>8</v>
      </c>
      <c r="K14" s="423">
        <v>19</v>
      </c>
    </row>
    <row r="15" spans="1:18">
      <c r="A15" s="426" t="s">
        <v>57</v>
      </c>
      <c r="B15" s="429">
        <v>445</v>
      </c>
      <c r="C15" s="429">
        <v>188</v>
      </c>
      <c r="D15" s="429">
        <v>81</v>
      </c>
      <c r="E15" s="429">
        <v>127</v>
      </c>
      <c r="F15" s="430">
        <v>513</v>
      </c>
      <c r="G15" s="430">
        <v>63</v>
      </c>
      <c r="H15" s="430">
        <v>67</v>
      </c>
      <c r="I15" s="430">
        <v>86</v>
      </c>
      <c r="J15" s="430">
        <v>45</v>
      </c>
      <c r="K15" s="430">
        <v>115</v>
      </c>
    </row>
    <row r="16" spans="1:18" ht="106.5" customHeight="1">
      <c r="A16" s="749" t="s">
        <v>379</v>
      </c>
      <c r="B16" s="749"/>
      <c r="C16" s="749"/>
      <c r="D16" s="749"/>
      <c r="E16" s="749"/>
      <c r="F16" s="749"/>
      <c r="G16" s="749"/>
      <c r="H16" s="749"/>
      <c r="I16" s="749"/>
      <c r="J16" s="749"/>
      <c r="K16" s="749"/>
      <c r="L16" s="372"/>
      <c r="M16" s="372"/>
      <c r="N16" s="372"/>
      <c r="O16" s="372"/>
    </row>
    <row r="18" spans="1:18">
      <c r="A18" s="723"/>
      <c r="B18" s="723"/>
      <c r="C18" s="723"/>
      <c r="D18" s="723"/>
      <c r="E18" s="723"/>
      <c r="F18" s="723"/>
      <c r="G18" s="723"/>
      <c r="H18" s="723"/>
      <c r="I18" s="723"/>
      <c r="J18" s="723"/>
      <c r="K18" s="723"/>
      <c r="L18" s="723"/>
      <c r="M18" s="723"/>
      <c r="N18" s="723"/>
      <c r="O18" s="723"/>
    </row>
    <row r="19" spans="1:18">
      <c r="A19" s="638"/>
      <c r="B19" s="638"/>
      <c r="C19" s="638"/>
      <c r="D19" s="638"/>
      <c r="E19" s="638"/>
      <c r="F19" s="638"/>
      <c r="G19" s="638"/>
      <c r="H19" s="638"/>
      <c r="I19" s="638"/>
      <c r="J19" s="638"/>
      <c r="K19" s="638"/>
      <c r="L19" s="638"/>
      <c r="M19" s="375"/>
    </row>
    <row r="22" spans="1:18">
      <c r="O22" s="16"/>
      <c r="P22" s="16"/>
      <c r="R22" s="16"/>
    </row>
    <row r="23" spans="1:18">
      <c r="E23" s="16"/>
      <c r="F23" s="16"/>
      <c r="G23" s="16"/>
      <c r="H23" s="16"/>
      <c r="I23" s="16"/>
      <c r="J23" s="16"/>
      <c r="K23" s="16"/>
      <c r="O23" s="16"/>
      <c r="P23" s="16"/>
      <c r="R23" s="16"/>
    </row>
    <row r="24" spans="1:18">
      <c r="E24" s="16"/>
      <c r="F24" s="16"/>
      <c r="G24" s="16"/>
      <c r="H24" s="16"/>
      <c r="I24" s="16"/>
      <c r="J24" s="16"/>
      <c r="K24" s="16"/>
    </row>
    <row r="27" spans="1:18">
      <c r="N27" s="190"/>
      <c r="O27" s="190"/>
      <c r="P27" s="190"/>
    </row>
    <row r="28" spans="1:18" ht="12.75" customHeight="1">
      <c r="A28" s="190"/>
      <c r="B28" s="190"/>
      <c r="C28" s="190"/>
      <c r="D28" s="190"/>
      <c r="E28" s="190"/>
      <c r="F28" s="257"/>
      <c r="G28" s="257"/>
      <c r="H28" s="257"/>
      <c r="I28" s="257"/>
      <c r="J28" s="257"/>
      <c r="K28" s="257"/>
      <c r="L28" s="190"/>
      <c r="M28" s="190"/>
      <c r="N28" s="190"/>
      <c r="O28" s="190"/>
      <c r="P28" s="190"/>
    </row>
    <row r="29" spans="1:18">
      <c r="A29" s="190"/>
      <c r="B29" s="190"/>
      <c r="C29" s="190"/>
      <c r="D29" s="190"/>
      <c r="E29" s="190"/>
      <c r="F29" s="257"/>
      <c r="G29" s="257"/>
      <c r="H29" s="257"/>
      <c r="I29" s="257"/>
      <c r="J29" s="257"/>
      <c r="K29" s="257"/>
      <c r="L29" s="190"/>
      <c r="M29" s="190"/>
    </row>
    <row r="41" ht="34.5" customHeight="1"/>
    <row r="49" spans="1:15" ht="36" customHeight="1"/>
    <row r="51" spans="1:15" ht="15" customHeight="1"/>
    <row r="52" spans="1:15" ht="30" customHeight="1"/>
    <row r="54" spans="1:15">
      <c r="A54" s="745"/>
      <c r="B54" s="745"/>
      <c r="C54" s="745"/>
      <c r="D54" s="745"/>
      <c r="E54" s="745"/>
      <c r="F54" s="745"/>
      <c r="G54" s="745"/>
      <c r="H54" s="745"/>
      <c r="I54" s="745"/>
      <c r="J54" s="745"/>
      <c r="K54" s="745"/>
      <c r="L54" s="745"/>
      <c r="M54" s="745"/>
      <c r="N54" s="745"/>
      <c r="O54" s="745"/>
    </row>
  </sheetData>
  <mergeCells count="10">
    <mergeCell ref="A2:K2"/>
    <mergeCell ref="B4:E4"/>
    <mergeCell ref="F4:K4"/>
    <mergeCell ref="A54:O54"/>
    <mergeCell ref="A18:O18"/>
    <mergeCell ref="A19:L19"/>
    <mergeCell ref="A3:A6"/>
    <mergeCell ref="B3:K3"/>
    <mergeCell ref="A16:K16"/>
    <mergeCell ref="B6:K6"/>
  </mergeCells>
  <hyperlinks>
    <hyperlink ref="A1" location="Inhalt!A1" display="Zurück zum Inhalt"/>
  </hyperlinks>
  <pageMargins left="0.70866141732283461" right="0.70866141732283461" top="0.78740157480314965" bottom="0.78740157480314965" header="0.31496062992125984" footer="0.31496062992125984"/>
  <pageSetup paperSize="9" scale="99" orientation="landscape" r:id="rId1"/>
  <headerFooter>
    <oddHeader>&amp;R&amp;K0070C0
F5 - Tabellenanhang</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C27"/>
  <sheetViews>
    <sheetView showGridLines="0" zoomScaleNormal="100" workbookViewId="0">
      <selection activeCell="A2" sqref="A2:C2"/>
    </sheetView>
  </sheetViews>
  <sheetFormatPr baseColWidth="10" defaultRowHeight="12.75"/>
  <cols>
    <col min="1" max="1" width="41" customWidth="1"/>
    <col min="2" max="2" width="24.28515625" customWidth="1"/>
    <col min="3" max="3" width="24.42578125" customWidth="1"/>
  </cols>
  <sheetData>
    <row r="1" spans="1:3">
      <c r="A1" s="538" t="s">
        <v>471</v>
      </c>
    </row>
    <row r="2" spans="1:3" ht="41.25" customHeight="1">
      <c r="A2" s="614" t="s">
        <v>382</v>
      </c>
      <c r="B2" s="614"/>
      <c r="C2" s="614"/>
    </row>
    <row r="3" spans="1:3">
      <c r="A3" s="730" t="s">
        <v>494</v>
      </c>
      <c r="B3" s="752" t="s">
        <v>298</v>
      </c>
      <c r="C3" s="748"/>
    </row>
    <row r="4" spans="1:3">
      <c r="A4" s="731"/>
      <c r="B4" s="384" t="s">
        <v>300</v>
      </c>
      <c r="C4" s="385" t="s">
        <v>299</v>
      </c>
    </row>
    <row r="5" spans="1:3">
      <c r="A5" s="732"/>
      <c r="B5" s="733" t="s">
        <v>0</v>
      </c>
      <c r="C5" s="751"/>
    </row>
    <row r="6" spans="1:3">
      <c r="A6" s="405" t="s">
        <v>59</v>
      </c>
      <c r="B6" s="411">
        <v>70</v>
      </c>
      <c r="C6" s="412">
        <v>67</v>
      </c>
    </row>
    <row r="7" spans="1:3">
      <c r="A7" s="755" t="s">
        <v>130</v>
      </c>
      <c r="B7" s="755"/>
      <c r="C7" s="756"/>
    </row>
    <row r="8" spans="1:3" ht="14.25">
      <c r="A8" s="406" t="s">
        <v>52</v>
      </c>
      <c r="B8" s="418" t="s">
        <v>315</v>
      </c>
      <c r="C8" s="419" t="s">
        <v>318</v>
      </c>
    </row>
    <row r="9" spans="1:3">
      <c r="A9" s="407" t="s">
        <v>53</v>
      </c>
      <c r="B9" s="411">
        <v>68</v>
      </c>
      <c r="C9" s="412">
        <v>64</v>
      </c>
    </row>
    <row r="10" spans="1:3" ht="14.25">
      <c r="A10" s="757" t="s">
        <v>304</v>
      </c>
      <c r="B10" s="757"/>
      <c r="C10" s="758"/>
    </row>
    <row r="11" spans="1:3" ht="14.25">
      <c r="A11" s="406" t="s">
        <v>302</v>
      </c>
      <c r="B11" s="418" t="s">
        <v>317</v>
      </c>
      <c r="C11" s="419" t="s">
        <v>319</v>
      </c>
    </row>
    <row r="12" spans="1:3">
      <c r="A12" s="407" t="s">
        <v>303</v>
      </c>
      <c r="B12" s="411">
        <v>75</v>
      </c>
      <c r="C12" s="412">
        <v>69</v>
      </c>
    </row>
    <row r="13" spans="1:3">
      <c r="A13" s="757" t="s">
        <v>301</v>
      </c>
      <c r="B13" s="757"/>
      <c r="C13" s="758"/>
    </row>
    <row r="14" spans="1:3">
      <c r="A14" s="406" t="s">
        <v>305</v>
      </c>
      <c r="B14" s="409">
        <v>67</v>
      </c>
      <c r="C14" s="410">
        <v>69</v>
      </c>
    </row>
    <row r="15" spans="1:3">
      <c r="A15" s="407" t="s">
        <v>306</v>
      </c>
      <c r="B15" s="411">
        <v>60</v>
      </c>
      <c r="C15" s="412">
        <v>61</v>
      </c>
    </row>
    <row r="16" spans="1:3">
      <c r="A16" s="406" t="s">
        <v>308</v>
      </c>
      <c r="B16" s="409">
        <v>78</v>
      </c>
      <c r="C16" s="410">
        <v>74</v>
      </c>
    </row>
    <row r="17" spans="1:3">
      <c r="A17" s="407" t="s">
        <v>307</v>
      </c>
      <c r="B17" s="411">
        <v>73</v>
      </c>
      <c r="C17" s="412">
        <v>66</v>
      </c>
    </row>
    <row r="18" spans="1:3">
      <c r="A18" s="757" t="s">
        <v>132</v>
      </c>
      <c r="B18" s="757"/>
      <c r="C18" s="758"/>
    </row>
    <row r="19" spans="1:3" ht="14.25">
      <c r="A19" s="406" t="s">
        <v>79</v>
      </c>
      <c r="B19" s="409">
        <v>72</v>
      </c>
      <c r="C19" s="419" t="s">
        <v>357</v>
      </c>
    </row>
    <row r="20" spans="1:3">
      <c r="A20" s="407" t="s">
        <v>136</v>
      </c>
      <c r="B20" s="411">
        <v>70</v>
      </c>
      <c r="C20" s="412">
        <v>68</v>
      </c>
    </row>
    <row r="21" spans="1:3">
      <c r="A21" s="757" t="s">
        <v>309</v>
      </c>
      <c r="B21" s="757"/>
      <c r="C21" s="758"/>
    </row>
    <row r="22" spans="1:3">
      <c r="A22" s="406" t="s">
        <v>310</v>
      </c>
      <c r="B22" s="409">
        <v>64</v>
      </c>
      <c r="C22" s="410">
        <v>54</v>
      </c>
    </row>
    <row r="23" spans="1:3">
      <c r="A23" s="407" t="s">
        <v>311</v>
      </c>
      <c r="B23" s="411">
        <v>63</v>
      </c>
      <c r="C23" s="412">
        <v>65</v>
      </c>
    </row>
    <row r="24" spans="1:3">
      <c r="A24" s="406" t="s">
        <v>312</v>
      </c>
      <c r="B24" s="409">
        <v>76</v>
      </c>
      <c r="C24" s="410">
        <v>60</v>
      </c>
    </row>
    <row r="25" spans="1:3">
      <c r="A25" s="413" t="s">
        <v>313</v>
      </c>
      <c r="B25" s="414">
        <v>75</v>
      </c>
      <c r="C25" s="415">
        <v>70</v>
      </c>
    </row>
    <row r="26" spans="1:3">
      <c r="A26" s="408" t="s">
        <v>314</v>
      </c>
      <c r="B26" s="416">
        <v>2150</v>
      </c>
      <c r="C26" s="417">
        <v>3102</v>
      </c>
    </row>
    <row r="27" spans="1:3" ht="138.75" customHeight="1">
      <c r="A27" s="753" t="s">
        <v>316</v>
      </c>
      <c r="B27" s="754"/>
      <c r="C27" s="754"/>
    </row>
  </sheetData>
  <mergeCells count="10">
    <mergeCell ref="A2:C2"/>
    <mergeCell ref="A3:A5"/>
    <mergeCell ref="B3:C3"/>
    <mergeCell ref="A27:C27"/>
    <mergeCell ref="B5:C5"/>
    <mergeCell ref="A7:C7"/>
    <mergeCell ref="A10:C10"/>
    <mergeCell ref="A13:C13"/>
    <mergeCell ref="A21:C21"/>
    <mergeCell ref="A18:C18"/>
  </mergeCells>
  <hyperlinks>
    <hyperlink ref="A1" location="Inhalt!A1" display="Zurück zum Inhalt"/>
  </hyperlinks>
  <pageMargins left="0.25" right="0.25"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Y47"/>
  <sheetViews>
    <sheetView showGridLines="0" tabSelected="1" zoomScaleNormal="100" workbookViewId="0">
      <selection activeCell="A2" sqref="A2:Y2"/>
    </sheetView>
  </sheetViews>
  <sheetFormatPr baseColWidth="10" defaultColWidth="11.42578125" defaultRowHeight="12"/>
  <cols>
    <col min="1" max="1" width="20.140625" style="130" customWidth="1"/>
    <col min="2" max="15" width="6.42578125" style="130" customWidth="1"/>
    <col min="16" max="16" width="6.42578125" style="13" customWidth="1"/>
    <col min="17" max="25" width="6.42578125" style="130" customWidth="1"/>
    <col min="26" max="16384" width="11.42578125" style="130"/>
  </cols>
  <sheetData>
    <row r="1" spans="1:25" ht="12.75">
      <c r="A1" s="538" t="s">
        <v>471</v>
      </c>
    </row>
    <row r="2" spans="1:25" ht="27.75" customHeight="1">
      <c r="A2" s="763" t="s">
        <v>381</v>
      </c>
      <c r="B2" s="763"/>
      <c r="C2" s="763"/>
      <c r="D2" s="763"/>
      <c r="E2" s="763"/>
      <c r="F2" s="763"/>
      <c r="G2" s="763"/>
      <c r="H2" s="763"/>
      <c r="I2" s="763"/>
      <c r="J2" s="763"/>
      <c r="K2" s="763"/>
      <c r="L2" s="763"/>
      <c r="M2" s="763"/>
      <c r="N2" s="763"/>
      <c r="O2" s="763"/>
      <c r="P2" s="763"/>
      <c r="Q2" s="763"/>
      <c r="R2" s="763"/>
      <c r="S2" s="763"/>
      <c r="T2" s="763"/>
      <c r="U2" s="763"/>
      <c r="V2" s="763"/>
      <c r="W2" s="763"/>
      <c r="X2" s="763"/>
      <c r="Y2" s="763"/>
    </row>
    <row r="3" spans="1:25">
      <c r="A3" s="759" t="s">
        <v>36</v>
      </c>
      <c r="B3" s="540">
        <v>1993</v>
      </c>
      <c r="C3" s="540">
        <v>1994</v>
      </c>
      <c r="D3" s="582">
        <v>1995</v>
      </c>
      <c r="E3" s="582">
        <v>1996</v>
      </c>
      <c r="F3" s="545">
        <v>1997</v>
      </c>
      <c r="G3" s="540">
        <v>1998</v>
      </c>
      <c r="H3" s="540">
        <v>1999</v>
      </c>
      <c r="I3" s="540">
        <v>2000</v>
      </c>
      <c r="J3" s="540">
        <v>2001</v>
      </c>
      <c r="K3" s="540">
        <v>2002</v>
      </c>
      <c r="L3" s="540">
        <v>2003</v>
      </c>
      <c r="M3" s="540">
        <v>2004</v>
      </c>
      <c r="N3" s="540">
        <v>2005</v>
      </c>
      <c r="O3" s="540">
        <v>2006</v>
      </c>
      <c r="P3" s="540">
        <v>2007</v>
      </c>
      <c r="Q3" s="546">
        <v>2008</v>
      </c>
      <c r="R3" s="546">
        <v>2009</v>
      </c>
      <c r="S3" s="546">
        <v>2010</v>
      </c>
      <c r="T3" s="546">
        <v>2011</v>
      </c>
      <c r="U3" s="546">
        <v>2012</v>
      </c>
      <c r="V3" s="546">
        <v>2013</v>
      </c>
      <c r="W3" s="546">
        <v>2014</v>
      </c>
      <c r="X3" s="546">
        <v>2015</v>
      </c>
      <c r="Y3" s="546">
        <v>2016</v>
      </c>
    </row>
    <row r="4" spans="1:25" ht="12.75" customHeight="1">
      <c r="A4" s="760"/>
      <c r="B4" s="761"/>
      <c r="C4" s="761"/>
      <c r="D4" s="762"/>
      <c r="E4" s="762"/>
      <c r="F4" s="761"/>
      <c r="G4" s="761"/>
      <c r="H4" s="761"/>
      <c r="I4" s="761"/>
      <c r="J4" s="761"/>
      <c r="K4" s="761"/>
      <c r="L4" s="761"/>
      <c r="M4" s="761"/>
      <c r="N4" s="761"/>
      <c r="O4" s="761"/>
      <c r="P4" s="761"/>
      <c r="Q4" s="761"/>
      <c r="R4" s="761"/>
      <c r="S4" s="761"/>
      <c r="T4" s="761"/>
      <c r="U4" s="761"/>
      <c r="V4" s="761"/>
      <c r="W4" s="761"/>
      <c r="X4" s="761"/>
      <c r="Y4" s="761"/>
    </row>
    <row r="5" spans="1:25" ht="27.75" customHeight="1">
      <c r="A5" s="288" t="s">
        <v>66</v>
      </c>
      <c r="B5" s="282">
        <v>20688</v>
      </c>
      <c r="C5" s="282">
        <v>21993</v>
      </c>
      <c r="D5" s="282">
        <v>22013</v>
      </c>
      <c r="E5" s="282">
        <v>22494</v>
      </c>
      <c r="F5" s="282">
        <v>23858</v>
      </c>
      <c r="G5" s="282">
        <v>24596</v>
      </c>
      <c r="H5" s="282">
        <v>24269</v>
      </c>
      <c r="I5" s="282">
        <v>25531</v>
      </c>
      <c r="J5" s="282">
        <v>24584</v>
      </c>
      <c r="K5" s="282">
        <v>23662</v>
      </c>
      <c r="L5" s="282">
        <v>22900</v>
      </c>
      <c r="M5" s="282">
        <v>23107</v>
      </c>
      <c r="N5" s="282">
        <v>25911</v>
      </c>
      <c r="O5" s="282">
        <v>24253</v>
      </c>
      <c r="P5" s="282">
        <v>23814</v>
      </c>
      <c r="Q5" s="282">
        <v>25166</v>
      </c>
      <c r="R5" s="282">
        <v>25067</v>
      </c>
      <c r="S5" s="282">
        <v>25600</v>
      </c>
      <c r="T5" s="282">
        <v>26959</v>
      </c>
      <c r="U5" s="282">
        <v>26797</v>
      </c>
      <c r="V5" s="282">
        <v>27706</v>
      </c>
      <c r="W5" s="282">
        <v>28147</v>
      </c>
      <c r="X5" s="282">
        <v>29215</v>
      </c>
      <c r="Y5" s="282">
        <v>29301</v>
      </c>
    </row>
    <row r="6" spans="1:25" ht="12.75" customHeight="1">
      <c r="A6" s="280" t="s">
        <v>67</v>
      </c>
      <c r="B6" s="136" t="s">
        <v>60</v>
      </c>
      <c r="C6" s="136" t="s">
        <v>60</v>
      </c>
      <c r="D6" s="137" t="s">
        <v>60</v>
      </c>
      <c r="E6" s="137" t="s">
        <v>60</v>
      </c>
      <c r="F6" s="137">
        <v>21.515790992550908</v>
      </c>
      <c r="G6" s="136">
        <v>21.159305586621016</v>
      </c>
      <c r="H6" s="278">
        <v>19.707341632358077</v>
      </c>
      <c r="I6" s="278">
        <v>19.927722880469567</v>
      </c>
      <c r="J6" s="278">
        <v>19.369834303768545</v>
      </c>
      <c r="K6" s="278">
        <v>19.5314821540595</v>
      </c>
      <c r="L6" s="278">
        <v>19.5525956284153</v>
      </c>
      <c r="M6" s="278">
        <v>20.627566505981072</v>
      </c>
      <c r="N6" s="278">
        <v>24.039746158984638</v>
      </c>
      <c r="O6" s="278">
        <v>22.402756352820553</v>
      </c>
      <c r="P6" s="278">
        <v>21.710076487587859</v>
      </c>
      <c r="Q6" s="278">
        <v>22.162533464844302</v>
      </c>
      <c r="R6" s="278">
        <v>20.485265514930617</v>
      </c>
      <c r="S6" s="278">
        <v>19.761930493585091</v>
      </c>
      <c r="T6" s="278">
        <v>19.252578055817406</v>
      </c>
      <c r="U6" s="278">
        <v>18.576647648889782</v>
      </c>
      <c r="V6" s="278">
        <v>18.590513510430576</v>
      </c>
      <c r="W6" s="278">
        <v>19.333324175069375</v>
      </c>
      <c r="X6" s="278">
        <v>20.217713249643605</v>
      </c>
      <c r="Y6" s="278">
        <v>20.524800537969583</v>
      </c>
    </row>
    <row r="7" spans="1:25" ht="12.75" customHeight="1">
      <c r="A7" s="285" t="s">
        <v>74</v>
      </c>
      <c r="B7" s="282">
        <v>1194</v>
      </c>
      <c r="C7" s="282">
        <v>1352</v>
      </c>
      <c r="D7" s="282">
        <v>1360</v>
      </c>
      <c r="E7" s="282">
        <v>1359</v>
      </c>
      <c r="F7" s="282">
        <v>1467</v>
      </c>
      <c r="G7" s="282">
        <v>1492</v>
      </c>
      <c r="H7" s="282">
        <v>1540</v>
      </c>
      <c r="I7" s="282">
        <v>1928</v>
      </c>
      <c r="J7" s="282">
        <v>1768</v>
      </c>
      <c r="K7" s="282">
        <v>1670</v>
      </c>
      <c r="L7" s="282">
        <v>1738</v>
      </c>
      <c r="M7" s="282">
        <v>1831</v>
      </c>
      <c r="N7" s="282">
        <v>1992</v>
      </c>
      <c r="O7" s="282">
        <v>1755</v>
      </c>
      <c r="P7" s="282">
        <v>1799</v>
      </c>
      <c r="Q7" s="282">
        <v>1751</v>
      </c>
      <c r="R7" s="282">
        <v>1736</v>
      </c>
      <c r="S7" s="282">
        <v>1792</v>
      </c>
      <c r="T7" s="282">
        <v>1754</v>
      </c>
      <c r="U7" s="282">
        <v>1900</v>
      </c>
      <c r="V7" s="282">
        <v>1962</v>
      </c>
      <c r="W7" s="282">
        <v>2026</v>
      </c>
      <c r="X7" s="282">
        <v>2051</v>
      </c>
      <c r="Y7" s="282">
        <v>2173</v>
      </c>
    </row>
    <row r="8" spans="1:25" ht="12.75" customHeight="1">
      <c r="A8" s="287" t="s">
        <v>67</v>
      </c>
      <c r="B8" s="138" t="s">
        <v>60</v>
      </c>
      <c r="C8" s="138" t="s">
        <v>60</v>
      </c>
      <c r="D8" s="139" t="s">
        <v>60</v>
      </c>
      <c r="E8" s="139" t="s">
        <v>60</v>
      </c>
      <c r="F8" s="139">
        <v>9.8821151902997642</v>
      </c>
      <c r="G8" s="138">
        <v>9.1854952902788884</v>
      </c>
      <c r="H8" s="286">
        <v>8.6809470124013544</v>
      </c>
      <c r="I8" s="286">
        <v>10.477691429813598</v>
      </c>
      <c r="J8" s="286">
        <v>9.0951180616286855</v>
      </c>
      <c r="K8" s="286">
        <v>8.7361372672107134</v>
      </c>
      <c r="L8" s="286">
        <v>9.2599499174170177</v>
      </c>
      <c r="M8" s="286">
        <v>10.099840035302554</v>
      </c>
      <c r="N8" s="286">
        <v>10.983678870754302</v>
      </c>
      <c r="O8" s="286">
        <v>9.5390803348190012</v>
      </c>
      <c r="P8" s="286">
        <v>9.5079541250462452</v>
      </c>
      <c r="Q8" s="286">
        <v>9.2347450029006914</v>
      </c>
      <c r="R8" s="286">
        <v>8.2713931770535538</v>
      </c>
      <c r="S8" s="286">
        <v>7.8212290502793298</v>
      </c>
      <c r="T8" s="286">
        <v>7.0405009432826233</v>
      </c>
      <c r="U8" s="286">
        <v>6.7864414044361903</v>
      </c>
      <c r="V8" s="286">
        <v>6.9589274313683767</v>
      </c>
      <c r="W8" s="286">
        <v>7.1630603874982324</v>
      </c>
      <c r="X8" s="286">
        <v>7.2205597606055267</v>
      </c>
      <c r="Y8" s="286">
        <v>7.9038300658349394</v>
      </c>
    </row>
    <row r="9" spans="1:25" ht="12.75" customHeight="1">
      <c r="A9" s="285" t="s">
        <v>61</v>
      </c>
      <c r="B9" s="282">
        <v>68</v>
      </c>
      <c r="C9" s="282">
        <v>68</v>
      </c>
      <c r="D9" s="282">
        <v>48</v>
      </c>
      <c r="E9" s="282">
        <v>59</v>
      </c>
      <c r="F9" s="282">
        <v>63</v>
      </c>
      <c r="G9" s="282">
        <v>40</v>
      </c>
      <c r="H9" s="282">
        <v>66</v>
      </c>
      <c r="I9" s="282">
        <v>57</v>
      </c>
      <c r="J9" s="282">
        <v>78</v>
      </c>
      <c r="K9" s="282">
        <v>85</v>
      </c>
      <c r="L9" s="282">
        <v>85</v>
      </c>
      <c r="M9" s="282">
        <v>93</v>
      </c>
      <c r="N9" s="282">
        <v>90</v>
      </c>
      <c r="O9" s="282">
        <v>90</v>
      </c>
      <c r="P9" s="282">
        <v>110</v>
      </c>
      <c r="Q9" s="282">
        <v>110</v>
      </c>
      <c r="R9" s="282">
        <v>101</v>
      </c>
      <c r="S9" s="282">
        <v>115</v>
      </c>
      <c r="T9" s="282">
        <v>138</v>
      </c>
      <c r="U9" s="282">
        <v>129</v>
      </c>
      <c r="V9" s="282">
        <v>128</v>
      </c>
      <c r="W9" s="282">
        <v>157</v>
      </c>
      <c r="X9" s="282">
        <v>148</v>
      </c>
      <c r="Y9" s="282">
        <v>105</v>
      </c>
    </row>
    <row r="10" spans="1:25" ht="12.75" customHeight="1">
      <c r="A10" s="287" t="s">
        <v>67</v>
      </c>
      <c r="B10" s="138" t="s">
        <v>60</v>
      </c>
      <c r="C10" s="138" t="s">
        <v>60</v>
      </c>
      <c r="D10" s="139" t="s">
        <v>60</v>
      </c>
      <c r="E10" s="139" t="s">
        <v>60</v>
      </c>
      <c r="F10" s="139">
        <v>3.3564198188598828</v>
      </c>
      <c r="G10" s="138">
        <v>1.8796992481203008</v>
      </c>
      <c r="H10" s="286">
        <v>2.7295285359801489</v>
      </c>
      <c r="I10" s="286">
        <v>2.3039611964430073</v>
      </c>
      <c r="J10" s="286">
        <v>3.2759344813103741</v>
      </c>
      <c r="K10" s="286">
        <v>3.4566897112647417</v>
      </c>
      <c r="L10" s="286">
        <v>3.2932971716388995</v>
      </c>
      <c r="M10" s="286">
        <v>3.6671924290220823</v>
      </c>
      <c r="N10" s="286">
        <v>3.4181541967337639</v>
      </c>
      <c r="O10" s="286">
        <v>3.2385750269881255</v>
      </c>
      <c r="P10" s="286">
        <v>4.1368935690109065</v>
      </c>
      <c r="Q10" s="286">
        <v>4.0029112081513833</v>
      </c>
      <c r="R10" s="286">
        <v>3.5575907009510388</v>
      </c>
      <c r="S10" s="286">
        <v>3.9641502930024131</v>
      </c>
      <c r="T10" s="286">
        <v>4.2331288343558278</v>
      </c>
      <c r="U10" s="286">
        <v>3.4978308026030374</v>
      </c>
      <c r="V10" s="286">
        <v>3.4024455077086659</v>
      </c>
      <c r="W10" s="286">
        <v>4.1261498028909322</v>
      </c>
      <c r="X10" s="286">
        <v>4.1191205121068748</v>
      </c>
      <c r="Y10" s="286">
        <v>3.2618825722273996</v>
      </c>
    </row>
    <row r="11" spans="1:25" ht="24">
      <c r="A11" s="285" t="s">
        <v>68</v>
      </c>
      <c r="B11" s="282">
        <v>2471</v>
      </c>
      <c r="C11" s="282">
        <v>2728</v>
      </c>
      <c r="D11" s="282">
        <v>2905</v>
      </c>
      <c r="E11" s="282">
        <v>3091</v>
      </c>
      <c r="F11" s="282">
        <v>3210</v>
      </c>
      <c r="G11" s="282">
        <v>3370</v>
      </c>
      <c r="H11" s="282">
        <v>3554</v>
      </c>
      <c r="I11" s="282">
        <v>3816</v>
      </c>
      <c r="J11" s="282">
        <v>3997</v>
      </c>
      <c r="K11" s="282">
        <v>3709</v>
      </c>
      <c r="L11" s="282">
        <v>4003</v>
      </c>
      <c r="M11" s="282">
        <v>3989</v>
      </c>
      <c r="N11" s="282">
        <v>4637</v>
      </c>
      <c r="O11" s="282">
        <v>4602</v>
      </c>
      <c r="P11" s="282">
        <v>4199</v>
      </c>
      <c r="Q11" s="282">
        <v>4677</v>
      </c>
      <c r="R11" s="282">
        <v>4424</v>
      </c>
      <c r="S11" s="282">
        <v>4482</v>
      </c>
      <c r="T11" s="282">
        <v>4697</v>
      </c>
      <c r="U11" s="282">
        <v>4491</v>
      </c>
      <c r="V11" s="282">
        <v>4780</v>
      </c>
      <c r="W11" s="282">
        <v>4635</v>
      </c>
      <c r="X11" s="282">
        <v>4675</v>
      </c>
      <c r="Y11" s="282">
        <v>4794</v>
      </c>
    </row>
    <row r="12" spans="1:25" ht="12.75" customHeight="1">
      <c r="A12" s="287" t="s">
        <v>67</v>
      </c>
      <c r="B12" s="138" t="s">
        <v>60</v>
      </c>
      <c r="C12" s="138" t="s">
        <v>60</v>
      </c>
      <c r="D12" s="139" t="s">
        <v>60</v>
      </c>
      <c r="E12" s="139" t="s">
        <v>60</v>
      </c>
      <c r="F12" s="139">
        <v>9.659655141283741</v>
      </c>
      <c r="G12" s="138">
        <v>8.8927591302512141</v>
      </c>
      <c r="H12" s="286">
        <v>8.7796442687747049</v>
      </c>
      <c r="I12" s="286">
        <v>8.8259783513738554</v>
      </c>
      <c r="J12" s="286">
        <v>9.1070655517327808</v>
      </c>
      <c r="K12" s="286">
        <v>8.6458891815660035</v>
      </c>
      <c r="L12" s="286">
        <v>9.4754532973535959</v>
      </c>
      <c r="M12" s="286">
        <v>9.7628429476981822</v>
      </c>
      <c r="N12" s="286">
        <v>11.988727441956668</v>
      </c>
      <c r="O12" s="286">
        <v>11.611828825191765</v>
      </c>
      <c r="P12" s="286">
        <v>10.70927593154633</v>
      </c>
      <c r="Q12" s="286">
        <v>11.241437327244322</v>
      </c>
      <c r="R12" s="286">
        <v>9.7789566755083985</v>
      </c>
      <c r="S12" s="286">
        <v>9.5416515870819403</v>
      </c>
      <c r="T12" s="286">
        <v>9.131203950310077</v>
      </c>
      <c r="U12" s="286">
        <v>9.162127425179019</v>
      </c>
      <c r="V12" s="286">
        <v>9.1709675562633102</v>
      </c>
      <c r="W12" s="286">
        <v>9.6323697499948047</v>
      </c>
      <c r="X12" s="286">
        <v>10.238720981165134</v>
      </c>
      <c r="Y12" s="286">
        <v>10.746228508663783</v>
      </c>
    </row>
    <row r="13" spans="1:25" ht="12.75" customHeight="1">
      <c r="A13" s="285" t="s">
        <v>64</v>
      </c>
      <c r="B13" s="282">
        <v>5831</v>
      </c>
      <c r="C13" s="282">
        <v>6517</v>
      </c>
      <c r="D13" s="282">
        <v>6610</v>
      </c>
      <c r="E13" s="282">
        <v>6617</v>
      </c>
      <c r="F13" s="282">
        <v>6975</v>
      </c>
      <c r="G13" s="282">
        <v>7237</v>
      </c>
      <c r="H13" s="282">
        <v>6968</v>
      </c>
      <c r="I13" s="282">
        <v>7164</v>
      </c>
      <c r="J13" s="282">
        <v>6623</v>
      </c>
      <c r="K13" s="282">
        <v>6157</v>
      </c>
      <c r="L13" s="282">
        <v>6025</v>
      </c>
      <c r="M13" s="282">
        <v>5856</v>
      </c>
      <c r="N13" s="282">
        <v>6548</v>
      </c>
      <c r="O13" s="282">
        <v>6100</v>
      </c>
      <c r="P13" s="282">
        <v>6273</v>
      </c>
      <c r="Q13" s="282">
        <v>6608</v>
      </c>
      <c r="R13" s="282">
        <v>6706</v>
      </c>
      <c r="S13" s="282">
        <v>7260</v>
      </c>
      <c r="T13" s="282">
        <v>7558</v>
      </c>
      <c r="U13" s="282">
        <v>7832</v>
      </c>
      <c r="V13" s="282">
        <v>8619</v>
      </c>
      <c r="W13" s="282">
        <v>8527</v>
      </c>
      <c r="X13" s="282">
        <v>8847</v>
      </c>
      <c r="Y13" s="282">
        <v>8782</v>
      </c>
    </row>
    <row r="14" spans="1:25" ht="12.75" customHeight="1">
      <c r="A14" s="287" t="s">
        <v>67</v>
      </c>
      <c r="B14" s="138" t="s">
        <v>60</v>
      </c>
      <c r="C14" s="138" t="s">
        <v>60</v>
      </c>
      <c r="D14" s="139" t="s">
        <v>60</v>
      </c>
      <c r="E14" s="139" t="s">
        <v>60</v>
      </c>
      <c r="F14" s="139">
        <v>37.471795422800042</v>
      </c>
      <c r="G14" s="138">
        <v>35.703009373458308</v>
      </c>
      <c r="H14" s="286">
        <v>33.32855024632898</v>
      </c>
      <c r="I14" s="286">
        <v>33.142116950407107</v>
      </c>
      <c r="J14" s="286">
        <v>32.164537904909913</v>
      </c>
      <c r="K14" s="286">
        <v>32.59569061358463</v>
      </c>
      <c r="L14" s="286">
        <v>34.081909718293922</v>
      </c>
      <c r="M14" s="286">
        <v>36.08355413149301</v>
      </c>
      <c r="N14" s="286">
        <v>43.981730252552396</v>
      </c>
      <c r="O14" s="286">
        <v>40.089379600420614</v>
      </c>
      <c r="P14" s="286">
        <v>41.7309739222991</v>
      </c>
      <c r="Q14" s="286">
        <v>42.990046190878928</v>
      </c>
      <c r="R14" s="286">
        <v>40.088474414155904</v>
      </c>
      <c r="S14" s="286">
        <v>40.226063829787236</v>
      </c>
      <c r="T14" s="286">
        <v>37.829721207267632</v>
      </c>
      <c r="U14" s="286">
        <v>35.689223057644107</v>
      </c>
      <c r="V14" s="286">
        <v>37.029558343357962</v>
      </c>
      <c r="W14" s="286">
        <v>36.399726799282853</v>
      </c>
      <c r="X14" s="286">
        <v>38.465217391304343</v>
      </c>
      <c r="Y14" s="286">
        <v>39.617449361663738</v>
      </c>
    </row>
    <row r="15" spans="1:25" ht="24">
      <c r="A15" s="285" t="s">
        <v>34</v>
      </c>
      <c r="B15" s="282">
        <v>7847</v>
      </c>
      <c r="C15" s="282">
        <v>7415</v>
      </c>
      <c r="D15" s="282">
        <v>7228</v>
      </c>
      <c r="E15" s="282">
        <v>7337</v>
      </c>
      <c r="F15" s="282">
        <v>8098</v>
      </c>
      <c r="G15" s="282">
        <v>8490</v>
      </c>
      <c r="H15" s="282">
        <v>7911</v>
      </c>
      <c r="I15" s="282">
        <v>8397</v>
      </c>
      <c r="J15" s="282">
        <v>8088</v>
      </c>
      <c r="K15" s="282">
        <v>8062</v>
      </c>
      <c r="L15" s="282">
        <v>7193</v>
      </c>
      <c r="M15" s="282">
        <v>7447</v>
      </c>
      <c r="N15" s="282">
        <v>8224</v>
      </c>
      <c r="O15" s="282">
        <v>7560</v>
      </c>
      <c r="P15" s="282">
        <v>7222</v>
      </c>
      <c r="Q15" s="282">
        <v>7352</v>
      </c>
      <c r="R15" s="282">
        <v>7699</v>
      </c>
      <c r="S15" s="282">
        <v>7287</v>
      </c>
      <c r="T15" s="282">
        <v>7771</v>
      </c>
      <c r="U15" s="282">
        <v>7350</v>
      </c>
      <c r="V15" s="282">
        <v>7003</v>
      </c>
      <c r="W15" s="282">
        <v>7326</v>
      </c>
      <c r="X15" s="282">
        <v>7322</v>
      </c>
      <c r="Y15" s="282">
        <v>7414</v>
      </c>
    </row>
    <row r="16" spans="1:25">
      <c r="A16" s="287" t="s">
        <v>67</v>
      </c>
      <c r="B16" s="138" t="s">
        <v>60</v>
      </c>
      <c r="C16" s="138" t="s">
        <v>60</v>
      </c>
      <c r="D16" s="139" t="s">
        <v>60</v>
      </c>
      <c r="E16" s="139" t="s">
        <v>60</v>
      </c>
      <c r="F16" s="139">
        <v>59.918608953015173</v>
      </c>
      <c r="G16" s="138">
        <v>66.271173210522207</v>
      </c>
      <c r="H16" s="286">
        <v>65.515527950310556</v>
      </c>
      <c r="I16" s="286">
        <v>70.980557903634818</v>
      </c>
      <c r="J16" s="286">
        <v>72.525107604017208</v>
      </c>
      <c r="K16" s="286">
        <v>72.959276018099544</v>
      </c>
      <c r="L16" s="286">
        <v>66.325495620101421</v>
      </c>
      <c r="M16" s="286">
        <v>70.063035092671001</v>
      </c>
      <c r="N16" s="286">
        <v>78.660927785748441</v>
      </c>
      <c r="O16" s="286">
        <v>73.820915926179083</v>
      </c>
      <c r="P16" s="286">
        <v>69.255849635596462</v>
      </c>
      <c r="Q16" s="286">
        <v>69.97905958499905</v>
      </c>
      <c r="R16" s="286">
        <v>72.345423792520208</v>
      </c>
      <c r="S16" s="286">
        <v>67.697881828316611</v>
      </c>
      <c r="T16" s="286">
        <v>66.288492706645059</v>
      </c>
      <c r="U16" s="286">
        <v>59.990205680705188</v>
      </c>
      <c r="V16" s="286">
        <v>55.081013056473182</v>
      </c>
      <c r="W16" s="286">
        <v>58.129016900737916</v>
      </c>
      <c r="X16" s="286">
        <v>59.191592562651572</v>
      </c>
      <c r="Y16" s="286">
        <v>59.497632613754917</v>
      </c>
    </row>
    <row r="17" spans="1:25" ht="36.75" customHeight="1">
      <c r="A17" s="285" t="s">
        <v>220</v>
      </c>
      <c r="B17" s="282">
        <v>1116</v>
      </c>
      <c r="C17" s="282">
        <v>1158</v>
      </c>
      <c r="D17" s="282">
        <v>1095</v>
      </c>
      <c r="E17" s="282">
        <v>1060</v>
      </c>
      <c r="F17" s="282">
        <v>1067</v>
      </c>
      <c r="G17" s="282">
        <v>1102</v>
      </c>
      <c r="H17" s="282">
        <v>1182</v>
      </c>
      <c r="I17" s="282">
        <v>1068</v>
      </c>
      <c r="J17" s="282">
        <v>984</v>
      </c>
      <c r="K17" s="282">
        <v>992</v>
      </c>
      <c r="L17" s="282">
        <v>1033</v>
      </c>
      <c r="M17" s="282">
        <v>1049</v>
      </c>
      <c r="N17" s="282">
        <v>1243</v>
      </c>
      <c r="O17" s="282">
        <v>1056</v>
      </c>
      <c r="P17" s="282">
        <v>1074</v>
      </c>
      <c r="Q17" s="282">
        <v>1011</v>
      </c>
      <c r="R17" s="282">
        <v>994</v>
      </c>
      <c r="S17" s="282">
        <v>1019</v>
      </c>
      <c r="T17" s="282">
        <v>1027</v>
      </c>
      <c r="U17" s="282">
        <v>1065</v>
      </c>
      <c r="V17" s="282">
        <v>897</v>
      </c>
      <c r="W17" s="282">
        <v>969</v>
      </c>
      <c r="X17" s="282">
        <v>1016</v>
      </c>
      <c r="Y17" s="282">
        <v>1008</v>
      </c>
    </row>
    <row r="18" spans="1:25" ht="12.75" customHeight="1">
      <c r="A18" s="287" t="s">
        <v>67</v>
      </c>
      <c r="B18" s="138" t="s">
        <v>60</v>
      </c>
      <c r="C18" s="138" t="s">
        <v>60</v>
      </c>
      <c r="D18" s="139" t="s">
        <v>60</v>
      </c>
      <c r="E18" s="139" t="s">
        <v>60</v>
      </c>
      <c r="F18" s="139">
        <v>26.352185724870335</v>
      </c>
      <c r="G18" s="138">
        <v>31.15634718688154</v>
      </c>
      <c r="H18" s="286">
        <v>30.424710424710426</v>
      </c>
      <c r="I18" s="286">
        <v>31.439505445981748</v>
      </c>
      <c r="J18" s="286">
        <v>28.688046647230319</v>
      </c>
      <c r="K18" s="286">
        <v>31.713554987212277</v>
      </c>
      <c r="L18" s="286">
        <v>32.658868163136262</v>
      </c>
      <c r="M18" s="286">
        <v>33.185700727617842</v>
      </c>
      <c r="N18" s="286">
        <v>41.502504173622704</v>
      </c>
      <c r="O18" s="286">
        <v>37.05263157894737</v>
      </c>
      <c r="P18" s="286">
        <v>32.864137086903305</v>
      </c>
      <c r="Q18" s="286">
        <v>31.973434535104367</v>
      </c>
      <c r="R18" s="286">
        <v>30.783524310932176</v>
      </c>
      <c r="S18" s="286">
        <v>34.507280731459531</v>
      </c>
      <c r="T18" s="286">
        <v>33.573063092513891</v>
      </c>
      <c r="U18" s="286">
        <v>33.863275039745631</v>
      </c>
      <c r="V18" s="286">
        <v>26.243417203042714</v>
      </c>
      <c r="W18" s="286">
        <v>29.852125693160815</v>
      </c>
      <c r="X18" s="286">
        <v>29.664233576642335</v>
      </c>
      <c r="Y18" s="286">
        <v>28.06236080178174</v>
      </c>
    </row>
    <row r="19" spans="1:25">
      <c r="A19" s="285" t="s">
        <v>69</v>
      </c>
      <c r="B19" s="282">
        <v>1839</v>
      </c>
      <c r="C19" s="282">
        <v>2488</v>
      </c>
      <c r="D19" s="282">
        <v>2465</v>
      </c>
      <c r="E19" s="282">
        <v>2694</v>
      </c>
      <c r="F19" s="282">
        <v>2647</v>
      </c>
      <c r="G19" s="282">
        <v>2551</v>
      </c>
      <c r="H19" s="282">
        <v>2766</v>
      </c>
      <c r="I19" s="282">
        <v>2838</v>
      </c>
      <c r="J19" s="282">
        <v>2769</v>
      </c>
      <c r="K19" s="282">
        <v>2749</v>
      </c>
      <c r="L19" s="282">
        <v>2540</v>
      </c>
      <c r="M19" s="282">
        <v>2601</v>
      </c>
      <c r="N19" s="282">
        <v>2856</v>
      </c>
      <c r="O19" s="282">
        <v>2764</v>
      </c>
      <c r="P19" s="282">
        <v>2835</v>
      </c>
      <c r="Q19" s="282">
        <v>3236</v>
      </c>
      <c r="R19" s="282">
        <v>3059</v>
      </c>
      <c r="S19" s="282">
        <v>3393</v>
      </c>
      <c r="T19" s="282">
        <v>3735</v>
      </c>
      <c r="U19" s="282">
        <v>3745</v>
      </c>
      <c r="V19" s="282">
        <v>4060</v>
      </c>
      <c r="W19" s="282">
        <v>4181</v>
      </c>
      <c r="X19" s="282">
        <v>4839</v>
      </c>
      <c r="Y19" s="282">
        <v>4719</v>
      </c>
    </row>
    <row r="20" spans="1:25" ht="12.75" customHeight="1">
      <c r="A20" s="287" t="s">
        <v>67</v>
      </c>
      <c r="B20" s="286" t="s">
        <v>60</v>
      </c>
      <c r="C20" s="286" t="s">
        <v>60</v>
      </c>
      <c r="D20" s="286" t="s">
        <v>60</v>
      </c>
      <c r="E20" s="286" t="s">
        <v>60</v>
      </c>
      <c r="F20" s="286">
        <v>13.563230170116828</v>
      </c>
      <c r="G20" s="286">
        <v>14.143934353515192</v>
      </c>
      <c r="H20" s="286">
        <v>13.790008973975471</v>
      </c>
      <c r="I20" s="286">
        <v>13.164486501530753</v>
      </c>
      <c r="J20" s="286">
        <v>13.560235063663075</v>
      </c>
      <c r="K20" s="286">
        <v>15.017754711827369</v>
      </c>
      <c r="L20" s="286">
        <v>15.444484981150431</v>
      </c>
      <c r="M20" s="286">
        <v>17.437650844730491</v>
      </c>
      <c r="N20" s="286">
        <v>20.328849028400597</v>
      </c>
      <c r="O20" s="286">
        <v>20.378972203789722</v>
      </c>
      <c r="P20" s="286">
        <v>20.112088535754825</v>
      </c>
      <c r="Q20" s="286">
        <v>22.051107325383303</v>
      </c>
      <c r="R20" s="286">
        <v>19.02244885268329</v>
      </c>
      <c r="S20" s="286">
        <v>19.127346524606796</v>
      </c>
      <c r="T20" s="286">
        <v>19.792273859360922</v>
      </c>
      <c r="U20" s="286">
        <v>19.482884195193009</v>
      </c>
      <c r="V20" s="286">
        <v>21.786960021464985</v>
      </c>
      <c r="W20" s="286">
        <v>21.674442716433383</v>
      </c>
      <c r="X20" s="286">
        <v>23.085730642622014</v>
      </c>
      <c r="Y20" s="286">
        <v>21.29320458442379</v>
      </c>
    </row>
    <row r="21" spans="1:25" ht="12.75" customHeight="1">
      <c r="A21" s="285" t="s">
        <v>70</v>
      </c>
      <c r="B21" s="282">
        <v>239</v>
      </c>
      <c r="C21" s="282">
        <v>208</v>
      </c>
      <c r="D21" s="282">
        <v>241</v>
      </c>
      <c r="E21" s="282">
        <v>242</v>
      </c>
      <c r="F21" s="282">
        <v>257</v>
      </c>
      <c r="G21" s="282">
        <v>252</v>
      </c>
      <c r="H21" s="282">
        <v>282</v>
      </c>
      <c r="I21" s="282">
        <v>263</v>
      </c>
      <c r="J21" s="282">
        <v>277</v>
      </c>
      <c r="K21" s="282">
        <v>238</v>
      </c>
      <c r="L21" s="282">
        <v>283</v>
      </c>
      <c r="M21" s="282">
        <v>241</v>
      </c>
      <c r="N21" s="282">
        <v>321</v>
      </c>
      <c r="O21" s="282">
        <v>291</v>
      </c>
      <c r="P21" s="282">
        <v>254</v>
      </c>
      <c r="Q21" s="282">
        <v>319</v>
      </c>
      <c r="R21" s="282">
        <v>256</v>
      </c>
      <c r="S21" s="282">
        <v>252</v>
      </c>
      <c r="T21" s="282">
        <v>247</v>
      </c>
      <c r="U21" s="282">
        <v>255</v>
      </c>
      <c r="V21" s="282">
        <v>255</v>
      </c>
      <c r="W21" s="282">
        <v>306</v>
      </c>
      <c r="X21" s="282">
        <v>317</v>
      </c>
      <c r="Y21" s="282">
        <v>302</v>
      </c>
    </row>
    <row r="22" spans="1:25" ht="12.75" customHeight="1">
      <c r="A22" s="280" t="s">
        <v>67</v>
      </c>
      <c r="B22" s="136" t="s">
        <v>60</v>
      </c>
      <c r="C22" s="136" t="s">
        <v>60</v>
      </c>
      <c r="D22" s="137" t="s">
        <v>60</v>
      </c>
      <c r="E22" s="137" t="s">
        <v>60</v>
      </c>
      <c r="F22" s="137">
        <v>4.9055163199083793</v>
      </c>
      <c r="G22" s="136">
        <v>4.7368421052631584</v>
      </c>
      <c r="H22" s="278">
        <v>5.0501432664756454</v>
      </c>
      <c r="I22" s="278">
        <v>4.6930763740185579</v>
      </c>
      <c r="J22" s="278">
        <v>4.9314580737048246</v>
      </c>
      <c r="K22" s="278">
        <v>4.4888721237268951</v>
      </c>
      <c r="L22" s="278">
        <v>5.2485163204747778</v>
      </c>
      <c r="M22" s="278">
        <v>4.3337529221363065</v>
      </c>
      <c r="N22" s="278">
        <v>5.3949579831932768</v>
      </c>
      <c r="O22" s="278">
        <v>5.21505376344086</v>
      </c>
      <c r="P22" s="278">
        <v>4.1790062520565971</v>
      </c>
      <c r="Q22" s="278">
        <v>4.8911376878258199</v>
      </c>
      <c r="R22" s="278">
        <v>3.8752649106872541</v>
      </c>
      <c r="S22" s="278">
        <v>3.4801822952630852</v>
      </c>
      <c r="T22" s="278">
        <v>3.6484490398818314</v>
      </c>
      <c r="U22" s="278">
        <v>3.6564381990249499</v>
      </c>
      <c r="V22" s="278">
        <v>3.6887024446694632</v>
      </c>
      <c r="W22" s="278">
        <v>4.4900953778429935</v>
      </c>
      <c r="X22" s="278">
        <v>4.4729786933822488</v>
      </c>
      <c r="Y22" s="278">
        <v>4.2812588602211505</v>
      </c>
    </row>
    <row r="23" spans="1:25" ht="36" customHeight="1">
      <c r="A23" s="283" t="s">
        <v>524</v>
      </c>
      <c r="B23" s="282">
        <v>12260</v>
      </c>
      <c r="C23" s="282">
        <v>13993</v>
      </c>
      <c r="D23" s="282">
        <v>14197</v>
      </c>
      <c r="E23" s="282">
        <v>14609</v>
      </c>
      <c r="F23" s="282">
        <v>15214</v>
      </c>
      <c r="G23" s="282">
        <v>15566</v>
      </c>
      <c r="H23" s="282">
        <v>15698</v>
      </c>
      <c r="I23" s="282">
        <v>16597</v>
      </c>
      <c r="J23" s="282">
        <v>15984</v>
      </c>
      <c r="K23" s="282">
        <v>15056</v>
      </c>
      <c r="L23" s="282">
        <v>15175</v>
      </c>
      <c r="M23" s="282">
        <v>15149</v>
      </c>
      <c r="N23" s="282">
        <v>17067</v>
      </c>
      <c r="O23" s="282">
        <v>16177</v>
      </c>
      <c r="P23" s="282">
        <v>16105</v>
      </c>
      <c r="Q23" s="282">
        <v>17385</v>
      </c>
      <c r="R23" s="282">
        <v>16887</v>
      </c>
      <c r="S23" s="282">
        <v>17871</v>
      </c>
      <c r="T23" s="282">
        <v>18732</v>
      </c>
      <c r="U23" s="282">
        <v>19012</v>
      </c>
      <c r="V23" s="282">
        <v>20327</v>
      </c>
      <c r="W23" s="282">
        <v>20441</v>
      </c>
      <c r="X23" s="282">
        <v>21506</v>
      </c>
      <c r="Y23" s="282">
        <v>21887</v>
      </c>
    </row>
    <row r="24" spans="1:25" ht="24" customHeight="1">
      <c r="A24" s="280" t="s">
        <v>39</v>
      </c>
      <c r="B24" s="279" t="s">
        <v>60</v>
      </c>
      <c r="C24" s="279" t="s">
        <v>60</v>
      </c>
      <c r="D24" s="279" t="s">
        <v>60</v>
      </c>
      <c r="E24" s="279" t="s">
        <v>60</v>
      </c>
      <c r="F24" s="279">
        <v>15.771032881369987</v>
      </c>
      <c r="G24" s="279">
        <v>15.171096361704823</v>
      </c>
      <c r="H24" s="278">
        <v>14.254322243207904</v>
      </c>
      <c r="I24" s="278">
        <v>14.402367274683698</v>
      </c>
      <c r="J24" s="278">
        <v>13.927833883743018</v>
      </c>
      <c r="K24" s="278">
        <v>13.785147272910391</v>
      </c>
      <c r="L24" s="278">
        <v>14.399172581318556</v>
      </c>
      <c r="M24" s="278">
        <v>15.07258200921329</v>
      </c>
      <c r="N24" s="278">
        <v>17.693711252565883</v>
      </c>
      <c r="O24" s="278">
        <v>16.649684544210125</v>
      </c>
      <c r="P24" s="278">
        <v>16.381520058588983</v>
      </c>
      <c r="Q24" s="278">
        <v>17.027090556502323</v>
      </c>
      <c r="R24" s="278">
        <v>15.187790049285892</v>
      </c>
      <c r="S24" s="278">
        <v>15.093877482073328</v>
      </c>
      <c r="T24" s="278">
        <v>14.633346092852847</v>
      </c>
      <c r="U24" s="278">
        <v>14.422478797165875</v>
      </c>
      <c r="V24" s="278">
        <v>14.914958249563417</v>
      </c>
      <c r="W24" s="278">
        <v>15.368017442297571</v>
      </c>
      <c r="X24" s="278">
        <v>16.286748557320934</v>
      </c>
      <c r="Y24" s="278">
        <v>16.807580958524355</v>
      </c>
    </row>
    <row r="25" spans="1:25" ht="89.25" customHeight="1">
      <c r="A25" s="749" t="s">
        <v>523</v>
      </c>
      <c r="B25" s="749"/>
      <c r="C25" s="749"/>
      <c r="D25" s="749"/>
      <c r="E25" s="749"/>
      <c r="F25" s="749"/>
      <c r="G25" s="749"/>
      <c r="H25" s="749"/>
      <c r="I25" s="749"/>
      <c r="J25" s="749"/>
      <c r="K25" s="749"/>
      <c r="L25" s="749"/>
      <c r="M25" s="749"/>
      <c r="N25" s="749"/>
      <c r="O25" s="749"/>
      <c r="P25" s="749"/>
      <c r="Q25" s="749"/>
      <c r="R25" s="749"/>
      <c r="S25" s="749"/>
      <c r="T25" s="749"/>
      <c r="U25" s="749"/>
      <c r="V25" s="749"/>
      <c r="W25" s="749"/>
      <c r="X25" s="749"/>
      <c r="Y25" s="749"/>
    </row>
    <row r="26" spans="1:25" s="281" customFormat="1" ht="15" customHeight="1">
      <c r="A26" s="638"/>
      <c r="B26" s="638"/>
      <c r="C26" s="638"/>
      <c r="D26" s="638"/>
      <c r="E26" s="638"/>
      <c r="F26" s="638"/>
      <c r="G26" s="638"/>
      <c r="H26" s="638"/>
      <c r="I26" s="638"/>
      <c r="J26" s="638"/>
      <c r="K26" s="638"/>
      <c r="L26" s="638"/>
      <c r="M26" s="638"/>
      <c r="N26" s="638"/>
      <c r="O26" s="638"/>
      <c r="P26" s="638"/>
      <c r="Q26" s="638"/>
      <c r="R26" s="638"/>
      <c r="S26" s="638"/>
      <c r="T26" s="638"/>
      <c r="U26" s="638"/>
      <c r="V26" s="638"/>
      <c r="W26" s="638"/>
      <c r="X26" s="638"/>
      <c r="Y26" s="638"/>
    </row>
    <row r="27" spans="1:25" s="281" customFormat="1" ht="12.75" customHeight="1"/>
    <row r="28" spans="1:25" s="284" customFormat="1"/>
    <row r="29" spans="1:25" s="277" customFormat="1"/>
    <row r="30" spans="1:25" s="284" customFormat="1"/>
    <row r="31" spans="1:25" s="277" customFormat="1"/>
    <row r="32" spans="1:25" s="284" customFormat="1"/>
    <row r="33" s="277" customFormat="1"/>
    <row r="34" s="284" customFormat="1"/>
    <row r="35" s="277" customFormat="1"/>
    <row r="36" s="284" customFormat="1"/>
    <row r="37" s="277" customFormat="1"/>
    <row r="38" s="284" customFormat="1"/>
    <row r="39" s="277" customFormat="1"/>
    <row r="40" s="284" customFormat="1"/>
    <row r="41" s="277" customFormat="1"/>
    <row r="42" s="284" customFormat="1"/>
    <row r="43" s="277" customFormat="1"/>
    <row r="44" s="284" customFormat="1"/>
    <row r="45" s="277" customFormat="1"/>
    <row r="46" s="281" customFormat="1"/>
    <row r="47" s="277" customFormat="1"/>
  </sheetData>
  <mergeCells count="5">
    <mergeCell ref="A26:Y26"/>
    <mergeCell ref="A3:A4"/>
    <mergeCell ref="B4:Y4"/>
    <mergeCell ref="A25:Y25"/>
    <mergeCell ref="A2:Y2"/>
  </mergeCells>
  <hyperlinks>
    <hyperlink ref="A1" location="Inhalt!A1" display="Zurück zum Inhalt"/>
  </hyperlinks>
  <pageMargins left="0.70866141732283461" right="0.70866141732283461" top="0.78740157480314965" bottom="0.78740157480314965" header="0.31496062992125984" footer="0.31496062992125984"/>
  <pageSetup paperSize="9" scale="76" orientation="landscape" r:id="rId1"/>
  <headerFooter>
    <oddHeader>&amp;R&amp;K0070C0
F5 - Tabellenanhang</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N46"/>
  <sheetViews>
    <sheetView showGridLines="0" zoomScaleNormal="100" zoomScaleSheetLayoutView="85" workbookViewId="0">
      <selection activeCell="P43" sqref="P42:P43"/>
    </sheetView>
  </sheetViews>
  <sheetFormatPr baseColWidth="10" defaultRowHeight="12.75"/>
  <cols>
    <col min="1" max="1" width="12.7109375" customWidth="1"/>
    <col min="2" max="2" width="39.85546875" customWidth="1"/>
    <col min="3" max="3" width="8" customWidth="1"/>
    <col min="4" max="4" width="3.42578125" customWidth="1"/>
    <col min="5" max="5" width="7.85546875" customWidth="1"/>
    <col min="6" max="6" width="3.5703125" customWidth="1"/>
    <col min="7" max="7" width="8" customWidth="1"/>
    <col min="8" max="8" width="3.5703125" customWidth="1"/>
    <col min="9" max="9" width="8" customWidth="1"/>
    <col min="10" max="10" width="3.5703125" customWidth="1"/>
    <col min="11" max="11" width="7.85546875" customWidth="1"/>
    <col min="12" max="12" width="3.42578125" customWidth="1"/>
    <col min="14" max="14" width="8.85546875" customWidth="1"/>
  </cols>
  <sheetData>
    <row r="1" spans="1:14">
      <c r="A1" s="609" t="s">
        <v>471</v>
      </c>
      <c r="B1" s="609"/>
    </row>
    <row r="2" spans="1:14" ht="30.75" customHeight="1">
      <c r="A2" s="635" t="s">
        <v>497</v>
      </c>
      <c r="B2" s="635"/>
      <c r="C2" s="635"/>
      <c r="D2" s="635"/>
      <c r="E2" s="635"/>
      <c r="F2" s="635"/>
      <c r="G2" s="635"/>
      <c r="H2" s="635"/>
      <c r="I2" s="635"/>
      <c r="J2" s="635"/>
      <c r="K2" s="635"/>
      <c r="L2" s="635"/>
      <c r="M2" s="635"/>
      <c r="N2" s="635"/>
    </row>
    <row r="3" spans="1:14" ht="12.75" customHeight="1">
      <c r="A3" s="764" t="s">
        <v>495</v>
      </c>
      <c r="B3" s="765"/>
      <c r="C3" s="797" t="s">
        <v>387</v>
      </c>
      <c r="D3" s="798"/>
      <c r="E3" s="798"/>
      <c r="F3" s="798"/>
      <c r="G3" s="798"/>
      <c r="H3" s="798"/>
      <c r="I3" s="798"/>
      <c r="J3" s="798"/>
      <c r="K3" s="798"/>
      <c r="L3" s="799"/>
      <c r="M3" s="770" t="s">
        <v>388</v>
      </c>
      <c r="N3" s="771"/>
    </row>
    <row r="4" spans="1:14">
      <c r="A4" s="766"/>
      <c r="B4" s="767"/>
      <c r="C4" s="800" t="s">
        <v>389</v>
      </c>
      <c r="D4" s="801"/>
      <c r="E4" s="800" t="s">
        <v>390</v>
      </c>
      <c r="F4" s="801"/>
      <c r="G4" s="800" t="s">
        <v>391</v>
      </c>
      <c r="H4" s="801"/>
      <c r="I4" s="800" t="s">
        <v>392</v>
      </c>
      <c r="J4" s="801"/>
      <c r="K4" s="800" t="s">
        <v>393</v>
      </c>
      <c r="L4" s="802"/>
      <c r="M4" s="772"/>
      <c r="N4" s="773"/>
    </row>
    <row r="5" spans="1:14">
      <c r="A5" s="768"/>
      <c r="B5" s="769"/>
      <c r="C5" s="776" t="s">
        <v>498</v>
      </c>
      <c r="D5" s="777"/>
      <c r="E5" s="777"/>
      <c r="F5" s="777"/>
      <c r="G5" s="777"/>
      <c r="H5" s="777"/>
      <c r="I5" s="777"/>
      <c r="J5" s="777"/>
      <c r="K5" s="777"/>
      <c r="L5" s="778"/>
      <c r="M5" s="774"/>
      <c r="N5" s="775"/>
    </row>
    <row r="6" spans="1:14" ht="12.75" customHeight="1">
      <c r="A6" s="783" t="s">
        <v>394</v>
      </c>
      <c r="B6" s="466" t="s">
        <v>395</v>
      </c>
      <c r="C6" s="484"/>
      <c r="D6" s="467"/>
      <c r="E6" s="484"/>
      <c r="F6" s="467"/>
      <c r="G6" s="484"/>
      <c r="H6" s="467"/>
      <c r="I6" s="484"/>
      <c r="J6" s="467"/>
      <c r="K6" s="484"/>
      <c r="L6" s="467"/>
      <c r="M6" s="494"/>
      <c r="N6" s="469"/>
    </row>
    <row r="7" spans="1:14">
      <c r="A7" s="783"/>
      <c r="B7" s="498" t="s">
        <v>396</v>
      </c>
      <c r="C7" s="499">
        <v>5.5E-2</v>
      </c>
      <c r="D7" s="500" t="s">
        <v>397</v>
      </c>
      <c r="E7" s="501">
        <v>2.9000000000000001E-2</v>
      </c>
      <c r="F7" s="500"/>
      <c r="G7" s="501">
        <v>3.3000000000000002E-2</v>
      </c>
      <c r="H7" s="500"/>
      <c r="I7" s="501">
        <v>3.5999999999999997E-2</v>
      </c>
      <c r="J7" s="500"/>
      <c r="K7" s="501">
        <v>6.0000000000000001E-3</v>
      </c>
      <c r="L7" s="502"/>
      <c r="M7" s="503"/>
      <c r="N7" s="502"/>
    </row>
    <row r="8" spans="1:14">
      <c r="A8" s="783"/>
      <c r="B8" s="498"/>
      <c r="C8" s="504" t="s">
        <v>398</v>
      </c>
      <c r="D8" s="500"/>
      <c r="E8" s="505" t="s">
        <v>399</v>
      </c>
      <c r="F8" s="500"/>
      <c r="G8" s="505" t="s">
        <v>400</v>
      </c>
      <c r="H8" s="500"/>
      <c r="I8" s="505" t="s">
        <v>399</v>
      </c>
      <c r="J8" s="500"/>
      <c r="K8" s="505" t="s">
        <v>401</v>
      </c>
      <c r="L8" s="502"/>
      <c r="M8" s="503"/>
      <c r="N8" s="502"/>
    </row>
    <row r="9" spans="1:14">
      <c r="A9" s="783"/>
      <c r="B9" s="470" t="s">
        <v>402</v>
      </c>
      <c r="C9" s="485">
        <v>0.14299999999999999</v>
      </c>
      <c r="D9" s="468" t="s">
        <v>403</v>
      </c>
      <c r="E9" s="492">
        <v>7.1999999999999995E-2</v>
      </c>
      <c r="F9" s="468" t="s">
        <v>404</v>
      </c>
      <c r="G9" s="492">
        <v>6.7000000000000004E-2</v>
      </c>
      <c r="H9" s="468" t="s">
        <v>404</v>
      </c>
      <c r="I9" s="492">
        <v>0.114</v>
      </c>
      <c r="J9" s="468" t="s">
        <v>403</v>
      </c>
      <c r="K9" s="492">
        <v>0.01</v>
      </c>
      <c r="L9" s="469"/>
      <c r="M9" s="494"/>
      <c r="N9" s="469"/>
    </row>
    <row r="10" spans="1:14">
      <c r="A10" s="784"/>
      <c r="B10" s="471"/>
      <c r="C10" s="487" t="s">
        <v>405</v>
      </c>
      <c r="D10" s="472"/>
      <c r="E10" s="491" t="s">
        <v>398</v>
      </c>
      <c r="F10" s="472"/>
      <c r="G10" s="491" t="s">
        <v>399</v>
      </c>
      <c r="H10" s="472"/>
      <c r="I10" s="491" t="s">
        <v>405</v>
      </c>
      <c r="J10" s="472"/>
      <c r="K10" s="493" t="s">
        <v>400</v>
      </c>
      <c r="L10" s="473"/>
      <c r="M10" s="495"/>
      <c r="N10" s="473"/>
    </row>
    <row r="11" spans="1:14">
      <c r="A11" s="786" t="s">
        <v>406</v>
      </c>
      <c r="B11" s="506" t="s">
        <v>407</v>
      </c>
      <c r="C11" s="507"/>
      <c r="D11" s="502"/>
      <c r="E11" s="505" t="s">
        <v>408</v>
      </c>
      <c r="F11" s="500" t="s">
        <v>403</v>
      </c>
      <c r="G11" s="505"/>
      <c r="H11" s="500"/>
      <c r="I11" s="505"/>
      <c r="J11" s="500"/>
      <c r="K11" s="505">
        <v>-7.4999999999999997E-2</v>
      </c>
      <c r="L11" s="508" t="s">
        <v>403</v>
      </c>
      <c r="M11" s="505" t="s">
        <v>409</v>
      </c>
      <c r="N11" s="500" t="s">
        <v>403</v>
      </c>
    </row>
    <row r="12" spans="1:14">
      <c r="A12" s="787"/>
      <c r="B12" s="509"/>
      <c r="C12" s="507"/>
      <c r="D12" s="502"/>
      <c r="E12" s="505" t="s">
        <v>410</v>
      </c>
      <c r="F12" s="500"/>
      <c r="G12" s="505"/>
      <c r="H12" s="500"/>
      <c r="I12" s="505"/>
      <c r="J12" s="500"/>
      <c r="K12" s="505" t="s">
        <v>411</v>
      </c>
      <c r="L12" s="508"/>
      <c r="M12" s="505"/>
      <c r="N12" s="500"/>
    </row>
    <row r="13" spans="1:14">
      <c r="A13" s="787"/>
      <c r="B13" s="476" t="s">
        <v>412</v>
      </c>
      <c r="C13" s="488"/>
      <c r="D13" s="469"/>
      <c r="E13" s="490">
        <v>-0.17299999999999999</v>
      </c>
      <c r="F13" s="468" t="s">
        <v>403</v>
      </c>
      <c r="G13" s="490"/>
      <c r="H13" s="468"/>
      <c r="I13" s="490"/>
      <c r="J13" s="468"/>
      <c r="K13" s="490">
        <v>-6.9000000000000006E-2</v>
      </c>
      <c r="L13" s="474" t="s">
        <v>403</v>
      </c>
      <c r="M13" s="490" t="s">
        <v>413</v>
      </c>
      <c r="N13" s="468" t="s">
        <v>397</v>
      </c>
    </row>
    <row r="14" spans="1:14">
      <c r="A14" s="788"/>
      <c r="B14" s="471"/>
      <c r="C14" s="489"/>
      <c r="D14" s="477"/>
      <c r="E14" s="491" t="s">
        <v>414</v>
      </c>
      <c r="F14" s="472"/>
      <c r="G14" s="491"/>
      <c r="H14" s="472"/>
      <c r="I14" s="491"/>
      <c r="J14" s="472"/>
      <c r="K14" s="493" t="s">
        <v>415</v>
      </c>
      <c r="L14" s="478"/>
      <c r="M14" s="493"/>
      <c r="N14" s="479"/>
    </row>
    <row r="15" spans="1:14" ht="12.75" customHeight="1">
      <c r="A15" s="785" t="s">
        <v>416</v>
      </c>
      <c r="B15" s="475" t="s">
        <v>417</v>
      </c>
      <c r="C15" s="486"/>
      <c r="D15" s="468"/>
      <c r="E15" s="490"/>
      <c r="F15" s="468"/>
      <c r="G15" s="490"/>
      <c r="H15" s="468"/>
      <c r="I15" s="490"/>
      <c r="J15" s="468"/>
      <c r="K15" s="490"/>
      <c r="L15" s="468"/>
      <c r="M15" s="484" t="s">
        <v>418</v>
      </c>
      <c r="N15" s="467" t="s">
        <v>403</v>
      </c>
    </row>
    <row r="16" spans="1:14">
      <c r="A16" s="783"/>
      <c r="B16" s="510" t="s">
        <v>72</v>
      </c>
      <c r="C16" s="504"/>
      <c r="D16" s="500"/>
      <c r="E16" s="505"/>
      <c r="F16" s="500"/>
      <c r="G16" s="505">
        <v>1.7000000000000001E-2</v>
      </c>
      <c r="H16" s="500"/>
      <c r="I16" s="505"/>
      <c r="J16" s="500"/>
      <c r="K16" s="505">
        <v>-3.0000000000000001E-3</v>
      </c>
      <c r="L16" s="508"/>
      <c r="M16" s="505"/>
      <c r="N16" s="500"/>
    </row>
    <row r="17" spans="1:14">
      <c r="A17" s="783"/>
      <c r="B17" s="510"/>
      <c r="C17" s="504"/>
      <c r="D17" s="500"/>
      <c r="E17" s="505"/>
      <c r="F17" s="500"/>
      <c r="G17" s="505" t="s">
        <v>419</v>
      </c>
      <c r="H17" s="500"/>
      <c r="I17" s="505"/>
      <c r="J17" s="500"/>
      <c r="K17" s="505" t="s">
        <v>420</v>
      </c>
      <c r="L17" s="508"/>
      <c r="M17" s="505"/>
      <c r="N17" s="500"/>
    </row>
    <row r="18" spans="1:14">
      <c r="A18" s="783"/>
      <c r="B18" s="470" t="s">
        <v>421</v>
      </c>
      <c r="C18" s="486"/>
      <c r="D18" s="468"/>
      <c r="E18" s="490"/>
      <c r="F18" s="468"/>
      <c r="G18" s="490">
        <v>0.26</v>
      </c>
      <c r="H18" s="468" t="s">
        <v>403</v>
      </c>
      <c r="I18" s="490"/>
      <c r="J18" s="468"/>
      <c r="K18" s="490">
        <v>0.20599999999999999</v>
      </c>
      <c r="L18" s="474" t="s">
        <v>403</v>
      </c>
      <c r="M18" s="490"/>
      <c r="N18" s="468"/>
    </row>
    <row r="19" spans="1:14">
      <c r="A19" s="783"/>
      <c r="B19" s="470"/>
      <c r="C19" s="486"/>
      <c r="D19" s="468"/>
      <c r="E19" s="490"/>
      <c r="F19" s="468"/>
      <c r="G19" s="490" t="s">
        <v>422</v>
      </c>
      <c r="H19" s="468"/>
      <c r="I19" s="490"/>
      <c r="J19" s="468"/>
      <c r="K19" s="490" t="s">
        <v>423</v>
      </c>
      <c r="L19" s="474"/>
      <c r="M19" s="490"/>
      <c r="N19" s="468"/>
    </row>
    <row r="20" spans="1:14">
      <c r="A20" s="783"/>
      <c r="B20" s="510" t="s">
        <v>75</v>
      </c>
      <c r="C20" s="504"/>
      <c r="D20" s="500"/>
      <c r="E20" s="505"/>
      <c r="F20" s="500"/>
      <c r="G20" s="505">
        <v>-4.9000000000000002E-2</v>
      </c>
      <c r="H20" s="500"/>
      <c r="I20" s="505"/>
      <c r="J20" s="500"/>
      <c r="K20" s="505">
        <v>-3.9E-2</v>
      </c>
      <c r="L20" s="508"/>
      <c r="M20" s="505"/>
      <c r="N20" s="500"/>
    </row>
    <row r="21" spans="1:14">
      <c r="A21" s="783"/>
      <c r="B21" s="510"/>
      <c r="C21" s="504"/>
      <c r="D21" s="500"/>
      <c r="E21" s="505"/>
      <c r="F21" s="500"/>
      <c r="G21" s="505" t="s">
        <v>424</v>
      </c>
      <c r="H21" s="500"/>
      <c r="I21" s="505"/>
      <c r="J21" s="500"/>
      <c r="K21" s="505" t="s">
        <v>425</v>
      </c>
      <c r="L21" s="508"/>
      <c r="M21" s="505"/>
      <c r="N21" s="500"/>
    </row>
    <row r="22" spans="1:14">
      <c r="A22" s="783"/>
      <c r="B22" s="470" t="s">
        <v>426</v>
      </c>
      <c r="C22" s="486"/>
      <c r="D22" s="468"/>
      <c r="E22" s="490"/>
      <c r="F22" s="468"/>
      <c r="G22" s="490">
        <v>0.16</v>
      </c>
      <c r="H22" s="468" t="s">
        <v>404</v>
      </c>
      <c r="I22" s="490"/>
      <c r="J22" s="468"/>
      <c r="K22" s="490">
        <v>0.22</v>
      </c>
      <c r="L22" s="474" t="s">
        <v>403</v>
      </c>
      <c r="M22" s="490"/>
      <c r="N22" s="468"/>
    </row>
    <row r="23" spans="1:14">
      <c r="A23" s="783"/>
      <c r="B23" s="470"/>
      <c r="C23" s="486"/>
      <c r="D23" s="468"/>
      <c r="E23" s="490"/>
      <c r="F23" s="468"/>
      <c r="G23" s="490" t="s">
        <v>427</v>
      </c>
      <c r="H23" s="468"/>
      <c r="I23" s="490"/>
      <c r="J23" s="468"/>
      <c r="K23" s="490" t="s">
        <v>428</v>
      </c>
      <c r="L23" s="474"/>
      <c r="M23" s="490"/>
      <c r="N23" s="468"/>
    </row>
    <row r="24" spans="1:14">
      <c r="A24" s="783"/>
      <c r="B24" s="510" t="s">
        <v>146</v>
      </c>
      <c r="C24" s="504"/>
      <c r="D24" s="500"/>
      <c r="E24" s="505"/>
      <c r="F24" s="500"/>
      <c r="G24" s="505">
        <v>5.5E-2</v>
      </c>
      <c r="H24" s="500"/>
      <c r="I24" s="505"/>
      <c r="J24" s="500"/>
      <c r="K24" s="505">
        <v>4.2000000000000003E-2</v>
      </c>
      <c r="L24" s="508"/>
      <c r="M24" s="505"/>
      <c r="N24" s="500"/>
    </row>
    <row r="25" spans="1:14">
      <c r="A25" s="783"/>
      <c r="B25" s="510"/>
      <c r="C25" s="504"/>
      <c r="D25" s="500"/>
      <c r="E25" s="505"/>
      <c r="F25" s="500"/>
      <c r="G25" s="505" t="s">
        <v>429</v>
      </c>
      <c r="H25" s="500"/>
      <c r="I25" s="505"/>
      <c r="J25" s="500"/>
      <c r="K25" s="505" t="s">
        <v>423</v>
      </c>
      <c r="L25" s="508"/>
      <c r="M25" s="505"/>
      <c r="N25" s="500"/>
    </row>
    <row r="26" spans="1:14">
      <c r="A26" s="783"/>
      <c r="B26" s="470" t="s">
        <v>430</v>
      </c>
      <c r="C26" s="486"/>
      <c r="D26" s="468"/>
      <c r="E26" s="490"/>
      <c r="F26" s="468"/>
      <c r="G26" s="490">
        <v>-0.108</v>
      </c>
      <c r="H26" s="468" t="s">
        <v>403</v>
      </c>
      <c r="I26" s="490"/>
      <c r="J26" s="468"/>
      <c r="K26" s="490">
        <v>-9.0999999999999998E-2</v>
      </c>
      <c r="L26" s="474" t="s">
        <v>404</v>
      </c>
      <c r="M26" s="490"/>
      <c r="N26" s="468"/>
    </row>
    <row r="27" spans="1:14">
      <c r="A27" s="783"/>
      <c r="B27" s="470"/>
      <c r="C27" s="486"/>
      <c r="D27" s="468"/>
      <c r="E27" s="490"/>
      <c r="F27" s="468"/>
      <c r="G27" s="490" t="s">
        <v>423</v>
      </c>
      <c r="H27" s="468"/>
      <c r="I27" s="490"/>
      <c r="J27" s="468"/>
      <c r="K27" s="490" t="s">
        <v>424</v>
      </c>
      <c r="L27" s="474"/>
      <c r="M27" s="490"/>
      <c r="N27" s="468"/>
    </row>
    <row r="28" spans="1:14">
      <c r="A28" s="783"/>
      <c r="B28" s="510" t="s">
        <v>431</v>
      </c>
      <c r="C28" s="504"/>
      <c r="D28" s="500"/>
      <c r="E28" s="505"/>
      <c r="F28" s="500"/>
      <c r="G28" s="505">
        <v>0.751</v>
      </c>
      <c r="H28" s="500" t="s">
        <v>403</v>
      </c>
      <c r="I28" s="505"/>
      <c r="J28" s="500"/>
      <c r="K28" s="505">
        <v>0.73399999999999999</v>
      </c>
      <c r="L28" s="508" t="s">
        <v>403</v>
      </c>
      <c r="M28" s="505"/>
      <c r="N28" s="500"/>
    </row>
    <row r="29" spans="1:14">
      <c r="A29" s="783"/>
      <c r="B29" s="510"/>
      <c r="C29" s="504"/>
      <c r="D29" s="500"/>
      <c r="E29" s="505"/>
      <c r="F29" s="500"/>
      <c r="G29" s="505" t="s">
        <v>432</v>
      </c>
      <c r="H29" s="500"/>
      <c r="I29" s="505"/>
      <c r="J29" s="500"/>
      <c r="K29" s="505" t="s">
        <v>432</v>
      </c>
      <c r="L29" s="508"/>
      <c r="M29" s="505"/>
      <c r="N29" s="500"/>
    </row>
    <row r="30" spans="1:14">
      <c r="A30" s="783"/>
      <c r="B30" s="470" t="s">
        <v>433</v>
      </c>
      <c r="C30" s="486"/>
      <c r="D30" s="468"/>
      <c r="E30" s="490"/>
      <c r="F30" s="468"/>
      <c r="G30" s="490">
        <v>1.2999999999999999E-2</v>
      </c>
      <c r="H30" s="468"/>
      <c r="I30" s="490"/>
      <c r="J30" s="468"/>
      <c r="K30" s="490">
        <v>1.2E-2</v>
      </c>
      <c r="L30" s="474"/>
      <c r="M30" s="490"/>
      <c r="N30" s="468"/>
    </row>
    <row r="31" spans="1:14">
      <c r="A31" s="783"/>
      <c r="B31" s="470"/>
      <c r="C31" s="486"/>
      <c r="D31" s="468"/>
      <c r="E31" s="490"/>
      <c r="F31" s="468"/>
      <c r="G31" s="490" t="s">
        <v>434</v>
      </c>
      <c r="H31" s="468"/>
      <c r="I31" s="490"/>
      <c r="J31" s="468"/>
      <c r="K31" s="490" t="s">
        <v>435</v>
      </c>
      <c r="L31" s="474"/>
      <c r="M31" s="490"/>
      <c r="N31" s="468"/>
    </row>
    <row r="32" spans="1:14">
      <c r="A32" s="783"/>
      <c r="B32" s="511" t="s">
        <v>436</v>
      </c>
      <c r="C32" s="505"/>
      <c r="D32" s="500"/>
      <c r="E32" s="505"/>
      <c r="F32" s="500"/>
      <c r="G32" s="505">
        <v>-1.2E-2</v>
      </c>
      <c r="H32" s="500"/>
      <c r="I32" s="505"/>
      <c r="J32" s="500"/>
      <c r="K32" s="505">
        <v>7.0000000000000001E-3</v>
      </c>
      <c r="L32" s="500"/>
      <c r="M32" s="505" t="s">
        <v>437</v>
      </c>
      <c r="N32" s="500"/>
    </row>
    <row r="33" spans="1:14">
      <c r="A33" s="784"/>
      <c r="B33" s="512"/>
      <c r="C33" s="513"/>
      <c r="D33" s="514"/>
      <c r="E33" s="513"/>
      <c r="F33" s="514"/>
      <c r="G33" s="513" t="s">
        <v>420</v>
      </c>
      <c r="H33" s="514"/>
      <c r="I33" s="513"/>
      <c r="J33" s="514"/>
      <c r="K33" s="515" t="s">
        <v>438</v>
      </c>
      <c r="L33" s="516"/>
      <c r="M33" s="515"/>
      <c r="N33" s="516"/>
    </row>
    <row r="34" spans="1:14">
      <c r="A34" s="795" t="s">
        <v>439</v>
      </c>
      <c r="B34" s="796" t="s">
        <v>440</v>
      </c>
      <c r="C34" s="486"/>
      <c r="D34" s="468"/>
      <c r="E34" s="490"/>
      <c r="F34" s="468"/>
      <c r="G34" s="490"/>
      <c r="H34" s="468"/>
      <c r="I34" s="490">
        <v>0.223</v>
      </c>
      <c r="J34" s="468" t="s">
        <v>403</v>
      </c>
      <c r="K34" s="490">
        <v>0.156</v>
      </c>
      <c r="L34" s="474" t="s">
        <v>403</v>
      </c>
      <c r="M34" s="490" t="s">
        <v>409</v>
      </c>
      <c r="N34" s="468" t="s">
        <v>403</v>
      </c>
    </row>
    <row r="35" spans="1:14">
      <c r="A35" s="795"/>
      <c r="B35" s="796"/>
      <c r="C35" s="487"/>
      <c r="D35" s="472"/>
      <c r="E35" s="491"/>
      <c r="F35" s="472"/>
      <c r="G35" s="491"/>
      <c r="H35" s="472"/>
      <c r="I35" s="491" t="s">
        <v>401</v>
      </c>
      <c r="J35" s="472"/>
      <c r="K35" s="493" t="s">
        <v>441</v>
      </c>
      <c r="L35" s="478"/>
      <c r="M35" s="493"/>
      <c r="N35" s="479"/>
    </row>
    <row r="36" spans="1:14" ht="12.75" customHeight="1">
      <c r="A36" s="785" t="s">
        <v>464</v>
      </c>
      <c r="B36" s="517" t="s">
        <v>442</v>
      </c>
      <c r="C36" s="504">
        <v>-0.112</v>
      </c>
      <c r="D36" s="500" t="s">
        <v>403</v>
      </c>
      <c r="E36" s="505">
        <v>-0.11600000000000001</v>
      </c>
      <c r="F36" s="500" t="s">
        <v>403</v>
      </c>
      <c r="G36" s="505">
        <v>-8.6999999999999994E-2</v>
      </c>
      <c r="H36" s="500" t="s">
        <v>403</v>
      </c>
      <c r="I36" s="505">
        <v>-8.6999999999999994E-2</v>
      </c>
      <c r="J36" s="500" t="s">
        <v>403</v>
      </c>
      <c r="K36" s="505">
        <v>-6.7000000000000004E-2</v>
      </c>
      <c r="L36" s="500" t="s">
        <v>403</v>
      </c>
      <c r="M36" s="505" t="s">
        <v>443</v>
      </c>
      <c r="N36" s="518"/>
    </row>
    <row r="37" spans="1:14">
      <c r="A37" s="783"/>
      <c r="B37" s="510"/>
      <c r="C37" s="504" t="s">
        <v>444</v>
      </c>
      <c r="D37" s="500"/>
      <c r="E37" s="505" t="s">
        <v>401</v>
      </c>
      <c r="F37" s="500"/>
      <c r="G37" s="505" t="s">
        <v>444</v>
      </c>
      <c r="H37" s="500"/>
      <c r="I37" s="505" t="s">
        <v>444</v>
      </c>
      <c r="J37" s="500"/>
      <c r="K37" s="505" t="s">
        <v>445</v>
      </c>
      <c r="L37" s="500"/>
      <c r="M37" s="505"/>
      <c r="N37" s="518"/>
    </row>
    <row r="38" spans="1:14">
      <c r="A38" s="783"/>
      <c r="B38" s="470" t="s">
        <v>446</v>
      </c>
      <c r="C38" s="486">
        <v>-8.9999999999999993E-3</v>
      </c>
      <c r="D38" s="468" t="s">
        <v>404</v>
      </c>
      <c r="E38" s="490">
        <v>-1E-3</v>
      </c>
      <c r="F38" s="468"/>
      <c r="G38" s="490">
        <v>-8.0000000000000002E-3</v>
      </c>
      <c r="H38" s="468" t="s">
        <v>397</v>
      </c>
      <c r="I38" s="490">
        <v>-8.0000000000000002E-3</v>
      </c>
      <c r="J38" s="468" t="s">
        <v>404</v>
      </c>
      <c r="K38" s="490">
        <v>-4.0000000000000001E-3</v>
      </c>
      <c r="L38" s="468"/>
      <c r="M38" s="496" t="s">
        <v>447</v>
      </c>
      <c r="N38" s="468"/>
    </row>
    <row r="39" spans="1:14">
      <c r="A39" s="784"/>
      <c r="B39" s="480"/>
      <c r="C39" s="487" t="s">
        <v>448</v>
      </c>
      <c r="D39" s="472"/>
      <c r="E39" s="491" t="s">
        <v>448</v>
      </c>
      <c r="F39" s="472"/>
      <c r="G39" s="491" t="s">
        <v>449</v>
      </c>
      <c r="H39" s="472"/>
      <c r="I39" s="491" t="s">
        <v>448</v>
      </c>
      <c r="J39" s="472"/>
      <c r="K39" s="491" t="s">
        <v>448</v>
      </c>
      <c r="L39" s="472"/>
      <c r="M39" s="497"/>
      <c r="N39" s="479"/>
    </row>
    <row r="40" spans="1:14">
      <c r="A40" s="520"/>
      <c r="B40" s="521" t="s">
        <v>450</v>
      </c>
      <c r="C40" s="791" t="s">
        <v>451</v>
      </c>
      <c r="D40" s="792"/>
      <c r="E40" s="791" t="s">
        <v>451</v>
      </c>
      <c r="F40" s="792"/>
      <c r="G40" s="791" t="s">
        <v>451</v>
      </c>
      <c r="H40" s="792"/>
      <c r="I40" s="791" t="s">
        <v>451</v>
      </c>
      <c r="J40" s="792"/>
      <c r="K40" s="791" t="s">
        <v>451</v>
      </c>
      <c r="L40" s="792"/>
      <c r="M40" s="522"/>
      <c r="N40" s="500"/>
    </row>
    <row r="41" spans="1:14">
      <c r="A41" s="481"/>
      <c r="B41" s="482" t="s">
        <v>452</v>
      </c>
      <c r="C41" s="793" t="s">
        <v>453</v>
      </c>
      <c r="D41" s="794"/>
      <c r="E41" s="793" t="s">
        <v>454</v>
      </c>
      <c r="F41" s="794"/>
      <c r="G41" s="793" t="s">
        <v>455</v>
      </c>
      <c r="H41" s="794"/>
      <c r="I41" s="793" t="s">
        <v>456</v>
      </c>
      <c r="J41" s="794"/>
      <c r="K41" s="793" t="s">
        <v>457</v>
      </c>
      <c r="L41" s="794"/>
      <c r="M41" s="519"/>
      <c r="N41" s="468"/>
    </row>
    <row r="42" spans="1:14" ht="24">
      <c r="A42" s="520"/>
      <c r="B42" s="523" t="s">
        <v>458</v>
      </c>
      <c r="C42" s="789" t="s">
        <v>459</v>
      </c>
      <c r="D42" s="790"/>
      <c r="E42" s="789" t="s">
        <v>460</v>
      </c>
      <c r="F42" s="790"/>
      <c r="G42" s="789" t="s">
        <v>461</v>
      </c>
      <c r="H42" s="790"/>
      <c r="I42" s="789" t="s">
        <v>462</v>
      </c>
      <c r="J42" s="790"/>
      <c r="K42" s="789" t="s">
        <v>463</v>
      </c>
      <c r="L42" s="790"/>
      <c r="M42" s="524"/>
      <c r="N42" s="514"/>
    </row>
    <row r="43" spans="1:14" ht="27.75" customHeight="1">
      <c r="A43" s="779" t="s">
        <v>496</v>
      </c>
      <c r="B43" s="779"/>
      <c r="C43" s="780"/>
      <c r="D43" s="780"/>
      <c r="E43" s="780"/>
      <c r="F43" s="780"/>
      <c r="G43" s="483"/>
      <c r="H43" s="465"/>
      <c r="I43" s="483"/>
      <c r="J43" s="781"/>
      <c r="K43" s="781"/>
      <c r="L43" s="781"/>
      <c r="M43" s="782"/>
      <c r="N43" s="782"/>
    </row>
    <row r="44" spans="1:14" ht="160.5" customHeight="1">
      <c r="A44" s="636" t="s">
        <v>465</v>
      </c>
      <c r="B44" s="636"/>
      <c r="C44" s="636"/>
      <c r="D44" s="636"/>
      <c r="E44" s="636"/>
      <c r="F44" s="636"/>
      <c r="G44" s="636"/>
      <c r="H44" s="636"/>
      <c r="I44" s="636"/>
      <c r="J44" s="636"/>
      <c r="K44" s="636"/>
      <c r="L44" s="636"/>
      <c r="M44" s="636"/>
      <c r="N44" s="636"/>
    </row>
    <row r="46" spans="1:14" ht="30" customHeight="1">
      <c r="G46" s="293"/>
      <c r="H46" s="293"/>
      <c r="I46" s="293"/>
      <c r="J46" s="293"/>
    </row>
  </sheetData>
  <mergeCells count="35">
    <mergeCell ref="A34:A35"/>
    <mergeCell ref="B34:B35"/>
    <mergeCell ref="C40:D40"/>
    <mergeCell ref="E40:F40"/>
    <mergeCell ref="C3:L3"/>
    <mergeCell ref="C4:D4"/>
    <mergeCell ref="E4:F4"/>
    <mergeCell ref="G4:H4"/>
    <mergeCell ref="I4:J4"/>
    <mergeCell ref="K4:L4"/>
    <mergeCell ref="K42:L42"/>
    <mergeCell ref="G40:H40"/>
    <mergeCell ref="I40:J40"/>
    <mergeCell ref="K40:L40"/>
    <mergeCell ref="C41:D41"/>
    <mergeCell ref="E41:F41"/>
    <mergeCell ref="G41:H41"/>
    <mergeCell ref="I41:J41"/>
    <mergeCell ref="K41:L41"/>
    <mergeCell ref="A1:B1"/>
    <mergeCell ref="A3:B5"/>
    <mergeCell ref="M3:N5"/>
    <mergeCell ref="C5:L5"/>
    <mergeCell ref="A44:N44"/>
    <mergeCell ref="A43:F43"/>
    <mergeCell ref="J43:N43"/>
    <mergeCell ref="A2:N2"/>
    <mergeCell ref="A6:A10"/>
    <mergeCell ref="A36:A39"/>
    <mergeCell ref="A11:A14"/>
    <mergeCell ref="A15:A33"/>
    <mergeCell ref="C42:D42"/>
    <mergeCell ref="E42:F42"/>
    <mergeCell ref="G42:H42"/>
    <mergeCell ref="I42:J42"/>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portrait" r:id="rId1"/>
  <headerFooter>
    <oddHeader>&amp;R&amp;K0070C0
F5 - Tabellenanhang</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sheetPr>
  <dimension ref="A1:K17"/>
  <sheetViews>
    <sheetView showGridLines="0" zoomScaleNormal="100" workbookViewId="0">
      <selection activeCell="A2" sqref="A2:I2"/>
    </sheetView>
  </sheetViews>
  <sheetFormatPr baseColWidth="10" defaultRowHeight="12.75"/>
  <cols>
    <col min="1" max="3" width="11.28515625" customWidth="1"/>
    <col min="4" max="4" width="10.5703125" customWidth="1"/>
    <col min="5" max="6" width="10.85546875" bestFit="1" customWidth="1"/>
    <col min="7" max="7" width="9.85546875" bestFit="1" customWidth="1"/>
    <col min="8" max="9" width="11.7109375" customWidth="1"/>
    <col min="10" max="11" width="11.42578125" style="1"/>
  </cols>
  <sheetData>
    <row r="1" spans="1:11">
      <c r="A1" s="609" t="s">
        <v>471</v>
      </c>
      <c r="B1" s="609"/>
      <c r="C1" s="525"/>
    </row>
    <row r="2" spans="1:11" ht="45.75" customHeight="1">
      <c r="A2" s="614" t="s">
        <v>383</v>
      </c>
      <c r="B2" s="614"/>
      <c r="C2" s="614"/>
      <c r="D2" s="614"/>
      <c r="E2" s="614"/>
      <c r="F2" s="614"/>
      <c r="G2" s="614"/>
      <c r="H2" s="614"/>
      <c r="I2" s="614"/>
    </row>
    <row r="3" spans="1:11" ht="26.25" customHeight="1">
      <c r="A3" s="809" t="s">
        <v>33</v>
      </c>
      <c r="B3" s="812" t="s">
        <v>519</v>
      </c>
      <c r="C3" s="804" t="s">
        <v>260</v>
      </c>
      <c r="D3" s="805"/>
      <c r="E3" s="805"/>
      <c r="F3" s="805"/>
      <c r="G3" s="805"/>
      <c r="H3" s="805"/>
      <c r="I3" s="805"/>
    </row>
    <row r="4" spans="1:11" ht="16.5" customHeight="1">
      <c r="A4" s="810"/>
      <c r="B4" s="813"/>
      <c r="C4" s="618" t="s">
        <v>499</v>
      </c>
      <c r="D4" s="662"/>
      <c r="E4" s="662"/>
      <c r="F4" s="662"/>
      <c r="G4" s="803"/>
      <c r="H4" s="804" t="s">
        <v>500</v>
      </c>
      <c r="I4" s="805"/>
    </row>
    <row r="5" spans="1:11" ht="16.5" customHeight="1">
      <c r="A5" s="810"/>
      <c r="B5" s="813"/>
      <c r="C5" s="804" t="s">
        <v>513</v>
      </c>
      <c r="D5" s="618" t="s">
        <v>508</v>
      </c>
      <c r="E5" s="662"/>
      <c r="F5" s="662"/>
      <c r="G5" s="803"/>
      <c r="H5" s="615"/>
      <c r="I5" s="616"/>
    </row>
    <row r="6" spans="1:11" ht="24.75" customHeight="1">
      <c r="A6" s="810"/>
      <c r="B6" s="814"/>
      <c r="C6" s="615"/>
      <c r="D6" s="123" t="s">
        <v>509</v>
      </c>
      <c r="E6" s="543" t="s">
        <v>510</v>
      </c>
      <c r="F6" s="543" t="s">
        <v>511</v>
      </c>
      <c r="G6" s="572" t="s">
        <v>512</v>
      </c>
      <c r="H6" s="542" t="s">
        <v>152</v>
      </c>
      <c r="I6" s="238" t="s">
        <v>153</v>
      </c>
    </row>
    <row r="7" spans="1:11" ht="12.75" customHeight="1">
      <c r="A7" s="811"/>
      <c r="B7" s="547" t="s">
        <v>272</v>
      </c>
      <c r="C7" s="547"/>
      <c r="D7" s="806" t="s">
        <v>366</v>
      </c>
      <c r="E7" s="807"/>
      <c r="F7" s="807"/>
      <c r="G7" s="807"/>
      <c r="H7" s="807"/>
      <c r="I7" s="808"/>
      <c r="K7" s="560"/>
    </row>
    <row r="8" spans="1:11">
      <c r="A8" s="460">
        <v>1976</v>
      </c>
      <c r="B8" s="212">
        <v>1665</v>
      </c>
      <c r="C8" s="583">
        <v>46.5</v>
      </c>
      <c r="D8" s="583">
        <v>55.4</v>
      </c>
      <c r="E8" s="583">
        <v>43.2</v>
      </c>
      <c r="F8" s="583">
        <v>42.5</v>
      </c>
      <c r="G8" s="583">
        <v>35.200000000000003</v>
      </c>
      <c r="H8" s="583">
        <v>34.774774774774777</v>
      </c>
      <c r="I8" s="584">
        <v>13.273273273273272</v>
      </c>
    </row>
    <row r="9" spans="1:11">
      <c r="A9" s="461">
        <v>1987</v>
      </c>
      <c r="B9" s="215">
        <v>2780</v>
      </c>
      <c r="C9" s="585">
        <v>44.3</v>
      </c>
      <c r="D9" s="585">
        <v>43.2</v>
      </c>
      <c r="E9" s="585">
        <v>47.2</v>
      </c>
      <c r="F9" s="585">
        <v>45.6</v>
      </c>
      <c r="G9" s="585">
        <v>37.299999999999997</v>
      </c>
      <c r="H9" s="585">
        <v>38.489208633093526</v>
      </c>
      <c r="I9" s="586">
        <v>13.273381294964029</v>
      </c>
    </row>
    <row r="10" spans="1:11">
      <c r="A10" s="462">
        <v>1996</v>
      </c>
      <c r="B10" s="217">
        <v>5059</v>
      </c>
      <c r="C10" s="587">
        <v>36</v>
      </c>
      <c r="D10" s="587">
        <v>30.5</v>
      </c>
      <c r="E10" s="587">
        <v>35.4</v>
      </c>
      <c r="F10" s="587">
        <v>41.7</v>
      </c>
      <c r="G10" s="587">
        <v>38.299999999999997</v>
      </c>
      <c r="H10" s="587">
        <v>43.56592211899585</v>
      </c>
      <c r="I10" s="588">
        <v>15.516900573235818</v>
      </c>
    </row>
    <row r="11" spans="1:11">
      <c r="A11" s="461">
        <v>2006</v>
      </c>
      <c r="B11" s="215">
        <v>6188</v>
      </c>
      <c r="C11" s="585">
        <v>30.5</v>
      </c>
      <c r="D11" s="585">
        <v>29.7</v>
      </c>
      <c r="E11" s="585">
        <v>25</v>
      </c>
      <c r="F11" s="585">
        <v>33.4</v>
      </c>
      <c r="G11" s="585">
        <v>37.4</v>
      </c>
      <c r="H11" s="585">
        <v>47.220426632191334</v>
      </c>
      <c r="I11" s="586">
        <v>18.438914027149323</v>
      </c>
    </row>
    <row r="12" spans="1:11" s="47" customFormat="1" ht="13.5" customHeight="1">
      <c r="A12" s="463">
        <v>2016</v>
      </c>
      <c r="B12" s="220">
        <v>8629</v>
      </c>
      <c r="C12" s="589">
        <v>27</v>
      </c>
      <c r="D12" s="589">
        <v>27</v>
      </c>
      <c r="E12" s="589">
        <v>26.4</v>
      </c>
      <c r="F12" s="589">
        <v>26.4</v>
      </c>
      <c r="G12" s="589">
        <v>28.6</v>
      </c>
      <c r="H12" s="589">
        <v>53.969173716537256</v>
      </c>
      <c r="I12" s="590">
        <v>15.691273612237802</v>
      </c>
      <c r="J12" s="129"/>
      <c r="K12" s="129"/>
    </row>
    <row r="13" spans="1:11" s="459" customFormat="1" ht="29.25" customHeight="1">
      <c r="A13" s="753" t="s">
        <v>367</v>
      </c>
      <c r="B13" s="815"/>
      <c r="C13" s="815"/>
      <c r="D13" s="753"/>
      <c r="E13" s="753"/>
      <c r="F13" s="753"/>
      <c r="G13" s="753"/>
      <c r="H13" s="753"/>
      <c r="I13" s="753"/>
      <c r="J13" s="561"/>
      <c r="K13" s="561"/>
    </row>
    <row r="14" spans="1:11" s="459" customFormat="1" ht="15" customHeight="1">
      <c r="A14" s="638"/>
      <c r="B14" s="638"/>
      <c r="C14" s="638"/>
      <c r="D14" s="638"/>
      <c r="E14" s="638"/>
      <c r="F14" s="638"/>
      <c r="G14" s="638"/>
      <c r="H14" s="638"/>
      <c r="I14" s="638"/>
      <c r="J14" s="561"/>
      <c r="K14" s="561"/>
    </row>
    <row r="15" spans="1:11" s="459" customFormat="1" ht="15" customHeight="1">
      <c r="A15" s="638"/>
      <c r="B15" s="638"/>
      <c r="C15" s="638"/>
      <c r="D15" s="638"/>
      <c r="E15" s="638"/>
      <c r="F15" s="638"/>
      <c r="G15" s="638"/>
      <c r="H15" s="638"/>
      <c r="I15" s="638"/>
      <c r="J15" s="561"/>
      <c r="K15" s="561"/>
    </row>
    <row r="16" spans="1:11" s="459" customFormat="1" ht="15" customHeight="1">
      <c r="A16" s="638"/>
      <c r="B16" s="638"/>
      <c r="C16" s="638"/>
      <c r="D16" s="638"/>
      <c r="E16" s="638"/>
      <c r="F16" s="638"/>
      <c r="G16" s="638"/>
      <c r="H16" s="638"/>
      <c r="I16" s="638"/>
      <c r="J16" s="561"/>
      <c r="K16" s="561"/>
    </row>
    <row r="17" spans="1:11" s="459" customFormat="1" ht="15" customHeight="1">
      <c r="A17" s="663"/>
      <c r="B17" s="663"/>
      <c r="C17" s="663"/>
      <c r="D17" s="663"/>
      <c r="E17" s="663"/>
      <c r="F17" s="663"/>
      <c r="G17" s="663"/>
      <c r="H17" s="663"/>
      <c r="I17" s="663"/>
      <c r="J17" s="561"/>
      <c r="K17" s="561"/>
    </row>
  </sheetData>
  <mergeCells count="15">
    <mergeCell ref="D7:I7"/>
    <mergeCell ref="A2:I2"/>
    <mergeCell ref="A3:A7"/>
    <mergeCell ref="B3:B6"/>
    <mergeCell ref="A17:I17"/>
    <mergeCell ref="A13:I13"/>
    <mergeCell ref="A14:I14"/>
    <mergeCell ref="A15:I15"/>
    <mergeCell ref="A16:I16"/>
    <mergeCell ref="A1:B1"/>
    <mergeCell ref="C4:G4"/>
    <mergeCell ref="C3:I3"/>
    <mergeCell ref="D5:G5"/>
    <mergeCell ref="C5:C6"/>
    <mergeCell ref="H4:I5"/>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O76"/>
  <sheetViews>
    <sheetView showGridLines="0" zoomScaleNormal="100" workbookViewId="0">
      <selection activeCell="A2" sqref="A2:M2"/>
    </sheetView>
  </sheetViews>
  <sheetFormatPr baseColWidth="10" defaultRowHeight="12.75"/>
  <cols>
    <col min="1" max="1" width="25.7109375" customWidth="1"/>
    <col min="2" max="6" width="9.28515625" customWidth="1"/>
    <col min="7" max="8" width="11.7109375" customWidth="1"/>
    <col min="9" max="12" width="9.7109375" customWidth="1"/>
    <col min="13" max="13" width="12.5703125" customWidth="1"/>
  </cols>
  <sheetData>
    <row r="1" spans="1:15">
      <c r="A1" s="538" t="s">
        <v>471</v>
      </c>
      <c r="B1" s="538"/>
    </row>
    <row r="2" spans="1:15" ht="30.75" customHeight="1">
      <c r="A2" s="614" t="s">
        <v>470</v>
      </c>
      <c r="B2" s="614"/>
      <c r="C2" s="614"/>
      <c r="D2" s="614"/>
      <c r="E2" s="614"/>
      <c r="F2" s="614"/>
      <c r="G2" s="614"/>
      <c r="H2" s="614"/>
      <c r="I2" s="614"/>
      <c r="J2" s="614"/>
      <c r="K2" s="614"/>
      <c r="L2" s="614"/>
      <c r="M2" s="614"/>
    </row>
    <row r="3" spans="1:15" ht="27" customHeight="1">
      <c r="A3" s="809" t="s">
        <v>160</v>
      </c>
      <c r="B3" s="233"/>
      <c r="C3" s="662" t="s">
        <v>501</v>
      </c>
      <c r="D3" s="662"/>
      <c r="E3" s="662"/>
      <c r="F3" s="662"/>
      <c r="G3" s="662"/>
      <c r="H3" s="662"/>
      <c r="I3" s="612" t="s">
        <v>504</v>
      </c>
      <c r="J3" s="613"/>
      <c r="K3" s="613"/>
      <c r="L3" s="623"/>
      <c r="M3" s="812" t="s">
        <v>517</v>
      </c>
    </row>
    <row r="4" spans="1:15" ht="13.5" customHeight="1">
      <c r="A4" s="810"/>
      <c r="B4" s="662" t="s">
        <v>499</v>
      </c>
      <c r="C4" s="662"/>
      <c r="D4" s="662"/>
      <c r="E4" s="662"/>
      <c r="F4" s="662"/>
      <c r="G4" s="804" t="s">
        <v>500</v>
      </c>
      <c r="H4" s="805"/>
      <c r="I4" s="620" t="s">
        <v>514</v>
      </c>
      <c r="J4" s="620" t="s">
        <v>502</v>
      </c>
      <c r="K4" s="620" t="s">
        <v>518</v>
      </c>
      <c r="L4" s="620" t="s">
        <v>171</v>
      </c>
      <c r="M4" s="813"/>
      <c r="N4" s="1"/>
    </row>
    <row r="5" spans="1:15" ht="14.25" customHeight="1">
      <c r="A5" s="810"/>
      <c r="B5" s="805" t="s">
        <v>514</v>
      </c>
      <c r="C5" s="817" t="s">
        <v>508</v>
      </c>
      <c r="D5" s="817"/>
      <c r="E5" s="817"/>
      <c r="F5" s="817"/>
      <c r="G5" s="615"/>
      <c r="H5" s="616"/>
      <c r="I5" s="621"/>
      <c r="J5" s="621"/>
      <c r="K5" s="621"/>
      <c r="L5" s="621"/>
      <c r="M5" s="813"/>
      <c r="N5" s="1"/>
    </row>
    <row r="6" spans="1:15" ht="24" customHeight="1">
      <c r="A6" s="810"/>
      <c r="B6" s="616"/>
      <c r="C6" s="123" t="s">
        <v>509</v>
      </c>
      <c r="D6" s="123" t="s">
        <v>510</v>
      </c>
      <c r="E6" s="123" t="s">
        <v>511</v>
      </c>
      <c r="F6" s="123" t="s">
        <v>512</v>
      </c>
      <c r="G6" s="242" t="s">
        <v>152</v>
      </c>
      <c r="H6" s="238" t="s">
        <v>153</v>
      </c>
      <c r="I6" s="622"/>
      <c r="J6" s="622"/>
      <c r="K6" s="622"/>
      <c r="L6" s="622"/>
      <c r="M6" s="814"/>
      <c r="N6" s="1"/>
    </row>
    <row r="7" spans="1:15" ht="12.75" customHeight="1">
      <c r="A7" s="811"/>
      <c r="B7" s="816" t="s">
        <v>168</v>
      </c>
      <c r="C7" s="816"/>
      <c r="D7" s="816"/>
      <c r="E7" s="816"/>
      <c r="F7" s="816"/>
      <c r="G7" s="816"/>
      <c r="H7" s="816"/>
      <c r="I7" s="247"/>
      <c r="J7" s="818" t="s">
        <v>170</v>
      </c>
      <c r="K7" s="819"/>
      <c r="L7" s="819"/>
      <c r="M7" s="547" t="s">
        <v>272</v>
      </c>
      <c r="N7" s="1"/>
      <c r="O7" s="15"/>
    </row>
    <row r="8" spans="1:15" ht="13.5" customHeight="1">
      <c r="A8" s="221"/>
      <c r="B8" s="221"/>
      <c r="C8" s="820" t="s">
        <v>59</v>
      </c>
      <c r="D8" s="820"/>
      <c r="E8" s="820"/>
      <c r="F8" s="820"/>
      <c r="G8" s="820"/>
      <c r="H8" s="820"/>
      <c r="I8" s="820"/>
      <c r="J8" s="820"/>
      <c r="K8" s="820"/>
      <c r="L8" s="820"/>
      <c r="M8" s="231"/>
      <c r="N8" s="1"/>
    </row>
    <row r="9" spans="1:15">
      <c r="A9" s="206" t="s">
        <v>59</v>
      </c>
      <c r="B9" s="210">
        <v>30.451018437758226</v>
      </c>
      <c r="C9" s="210">
        <v>30.231358198511931</v>
      </c>
      <c r="D9" s="210">
        <v>30.145281132032096</v>
      </c>
      <c r="E9" s="210">
        <v>29.565386666510697</v>
      </c>
      <c r="F9" s="210">
        <v>32.129391901160496</v>
      </c>
      <c r="G9" s="210">
        <v>53.464786586111479</v>
      </c>
      <c r="H9" s="212">
        <v>15.534629334462597</v>
      </c>
      <c r="I9" s="211">
        <v>100</v>
      </c>
      <c r="J9" s="211">
        <v>100</v>
      </c>
      <c r="K9" s="211">
        <v>100</v>
      </c>
      <c r="L9" s="211">
        <v>100</v>
      </c>
      <c r="M9" s="212">
        <v>7935</v>
      </c>
      <c r="N9" s="1"/>
    </row>
    <row r="10" spans="1:15" ht="36">
      <c r="A10" s="227" t="s">
        <v>155</v>
      </c>
      <c r="B10" s="213">
        <v>95.705046239063648</v>
      </c>
      <c r="C10" s="213">
        <v>93.716403229864824</v>
      </c>
      <c r="D10" s="213">
        <v>95.858964430891973</v>
      </c>
      <c r="E10" s="213">
        <v>96.199892553838723</v>
      </c>
      <c r="F10" s="213">
        <v>96.869485579060552</v>
      </c>
      <c r="G10" s="213">
        <v>4.2712903961756608</v>
      </c>
      <c r="H10" s="215" t="s">
        <v>71</v>
      </c>
      <c r="I10" s="215">
        <v>0.73364665800610152</v>
      </c>
      <c r="J10" s="214">
        <v>37.33810226842084</v>
      </c>
      <c r="K10" s="215" t="s">
        <v>71</v>
      </c>
      <c r="L10" s="215">
        <v>0.94909675236407676</v>
      </c>
      <c r="M10" s="215">
        <v>943</v>
      </c>
      <c r="N10" s="1"/>
    </row>
    <row r="11" spans="1:15">
      <c r="A11" s="224" t="s">
        <v>161</v>
      </c>
      <c r="B11" s="145">
        <v>80.434524429169855</v>
      </c>
      <c r="C11" s="145">
        <v>81.857118635321541</v>
      </c>
      <c r="D11" s="145">
        <v>82.61758011207786</v>
      </c>
      <c r="E11" s="145">
        <v>79.741955868160346</v>
      </c>
      <c r="F11" s="145">
        <v>77.224016352794607</v>
      </c>
      <c r="G11" s="145">
        <v>12.502034359041279</v>
      </c>
      <c r="H11" s="217">
        <v>6.8903557452498641</v>
      </c>
      <c r="I11" s="216">
        <v>4.837554588477242</v>
      </c>
      <c r="J11" s="216">
        <v>45.422069881546925</v>
      </c>
      <c r="K11" s="216">
        <v>7.6272326670733932</v>
      </c>
      <c r="L11" s="216">
        <v>4.0210465010722496</v>
      </c>
      <c r="M11" s="217">
        <v>1364</v>
      </c>
      <c r="N11" s="1"/>
    </row>
    <row r="12" spans="1:15">
      <c r="A12" s="227" t="s">
        <v>145</v>
      </c>
      <c r="B12" s="213"/>
      <c r="C12" s="213"/>
      <c r="D12" s="213"/>
      <c r="E12" s="213"/>
      <c r="F12" s="213"/>
      <c r="G12" s="213"/>
      <c r="H12" s="215"/>
      <c r="I12" s="214"/>
      <c r="J12" s="214"/>
      <c r="K12" s="214"/>
      <c r="L12" s="214"/>
      <c r="M12" s="215"/>
      <c r="N12" s="1"/>
    </row>
    <row r="13" spans="1:15" ht="26.25" customHeight="1">
      <c r="A13" s="243" t="s">
        <v>162</v>
      </c>
      <c r="B13" s="249">
        <v>81.677653414654984</v>
      </c>
      <c r="C13" s="249">
        <v>83.628034946449532</v>
      </c>
      <c r="D13" s="249">
        <v>83.353152222660128</v>
      </c>
      <c r="E13" s="249">
        <v>81.231974071914564</v>
      </c>
      <c r="F13" s="249">
        <v>75.412621798000615</v>
      </c>
      <c r="G13" s="249">
        <v>11.865030594204516</v>
      </c>
      <c r="H13" s="250">
        <v>6.2686900685494207</v>
      </c>
      <c r="I13" s="216">
        <v>1.0106288588953229</v>
      </c>
      <c r="J13" s="216">
        <v>10.289702208442085</v>
      </c>
      <c r="K13" s="216">
        <v>1.5480225383512116</v>
      </c>
      <c r="L13" s="216">
        <v>0.85133874940021248</v>
      </c>
      <c r="M13" s="217">
        <v>305</v>
      </c>
      <c r="N13" s="1"/>
    </row>
    <row r="14" spans="1:15" ht="36">
      <c r="A14" s="227" t="s">
        <v>158</v>
      </c>
      <c r="B14" s="213">
        <v>5.5898308590554802</v>
      </c>
      <c r="C14" s="213">
        <v>6.3935349831458295</v>
      </c>
      <c r="D14" s="213">
        <v>6.3138326482074945</v>
      </c>
      <c r="E14" s="213">
        <v>4.601057852338613</v>
      </c>
      <c r="F14" s="213">
        <v>4.9520422712118428</v>
      </c>
      <c r="G14" s="213">
        <v>58.088679121106409</v>
      </c>
      <c r="H14" s="215">
        <v>35.642500540611685</v>
      </c>
      <c r="I14" s="214">
        <v>18.201252464898701</v>
      </c>
      <c r="J14" s="213">
        <v>2.4613315433543179</v>
      </c>
      <c r="K14" s="214">
        <v>30.763839894413763</v>
      </c>
      <c r="L14" s="214">
        <v>14.567899487984795</v>
      </c>
      <c r="M14" s="215">
        <v>1064</v>
      </c>
      <c r="N14" s="1"/>
    </row>
    <row r="15" spans="1:15">
      <c r="A15" s="224" t="s">
        <v>145</v>
      </c>
      <c r="B15" s="145"/>
      <c r="C15" s="145"/>
      <c r="D15" s="145"/>
      <c r="E15" s="145"/>
      <c r="F15" s="145"/>
      <c r="G15" s="145"/>
      <c r="H15" s="217"/>
      <c r="I15" s="216"/>
      <c r="J15" s="216"/>
      <c r="K15" s="216"/>
      <c r="L15" s="216"/>
      <c r="M15" s="217"/>
      <c r="N15" s="1"/>
    </row>
    <row r="16" spans="1:15">
      <c r="A16" s="244" t="s">
        <v>163</v>
      </c>
      <c r="B16" s="213">
        <v>31.519900206603523</v>
      </c>
      <c r="C16" s="213">
        <v>34.815487680254343</v>
      </c>
      <c r="D16" s="213" t="s">
        <v>143</v>
      </c>
      <c r="E16" s="213">
        <v>24.829375527210452</v>
      </c>
      <c r="F16" s="213">
        <v>34.018263586493944</v>
      </c>
      <c r="G16" s="213">
        <v>61.503138034537876</v>
      </c>
      <c r="H16" s="215">
        <v>6.4532023545004495</v>
      </c>
      <c r="I16" s="214">
        <v>1.5921084089592075</v>
      </c>
      <c r="J16" s="213">
        <v>1.6737170411792599</v>
      </c>
      <c r="K16" s="214">
        <v>0.6716970095638839</v>
      </c>
      <c r="L16" s="214">
        <v>1.8600664688399313</v>
      </c>
      <c r="M16" s="215">
        <v>128</v>
      </c>
      <c r="N16" s="1"/>
    </row>
    <row r="17" spans="1:14">
      <c r="A17" s="224" t="s">
        <v>164</v>
      </c>
      <c r="B17" s="145">
        <v>22.257007972810747</v>
      </c>
      <c r="C17" s="145">
        <v>30.716648269356316</v>
      </c>
      <c r="D17" s="145">
        <v>24.665943931435315</v>
      </c>
      <c r="E17" s="145">
        <v>20.410567901856883</v>
      </c>
      <c r="F17" s="145">
        <v>15.085702024129507</v>
      </c>
      <c r="G17" s="145">
        <v>49.723817302451685</v>
      </c>
      <c r="H17" s="217">
        <v>27.502884084028071</v>
      </c>
      <c r="I17" s="216">
        <v>12.632751980664716</v>
      </c>
      <c r="J17" s="216">
        <v>8.2602359457074677</v>
      </c>
      <c r="K17" s="216">
        <v>20.008053352731494</v>
      </c>
      <c r="L17" s="216">
        <v>10.510517945289944</v>
      </c>
      <c r="M17" s="217">
        <v>897</v>
      </c>
      <c r="N17" s="1"/>
    </row>
    <row r="18" spans="1:14">
      <c r="A18" s="227" t="s">
        <v>145</v>
      </c>
      <c r="B18" s="213"/>
      <c r="C18" s="213"/>
      <c r="D18" s="213"/>
      <c r="E18" s="213"/>
      <c r="F18" s="213"/>
      <c r="G18" s="213"/>
      <c r="H18" s="215"/>
      <c r="I18" s="214"/>
      <c r="J18" s="214"/>
      <c r="K18" s="214"/>
      <c r="L18" s="214"/>
      <c r="M18" s="215"/>
      <c r="N18" s="1"/>
    </row>
    <row r="19" spans="1:14">
      <c r="A19" s="243" t="s">
        <v>165</v>
      </c>
      <c r="B19" s="145">
        <v>23.836566078250776</v>
      </c>
      <c r="C19" s="145">
        <v>38.088499642689619</v>
      </c>
      <c r="D19" s="145">
        <v>27.076094090014159</v>
      </c>
      <c r="E19" s="145">
        <v>21.121114868249379</v>
      </c>
      <c r="F19" s="145">
        <v>13.861354644600759</v>
      </c>
      <c r="G19" s="145">
        <v>38.912838511720174</v>
      </c>
      <c r="H19" s="217">
        <v>36.743955894935979</v>
      </c>
      <c r="I19" s="216">
        <v>8.6125314280815122</v>
      </c>
      <c r="J19" s="216">
        <v>6.1562599021047966</v>
      </c>
      <c r="K19" s="216">
        <v>18.602019440683129</v>
      </c>
      <c r="L19" s="216">
        <v>5.7240069463356669</v>
      </c>
      <c r="M19" s="217">
        <v>624</v>
      </c>
      <c r="N19" s="1"/>
    </row>
    <row r="20" spans="1:14">
      <c r="A20" s="246" t="s">
        <v>167</v>
      </c>
      <c r="B20" s="213">
        <v>48.876831628421343</v>
      </c>
      <c r="C20" s="213">
        <v>52.460564631280704</v>
      </c>
      <c r="D20" s="213">
        <v>45.671682155676848</v>
      </c>
      <c r="E20" s="213">
        <v>47.87597863259942</v>
      </c>
      <c r="F20" s="213">
        <v>49.144962941493105</v>
      </c>
      <c r="G20" s="213">
        <v>48.755875034559025</v>
      </c>
      <c r="H20" s="215" t="s">
        <v>143</v>
      </c>
      <c r="I20" s="214">
        <v>2.681367513745339</v>
      </c>
      <c r="J20" s="214">
        <v>5.8550496211625997</v>
      </c>
      <c r="K20" s="213" t="s">
        <v>143</v>
      </c>
      <c r="L20" s="214">
        <v>3.3265072499136425</v>
      </c>
      <c r="M20" s="215">
        <v>290</v>
      </c>
      <c r="N20" s="1"/>
    </row>
    <row r="21" spans="1:14">
      <c r="A21" s="243" t="s">
        <v>166</v>
      </c>
      <c r="B21" s="145">
        <v>21.516770295122164</v>
      </c>
      <c r="C21" s="145" t="s">
        <v>143</v>
      </c>
      <c r="D21" s="145">
        <v>20.3284784629687</v>
      </c>
      <c r="E21" s="145" t="s">
        <v>143</v>
      </c>
      <c r="F21" s="145" t="s">
        <v>143</v>
      </c>
      <c r="G21" s="145">
        <v>74.524914615990895</v>
      </c>
      <c r="H21" s="217" t="s">
        <v>143</v>
      </c>
      <c r="I21" s="216">
        <v>1.1371115365869</v>
      </c>
      <c r="J21" s="216">
        <v>0.7120200695352864</v>
      </c>
      <c r="K21" s="145" t="s">
        <v>143</v>
      </c>
      <c r="L21" s="216">
        <v>1.4045934000379618</v>
      </c>
      <c r="M21" s="217">
        <v>80</v>
      </c>
      <c r="N21" s="1"/>
    </row>
    <row r="22" spans="1:14">
      <c r="A22" s="244" t="s">
        <v>76</v>
      </c>
      <c r="B22" s="213">
        <v>17.449904765858946</v>
      </c>
      <c r="C22" s="213">
        <v>17.436499148915075</v>
      </c>
      <c r="D22" s="213">
        <v>18.540170291882692</v>
      </c>
      <c r="E22" s="213">
        <v>17.224487781404044</v>
      </c>
      <c r="F22" s="213">
        <v>16.687163156373114</v>
      </c>
      <c r="G22" s="213">
        <v>74.438326162660957</v>
      </c>
      <c r="H22" s="215">
        <v>7.5159718293777864</v>
      </c>
      <c r="I22" s="214">
        <v>2.8831090159963066</v>
      </c>
      <c r="J22" s="214">
        <v>1.3919559740673837</v>
      </c>
      <c r="K22" s="214">
        <v>1.1752182009017742</v>
      </c>
      <c r="L22" s="214">
        <v>3.3819175989163153</v>
      </c>
      <c r="M22" s="215">
        <v>193</v>
      </c>
      <c r="N22" s="1"/>
    </row>
    <row r="23" spans="1:14">
      <c r="A23" s="245" t="s">
        <v>159</v>
      </c>
      <c r="B23" s="218">
        <v>4.294930372754675</v>
      </c>
      <c r="C23" s="218">
        <v>3.0870577831903798</v>
      </c>
      <c r="D23" s="218">
        <v>3.9937005998325898</v>
      </c>
      <c r="E23" s="218">
        <v>4.8959290440503764</v>
      </c>
      <c r="F23" s="218">
        <v>5.5715193468028996</v>
      </c>
      <c r="G23" s="218">
        <v>80.925817318839592</v>
      </c>
      <c r="H23" s="220">
        <v>13.983824111076256</v>
      </c>
      <c r="I23" s="219">
        <v>63.594794307953237</v>
      </c>
      <c r="J23" s="219">
        <v>6.5182603609704532</v>
      </c>
      <c r="K23" s="219">
        <v>41.600874085781356</v>
      </c>
      <c r="L23" s="219">
        <v>69.95143931328893</v>
      </c>
      <c r="M23" s="220">
        <v>3667</v>
      </c>
      <c r="N23" s="1"/>
    </row>
    <row r="24" spans="1:14" ht="13.5" customHeight="1">
      <c r="A24" s="221"/>
      <c r="B24" s="221"/>
      <c r="C24" s="821" t="s">
        <v>150</v>
      </c>
      <c r="D24" s="821"/>
      <c r="E24" s="821"/>
      <c r="F24" s="821"/>
      <c r="G24" s="821"/>
      <c r="H24" s="821"/>
      <c r="I24" s="821"/>
      <c r="J24" s="821"/>
      <c r="K24" s="821"/>
      <c r="L24" s="821"/>
      <c r="M24" s="232"/>
      <c r="N24" s="1"/>
    </row>
    <row r="25" spans="1:14">
      <c r="A25" s="206" t="s">
        <v>59</v>
      </c>
      <c r="B25" s="210">
        <v>33.846639311494044</v>
      </c>
      <c r="C25" s="210">
        <v>36.127014734157328</v>
      </c>
      <c r="D25" s="210">
        <v>33.923019865515172</v>
      </c>
      <c r="E25" s="210">
        <v>30.521383793374508</v>
      </c>
      <c r="F25" s="210">
        <v>34.526441523854452</v>
      </c>
      <c r="G25" s="210">
        <v>48.702388842296699</v>
      </c>
      <c r="H25" s="212">
        <v>16.811425857521748</v>
      </c>
      <c r="I25" s="211">
        <v>100</v>
      </c>
      <c r="J25" s="211">
        <v>100</v>
      </c>
      <c r="K25" s="211">
        <v>100</v>
      </c>
      <c r="L25" s="211">
        <v>100</v>
      </c>
      <c r="M25" s="212">
        <v>4207</v>
      </c>
      <c r="N25" s="1"/>
    </row>
    <row r="26" spans="1:14" ht="36">
      <c r="A26" s="227" t="s">
        <v>155</v>
      </c>
      <c r="B26" s="213">
        <v>94.089519716732752</v>
      </c>
      <c r="C26" s="213">
        <v>91.498547934807561</v>
      </c>
      <c r="D26" s="213">
        <v>94.538507148033474</v>
      </c>
      <c r="E26" s="213">
        <v>94.689692022600923</v>
      </c>
      <c r="F26" s="213">
        <v>95.675926565523994</v>
      </c>
      <c r="G26" s="213">
        <v>5.8756771479587213</v>
      </c>
      <c r="H26" s="215" t="s">
        <v>71</v>
      </c>
      <c r="I26" s="215">
        <v>0.70196954034473791</v>
      </c>
      <c r="J26" s="215">
        <v>21.841029480331727</v>
      </c>
      <c r="K26" s="215" t="s">
        <v>71</v>
      </c>
      <c r="L26" s="215">
        <v>0.94788372691379486</v>
      </c>
      <c r="M26" s="215">
        <v>330</v>
      </c>
      <c r="N26" s="1"/>
    </row>
    <row r="27" spans="1:14">
      <c r="A27" s="224" t="s">
        <v>161</v>
      </c>
      <c r="B27" s="145">
        <v>83.636023607571786</v>
      </c>
      <c r="C27" s="145">
        <v>84.415043702580533</v>
      </c>
      <c r="D27" s="145" t="s">
        <v>143</v>
      </c>
      <c r="E27" s="145">
        <v>82.69764341807165</v>
      </c>
      <c r="F27" s="145">
        <v>80.97372886032484</v>
      </c>
      <c r="G27" s="145">
        <v>10.23530405052696</v>
      </c>
      <c r="H27" s="217">
        <v>6.0082014614470483</v>
      </c>
      <c r="I27" s="216">
        <v>6.4787870771469205</v>
      </c>
      <c r="J27" s="216">
        <v>64.71941723721585</v>
      </c>
      <c r="K27" s="216">
        <v>9.3604496568735591</v>
      </c>
      <c r="L27" s="216">
        <v>5.5043654403009006</v>
      </c>
      <c r="M27" s="217">
        <v>1102</v>
      </c>
      <c r="N27" s="1"/>
    </row>
    <row r="28" spans="1:14">
      <c r="A28" s="227" t="s">
        <v>145</v>
      </c>
      <c r="B28" s="213"/>
      <c r="C28" s="213"/>
      <c r="D28" s="213"/>
      <c r="E28" s="213"/>
      <c r="F28" s="213"/>
      <c r="G28" s="213"/>
      <c r="H28" s="215"/>
      <c r="I28" s="214"/>
      <c r="J28" s="214"/>
      <c r="K28" s="214"/>
      <c r="L28" s="214"/>
      <c r="M28" s="215"/>
      <c r="N28" s="1"/>
    </row>
    <row r="29" spans="1:14" ht="26.25" customHeight="1">
      <c r="A29" s="243" t="s">
        <v>162</v>
      </c>
      <c r="B29" s="249">
        <v>80.088193441785563</v>
      </c>
      <c r="C29" s="249">
        <v>84.267757813784101</v>
      </c>
      <c r="D29" s="249">
        <v>79.767131612351079</v>
      </c>
      <c r="E29" s="249">
        <v>72.505380754642204</v>
      </c>
      <c r="F29" s="249">
        <v>68.511844230424117</v>
      </c>
      <c r="G29" s="249">
        <v>12.427873714497188</v>
      </c>
      <c r="H29" s="250">
        <v>7.1847423260759662</v>
      </c>
      <c r="I29" s="251">
        <v>1.3730639227193717</v>
      </c>
      <c r="J29" s="249">
        <v>10.794062977333452</v>
      </c>
      <c r="K29" s="249">
        <v>1.9495691825500545</v>
      </c>
      <c r="L29" s="249">
        <v>1.1640685913368845</v>
      </c>
      <c r="M29" s="250">
        <v>192</v>
      </c>
      <c r="N29" s="1"/>
    </row>
    <row r="30" spans="1:14" ht="36">
      <c r="A30" s="227" t="s">
        <v>158</v>
      </c>
      <c r="B30" s="213">
        <v>4.7261699758991149</v>
      </c>
      <c r="C30" s="213">
        <v>7.7285291848804327</v>
      </c>
      <c r="D30" s="213">
        <v>4.1059088023584076</v>
      </c>
      <c r="E30" s="213" t="s">
        <v>143</v>
      </c>
      <c r="F30" s="213" t="s">
        <v>143</v>
      </c>
      <c r="G30" s="213">
        <v>56.020620230474364</v>
      </c>
      <c r="H30" s="215">
        <v>38.436514985815883</v>
      </c>
      <c r="I30" s="214">
        <v>20.206299251088716</v>
      </c>
      <c r="J30" s="215">
        <v>1.9591101364646351</v>
      </c>
      <c r="K30" s="214">
        <v>32.077796070311223</v>
      </c>
      <c r="L30" s="214">
        <v>16.13848329815691</v>
      </c>
      <c r="M30" s="215">
        <v>590</v>
      </c>
      <c r="N30" s="1"/>
    </row>
    <row r="31" spans="1:14">
      <c r="A31" s="224" t="s">
        <v>145</v>
      </c>
      <c r="B31" s="145"/>
      <c r="C31" s="145"/>
      <c r="D31" s="145"/>
      <c r="E31" s="145"/>
      <c r="F31" s="145"/>
      <c r="G31" s="145"/>
      <c r="H31" s="217"/>
      <c r="I31" s="216"/>
      <c r="J31" s="216"/>
      <c r="K31" s="216"/>
      <c r="L31" s="216"/>
      <c r="M31" s="217"/>
      <c r="N31" s="1"/>
    </row>
    <row r="32" spans="1:14">
      <c r="A32" s="244" t="s">
        <v>163</v>
      </c>
      <c r="B32" s="213">
        <v>29.892046904794071</v>
      </c>
      <c r="C32" s="213">
        <v>38.408873065863339</v>
      </c>
      <c r="D32" s="213">
        <v>24.062021439509955</v>
      </c>
      <c r="E32" s="213" t="s">
        <v>143</v>
      </c>
      <c r="F32" s="213" t="s">
        <v>143</v>
      </c>
      <c r="G32" s="213">
        <v>62.543729261444668</v>
      </c>
      <c r="H32" s="215" t="s">
        <v>143</v>
      </c>
      <c r="I32" s="214">
        <v>1.6783290177602248</v>
      </c>
      <c r="J32" s="215">
        <v>1.3986267479058359</v>
      </c>
      <c r="K32" s="214" t="s">
        <v>143</v>
      </c>
      <c r="L32" s="214">
        <v>2.0337390949431389</v>
      </c>
      <c r="M32" s="215">
        <v>67</v>
      </c>
      <c r="N32" s="1"/>
    </row>
    <row r="33" spans="1:14">
      <c r="A33" s="224" t="s">
        <v>164</v>
      </c>
      <c r="B33" s="145">
        <v>21.429150585763296</v>
      </c>
      <c r="C33" s="145">
        <v>31.834122399228253</v>
      </c>
      <c r="D33" s="145">
        <v>22.837230133630698</v>
      </c>
      <c r="E33" s="145">
        <v>18.230635448423364</v>
      </c>
      <c r="F33" s="145">
        <v>13.173564462286286</v>
      </c>
      <c r="G33" s="145">
        <v>49.068272350558701</v>
      </c>
      <c r="H33" s="217">
        <v>28.744655416646609</v>
      </c>
      <c r="I33" s="216">
        <v>13.026405268976902</v>
      </c>
      <c r="J33" s="216">
        <v>6.9439159033956299</v>
      </c>
      <c r="K33" s="216">
        <v>18.752864101563162</v>
      </c>
      <c r="L33" s="216">
        <v>11.050083315147049</v>
      </c>
      <c r="M33" s="217">
        <v>462</v>
      </c>
      <c r="N33" s="1"/>
    </row>
    <row r="34" spans="1:14">
      <c r="A34" s="227" t="s">
        <v>145</v>
      </c>
      <c r="B34" s="213"/>
      <c r="C34" s="213"/>
      <c r="D34" s="213"/>
      <c r="E34" s="213"/>
      <c r="F34" s="213"/>
      <c r="G34" s="213"/>
      <c r="H34" s="215"/>
      <c r="I34" s="214"/>
      <c r="J34" s="214"/>
      <c r="K34" s="214"/>
      <c r="L34" s="214"/>
      <c r="M34" s="215"/>
      <c r="N34" s="1"/>
    </row>
    <row r="35" spans="1:14">
      <c r="A35" s="243" t="s">
        <v>165</v>
      </c>
      <c r="B35" s="145">
        <v>22.905254974546637</v>
      </c>
      <c r="C35" s="145">
        <v>38.717485544641605</v>
      </c>
      <c r="D35" s="145" t="s">
        <v>143</v>
      </c>
      <c r="E35" s="145">
        <v>18.926878390317587</v>
      </c>
      <c r="F35" s="145">
        <v>11.927569450034529</v>
      </c>
      <c r="G35" s="145">
        <v>39.772189372671399</v>
      </c>
      <c r="H35" s="217">
        <v>36.515556766707633</v>
      </c>
      <c r="I35" s="216">
        <v>9.3957526709347956</v>
      </c>
      <c r="J35" s="216">
        <v>5.4560493364197864</v>
      </c>
      <c r="K35" s="216">
        <v>17.511852430172496</v>
      </c>
      <c r="L35" s="216">
        <v>6.5839715620235246</v>
      </c>
      <c r="M35" s="217">
        <v>339</v>
      </c>
      <c r="N35" s="1"/>
    </row>
    <row r="36" spans="1:14">
      <c r="A36" s="246" t="s">
        <v>167</v>
      </c>
      <c r="B36" s="213">
        <v>47.588461686982711</v>
      </c>
      <c r="C36" s="213">
        <v>53.019064983802735</v>
      </c>
      <c r="D36" s="213">
        <v>41.565201849824632</v>
      </c>
      <c r="E36" s="213">
        <v>47.356234338820691</v>
      </c>
      <c r="F36" s="213">
        <v>46.26786425379408</v>
      </c>
      <c r="G36" s="213">
        <v>49.942076741881095</v>
      </c>
      <c r="H36" s="215" t="s">
        <v>143</v>
      </c>
      <c r="I36" s="214">
        <v>2.9270656163601676</v>
      </c>
      <c r="J36" s="214">
        <v>5.1944979151968118</v>
      </c>
      <c r="K36" s="213" t="s">
        <v>143</v>
      </c>
      <c r="L36" s="214">
        <v>3.7885567512121341</v>
      </c>
      <c r="M36" s="215">
        <v>156</v>
      </c>
      <c r="N36" s="1"/>
    </row>
    <row r="37" spans="1:14">
      <c r="A37" s="243" t="s">
        <v>166</v>
      </c>
      <c r="B37" s="145">
        <v>19.349232373505426</v>
      </c>
      <c r="C37" s="145" t="s">
        <v>143</v>
      </c>
      <c r="D37" s="145" t="s">
        <v>143</v>
      </c>
      <c r="E37" s="145" t="s">
        <v>143</v>
      </c>
      <c r="F37" s="145" t="s">
        <v>143</v>
      </c>
      <c r="G37" s="145">
        <v>74.489453787070161</v>
      </c>
      <c r="H37" s="217" t="s">
        <v>143</v>
      </c>
      <c r="I37" s="216">
        <v>0.94239320933428994</v>
      </c>
      <c r="J37" s="216">
        <v>0.44189973541373651</v>
      </c>
      <c r="K37" s="145" t="s">
        <v>143</v>
      </c>
      <c r="L37" s="216">
        <v>1.1822792856525604</v>
      </c>
      <c r="M37" s="217">
        <v>33</v>
      </c>
      <c r="N37" s="1"/>
    </row>
    <row r="38" spans="1:14">
      <c r="A38" s="244" t="s">
        <v>76</v>
      </c>
      <c r="B38" s="213">
        <v>16.602178833866706</v>
      </c>
      <c r="C38" s="213" t="s">
        <v>143</v>
      </c>
      <c r="D38" s="213">
        <v>20.124255367509871</v>
      </c>
      <c r="E38" s="213" t="s">
        <v>143</v>
      </c>
      <c r="F38" s="213" t="s">
        <v>143</v>
      </c>
      <c r="G38" s="213">
        <v>75.000278765847838</v>
      </c>
      <c r="H38" s="215">
        <v>7.6731972212620292</v>
      </c>
      <c r="I38" s="214">
        <v>2.6882593887078152</v>
      </c>
      <c r="J38" s="214">
        <v>1.0459668315621071</v>
      </c>
      <c r="K38" s="214">
        <v>0.97328535786418646</v>
      </c>
      <c r="L38" s="214">
        <v>3.2838324674709636</v>
      </c>
      <c r="M38" s="215">
        <v>90</v>
      </c>
      <c r="N38" s="1"/>
    </row>
    <row r="39" spans="1:14">
      <c r="A39" s="245" t="s">
        <v>159</v>
      </c>
      <c r="B39" s="218">
        <v>3.7492394227508976</v>
      </c>
      <c r="C39" s="218">
        <v>2.9865250064783626</v>
      </c>
      <c r="D39" s="218" t="s">
        <v>143</v>
      </c>
      <c r="E39" s="218">
        <v>4.0569733340689842</v>
      </c>
      <c r="F39" s="218">
        <v>4.6280790603614621</v>
      </c>
      <c r="G39" s="218">
        <v>78.91424404427373</v>
      </c>
      <c r="H39" s="220">
        <v>16.341379582623073</v>
      </c>
      <c r="I39" s="219">
        <v>59.586538862442715</v>
      </c>
      <c r="J39" s="219">
        <v>4.5365272425921566</v>
      </c>
      <c r="K39" s="219">
        <v>39.808890171252052</v>
      </c>
      <c r="L39" s="219">
        <v>66.359184219481335</v>
      </c>
      <c r="M39" s="220">
        <v>1723</v>
      </c>
      <c r="N39" s="1"/>
    </row>
    <row r="40" spans="1:14" ht="13.5" customHeight="1">
      <c r="A40" s="221"/>
      <c r="B40" s="221"/>
      <c r="C40" s="821" t="s">
        <v>151</v>
      </c>
      <c r="D40" s="821"/>
      <c r="E40" s="821"/>
      <c r="F40" s="821"/>
      <c r="G40" s="821"/>
      <c r="H40" s="821"/>
      <c r="I40" s="821"/>
      <c r="J40" s="821"/>
      <c r="K40" s="821"/>
      <c r="L40" s="821"/>
      <c r="M40" s="374"/>
      <c r="N40" s="1"/>
    </row>
    <row r="41" spans="1:14">
      <c r="A41" s="206" t="s">
        <v>59</v>
      </c>
      <c r="B41" s="210">
        <v>25.859419713166904</v>
      </c>
      <c r="C41" s="210">
        <v>21.1348677898342</v>
      </c>
      <c r="D41" s="210">
        <v>24.034953797691649</v>
      </c>
      <c r="E41" s="210">
        <v>28.655717545125253</v>
      </c>
      <c r="F41" s="210">
        <v>30.530148881821141</v>
      </c>
      <c r="G41" s="210">
        <v>61.82848078365928</v>
      </c>
      <c r="H41" s="212">
        <v>11.81569055102876</v>
      </c>
      <c r="I41" s="211">
        <v>100</v>
      </c>
      <c r="J41" s="211">
        <v>100</v>
      </c>
      <c r="K41" s="211">
        <v>100</v>
      </c>
      <c r="L41" s="211">
        <v>100</v>
      </c>
      <c r="M41" s="212">
        <v>3165</v>
      </c>
      <c r="N41" s="1"/>
    </row>
    <row r="42" spans="1:14" ht="36">
      <c r="A42" s="227" t="s">
        <v>155</v>
      </c>
      <c r="B42" s="213">
        <v>96.885312536599827</v>
      </c>
      <c r="C42" s="213">
        <v>95.187325742380608</v>
      </c>
      <c r="D42" s="213" t="s">
        <v>143</v>
      </c>
      <c r="E42" s="213">
        <v>97.389081015521285</v>
      </c>
      <c r="F42" s="213">
        <v>97.707948685775065</v>
      </c>
      <c r="G42" s="213">
        <v>3.0959139103416451</v>
      </c>
      <c r="H42" s="215" t="s">
        <v>71</v>
      </c>
      <c r="I42" s="215">
        <v>0.77096988856108595</v>
      </c>
      <c r="J42" s="215">
        <v>68.757185634378288</v>
      </c>
      <c r="K42" s="215" t="s">
        <v>71</v>
      </c>
      <c r="L42" s="215">
        <v>0.91892321319151471</v>
      </c>
      <c r="M42" s="215">
        <v>581</v>
      </c>
      <c r="N42" s="1"/>
    </row>
    <row r="43" spans="1:14">
      <c r="A43" s="224" t="s">
        <v>161</v>
      </c>
      <c r="B43" s="145">
        <v>58.057310378322846</v>
      </c>
      <c r="C43" s="145">
        <v>59.810094306063114</v>
      </c>
      <c r="D43" s="145">
        <v>53.876128960381628</v>
      </c>
      <c r="E43" s="145">
        <v>61.508657833053036</v>
      </c>
      <c r="F43" s="145">
        <v>56.68815814467338</v>
      </c>
      <c r="G43" s="145">
        <v>28.48090501514028</v>
      </c>
      <c r="H43" s="217">
        <v>12.854537027783183</v>
      </c>
      <c r="I43" s="216">
        <v>3.0594893820896325</v>
      </c>
      <c r="J43" s="216">
        <v>12.141903918396862</v>
      </c>
      <c r="K43" s="216">
        <v>5.8836385620810132</v>
      </c>
      <c r="L43" s="216">
        <v>2.4912302262805595</v>
      </c>
      <c r="M43" s="217">
        <v>171</v>
      </c>
      <c r="N43" s="1"/>
    </row>
    <row r="44" spans="1:14">
      <c r="A44" s="227" t="s">
        <v>145</v>
      </c>
      <c r="B44" s="213"/>
      <c r="C44" s="213"/>
      <c r="D44" s="213"/>
      <c r="E44" s="213"/>
      <c r="F44" s="213"/>
      <c r="G44" s="213"/>
      <c r="H44" s="215"/>
      <c r="I44" s="214"/>
      <c r="J44" s="214"/>
      <c r="K44" s="214"/>
      <c r="L44" s="214"/>
      <c r="M44" s="215"/>
      <c r="N44" s="1"/>
    </row>
    <row r="45" spans="1:14" ht="26.25" customHeight="1">
      <c r="A45" s="243" t="s">
        <v>162</v>
      </c>
      <c r="B45" s="249">
        <v>76.370202431600205</v>
      </c>
      <c r="C45" s="249">
        <v>77.907912651667317</v>
      </c>
      <c r="D45" s="249">
        <v>71.671293469872026</v>
      </c>
      <c r="E45" s="249">
        <v>80.976694216634229</v>
      </c>
      <c r="F45" s="249">
        <v>73.598240929794244</v>
      </c>
      <c r="G45" s="249">
        <v>17.193698317147042</v>
      </c>
      <c r="H45" s="250" t="s">
        <v>143</v>
      </c>
      <c r="I45" s="251">
        <v>0.39946420918096209</v>
      </c>
      <c r="J45" s="249">
        <v>3.70151079528884</v>
      </c>
      <c r="K45" s="249" t="s">
        <v>143</v>
      </c>
      <c r="L45" s="249">
        <v>0.34854156789413676</v>
      </c>
      <c r="M45" s="250">
        <v>40</v>
      </c>
      <c r="N45" s="14"/>
    </row>
    <row r="46" spans="1:14" ht="36">
      <c r="A46" s="227" t="s">
        <v>158</v>
      </c>
      <c r="B46" s="213">
        <v>4.3524747534038086</v>
      </c>
      <c r="C46" s="213" t="s">
        <v>143</v>
      </c>
      <c r="D46" s="213" t="s">
        <v>143</v>
      </c>
      <c r="E46" s="213" t="s">
        <v>143</v>
      </c>
      <c r="F46" s="213" t="s">
        <v>143</v>
      </c>
      <c r="G46" s="213">
        <v>63.396160064183185</v>
      </c>
      <c r="H46" s="215">
        <v>31.670626349323506</v>
      </c>
      <c r="I46" s="214">
        <v>15.49174547642456</v>
      </c>
      <c r="J46" s="213">
        <v>2.0211571477917687</v>
      </c>
      <c r="K46" s="214">
        <v>32.186973339967579</v>
      </c>
      <c r="L46" s="214">
        <v>12.312804222374202</v>
      </c>
      <c r="M46" s="215">
        <v>380</v>
      </c>
      <c r="N46" s="1"/>
    </row>
    <row r="47" spans="1:14">
      <c r="A47" s="224" t="s">
        <v>145</v>
      </c>
      <c r="B47" s="145"/>
      <c r="C47" s="145"/>
      <c r="D47" s="145"/>
      <c r="E47" s="145"/>
      <c r="F47" s="145"/>
      <c r="G47" s="145"/>
      <c r="H47" s="217"/>
      <c r="I47" s="216"/>
      <c r="J47" s="216"/>
      <c r="K47" s="216"/>
      <c r="L47" s="216"/>
      <c r="M47" s="217"/>
      <c r="N47" s="1"/>
    </row>
    <row r="48" spans="1:14">
      <c r="A48" s="244" t="s">
        <v>163</v>
      </c>
      <c r="B48" s="213">
        <v>28.829701127862208</v>
      </c>
      <c r="C48" s="213" t="s">
        <v>143</v>
      </c>
      <c r="D48" s="213" t="s">
        <v>143</v>
      </c>
      <c r="E48" s="213" t="s">
        <v>143</v>
      </c>
      <c r="F48" s="213" t="s">
        <v>143</v>
      </c>
      <c r="G48" s="213">
        <v>66.642964666369139</v>
      </c>
      <c r="H48" s="215" t="s">
        <v>143</v>
      </c>
      <c r="I48" s="214">
        <v>0.80221966340709772</v>
      </c>
      <c r="J48" s="213">
        <v>0.93169091193110487</v>
      </c>
      <c r="K48" s="214" t="s">
        <v>143</v>
      </c>
      <c r="L48" s="214">
        <v>0.90077479924531234</v>
      </c>
      <c r="M48" s="215">
        <v>26</v>
      </c>
      <c r="N48" s="1"/>
    </row>
    <row r="49" spans="1:14">
      <c r="A49" s="224" t="s">
        <v>164</v>
      </c>
      <c r="B49" s="145">
        <v>22.850651760900092</v>
      </c>
      <c r="C49" s="145">
        <v>22.897501354765836</v>
      </c>
      <c r="D49" s="145">
        <v>21.186652335027354</v>
      </c>
      <c r="E49" s="145">
        <v>24.98448363847567</v>
      </c>
      <c r="F49" s="145">
        <v>21.919548341566692</v>
      </c>
      <c r="G49" s="145">
        <v>67.27633529181486</v>
      </c>
      <c r="H49" s="217">
        <v>9.4499200570887929</v>
      </c>
      <c r="I49" s="216">
        <v>7.7801281189609437</v>
      </c>
      <c r="J49" s="216">
        <v>6.6067866857574638</v>
      </c>
      <c r="K49" s="216">
        <v>5.9797013519948212</v>
      </c>
      <c r="L49" s="216">
        <v>8.1354994325936705</v>
      </c>
      <c r="M49" s="217">
        <v>237</v>
      </c>
      <c r="N49" s="1"/>
    </row>
    <row r="50" spans="1:14">
      <c r="A50" s="227" t="s">
        <v>145</v>
      </c>
      <c r="B50" s="213"/>
      <c r="C50" s="213"/>
      <c r="D50" s="213"/>
      <c r="E50" s="213"/>
      <c r="F50" s="213"/>
      <c r="G50" s="213"/>
      <c r="H50" s="215"/>
      <c r="I50" s="214"/>
      <c r="J50" s="214"/>
      <c r="K50" s="214"/>
      <c r="L50" s="214"/>
      <c r="M50" s="215"/>
      <c r="N50" s="1"/>
    </row>
    <row r="51" spans="1:14">
      <c r="A51" s="243" t="s">
        <v>165</v>
      </c>
      <c r="B51" s="145">
        <v>28.125048787940294</v>
      </c>
      <c r="C51" s="145">
        <v>28.219300525814152</v>
      </c>
      <c r="D51" s="145">
        <v>25.399344665164854</v>
      </c>
      <c r="E51" s="145">
        <v>31.609169786652409</v>
      </c>
      <c r="F51" s="145">
        <v>26.19524127195908</v>
      </c>
      <c r="G51" s="145">
        <v>54.948045025414338</v>
      </c>
      <c r="H51" s="217">
        <v>16.590464550403798</v>
      </c>
      <c r="I51" s="216">
        <v>2.7478059183492411</v>
      </c>
      <c r="J51" s="216">
        <v>3.0827547952917733</v>
      </c>
      <c r="K51" s="216">
        <v>3.9798244065293806</v>
      </c>
      <c r="L51" s="216">
        <v>2.5189998557328899</v>
      </c>
      <c r="M51" s="217">
        <v>90</v>
      </c>
      <c r="N51" s="1"/>
    </row>
    <row r="52" spans="1:14">
      <c r="A52" s="246" t="s">
        <v>167</v>
      </c>
      <c r="B52" s="213">
        <v>46.919118088791876</v>
      </c>
      <c r="C52" s="213">
        <v>43.346440085570521</v>
      </c>
      <c r="D52" s="213" t="s">
        <v>143</v>
      </c>
      <c r="E52" s="213">
        <v>51.194251638758978</v>
      </c>
      <c r="F52" s="213" t="s">
        <v>143</v>
      </c>
      <c r="G52" s="213">
        <v>51.885375573222262</v>
      </c>
      <c r="H52" s="215" t="s">
        <v>143</v>
      </c>
      <c r="I52" s="214">
        <v>1.1300651866892673</v>
      </c>
      <c r="J52" s="214">
        <v>2.8638641460098904</v>
      </c>
      <c r="K52" s="213" t="s">
        <v>143</v>
      </c>
      <c r="L52" s="214">
        <v>1.3245786066087422</v>
      </c>
      <c r="M52" s="215">
        <v>50</v>
      </c>
      <c r="N52" s="1"/>
    </row>
    <row r="53" spans="1:14">
      <c r="A53" s="243" t="s">
        <v>166</v>
      </c>
      <c r="B53" s="145">
        <v>23.240722834611834</v>
      </c>
      <c r="C53" s="145" t="s">
        <v>143</v>
      </c>
      <c r="D53" s="145">
        <v>23.024011093271056</v>
      </c>
      <c r="E53" s="145" t="s">
        <v>143</v>
      </c>
      <c r="F53" s="145" t="s">
        <v>143</v>
      </c>
      <c r="G53" s="145">
        <v>74.984421667848466</v>
      </c>
      <c r="H53" s="217" t="s">
        <v>143</v>
      </c>
      <c r="I53" s="216">
        <v>1.5229682221338019</v>
      </c>
      <c r="J53" s="216">
        <v>1.3220467180214672</v>
      </c>
      <c r="K53" s="145" t="s">
        <v>143</v>
      </c>
      <c r="L53" s="216">
        <v>1.7840146520580964</v>
      </c>
      <c r="M53" s="217">
        <v>47</v>
      </c>
      <c r="N53" s="1"/>
    </row>
    <row r="54" spans="1:14">
      <c r="A54" s="244" t="s">
        <v>76</v>
      </c>
      <c r="B54" s="213">
        <v>17.955567072988408</v>
      </c>
      <c r="C54" s="213" t="s">
        <v>143</v>
      </c>
      <c r="D54" s="213" t="s">
        <v>143</v>
      </c>
      <c r="E54" s="213">
        <v>19.520132293594685</v>
      </c>
      <c r="F54" s="213" t="s">
        <v>143</v>
      </c>
      <c r="G54" s="213">
        <v>74.719677866262671</v>
      </c>
      <c r="H54" s="215">
        <v>6.8372686407989551</v>
      </c>
      <c r="I54" s="214">
        <v>3.5093539784779004</v>
      </c>
      <c r="J54" s="214">
        <v>2.2019851724442243</v>
      </c>
      <c r="K54" s="214">
        <v>1.8350908730986735</v>
      </c>
      <c r="L54" s="214">
        <v>3.8324849248026855</v>
      </c>
      <c r="M54" s="215">
        <v>100</v>
      </c>
      <c r="N54" s="1"/>
    </row>
    <row r="55" spans="1:14">
      <c r="A55" s="245" t="s">
        <v>159</v>
      </c>
      <c r="B55" s="218">
        <v>4.7718232862659571</v>
      </c>
      <c r="C55" s="218">
        <v>3.1511350059737153</v>
      </c>
      <c r="D55" s="218">
        <v>4.2328439047841675</v>
      </c>
      <c r="E55" s="218">
        <v>5.8324963472377434</v>
      </c>
      <c r="F55" s="218">
        <v>6.5131576923195249</v>
      </c>
      <c r="G55" s="218">
        <v>82.948035790066953</v>
      </c>
      <c r="H55" s="220">
        <v>11.648033896530483</v>
      </c>
      <c r="I55" s="219">
        <v>72.897667133963779</v>
      </c>
      <c r="J55" s="219">
        <v>10.472966613675606</v>
      </c>
      <c r="K55" s="219">
        <v>55.949686745956598</v>
      </c>
      <c r="L55" s="219">
        <v>76.141542905560058</v>
      </c>
      <c r="M55" s="220">
        <v>1796</v>
      </c>
      <c r="N55" s="1"/>
    </row>
    <row r="56" spans="1:14" ht="13.5" customHeight="1">
      <c r="A56" s="221"/>
      <c r="B56" s="221"/>
      <c r="C56" s="821" t="s">
        <v>148</v>
      </c>
      <c r="D56" s="821"/>
      <c r="E56" s="821"/>
      <c r="F56" s="821"/>
      <c r="G56" s="821"/>
      <c r="H56" s="821"/>
      <c r="I56" s="821"/>
      <c r="J56" s="821"/>
      <c r="K56" s="821"/>
      <c r="L56" s="821"/>
      <c r="M56" s="232"/>
      <c r="N56" s="1"/>
    </row>
    <row r="57" spans="1:14">
      <c r="A57" s="206" t="s">
        <v>59</v>
      </c>
      <c r="B57" s="210">
        <v>30.887557634621672</v>
      </c>
      <c r="C57" s="210">
        <v>38.978932545489684</v>
      </c>
      <c r="D57" s="210" t="s">
        <v>143</v>
      </c>
      <c r="E57" s="210">
        <v>28.443054705024384</v>
      </c>
      <c r="F57" s="210">
        <v>25.036658439365638</v>
      </c>
      <c r="G57" s="210">
        <v>42.048024959212007</v>
      </c>
      <c r="H57" s="212">
        <v>26.894232888357863</v>
      </c>
      <c r="I57" s="211">
        <v>100</v>
      </c>
      <c r="J57" s="211">
        <v>100</v>
      </c>
      <c r="K57" s="211">
        <v>100</v>
      </c>
      <c r="L57" s="211">
        <v>100</v>
      </c>
      <c r="M57" s="212">
        <v>563</v>
      </c>
      <c r="N57" s="1"/>
    </row>
    <row r="58" spans="1:14" ht="36">
      <c r="A58" s="227" t="s">
        <v>155</v>
      </c>
      <c r="B58" s="213">
        <v>90.872851356953802</v>
      </c>
      <c r="C58" s="213" t="s">
        <v>143</v>
      </c>
      <c r="D58" s="213" t="s">
        <v>143</v>
      </c>
      <c r="E58" s="213">
        <v>87.77232736877643</v>
      </c>
      <c r="F58" s="213">
        <v>95.293969648105588</v>
      </c>
      <c r="G58" s="213" t="s">
        <v>143</v>
      </c>
      <c r="H58" s="213" t="s">
        <v>71</v>
      </c>
      <c r="I58" s="213" t="s">
        <v>143</v>
      </c>
      <c r="J58" s="215">
        <v>16.383385596879595</v>
      </c>
      <c r="K58" s="213" t="s">
        <v>71</v>
      </c>
      <c r="L58" s="213" t="s">
        <v>143</v>
      </c>
      <c r="M58" s="215">
        <v>31</v>
      </c>
      <c r="N58" s="1"/>
    </row>
    <row r="59" spans="1:14">
      <c r="A59" s="224" t="s">
        <v>161</v>
      </c>
      <c r="B59" s="145">
        <v>83.738477184004196</v>
      </c>
      <c r="C59" s="145">
        <v>79.813251516333835</v>
      </c>
      <c r="D59" s="145" t="s">
        <v>143</v>
      </c>
      <c r="E59" s="145">
        <v>84.804394159343687</v>
      </c>
      <c r="F59" s="145">
        <v>76.345087859859262</v>
      </c>
      <c r="G59" s="145">
        <v>9.9035527999212665</v>
      </c>
      <c r="H59" s="217">
        <v>6.35786066550755</v>
      </c>
      <c r="I59" s="216">
        <v>3.8212239685380496</v>
      </c>
      <c r="J59" s="216">
        <v>44.029019204697164</v>
      </c>
      <c r="K59" s="216">
        <v>3.8392762810353926</v>
      </c>
      <c r="L59" s="216">
        <v>3.8251013007549095</v>
      </c>
      <c r="M59" s="217">
        <v>91</v>
      </c>
      <c r="N59" s="1"/>
    </row>
    <row r="60" spans="1:14">
      <c r="A60" s="227" t="s">
        <v>145</v>
      </c>
      <c r="B60" s="213"/>
      <c r="C60" s="213"/>
      <c r="D60" s="213"/>
      <c r="E60" s="213"/>
      <c r="F60" s="213"/>
      <c r="G60" s="213"/>
      <c r="H60" s="215"/>
      <c r="I60" s="214"/>
      <c r="J60" s="214"/>
      <c r="K60" s="214"/>
      <c r="L60" s="213"/>
      <c r="M60" s="215"/>
      <c r="N60" s="1"/>
    </row>
    <row r="61" spans="1:14" ht="26.25" customHeight="1">
      <c r="A61" s="243" t="s">
        <v>162</v>
      </c>
      <c r="B61" s="249">
        <v>88.75658359273902</v>
      </c>
      <c r="C61" s="249">
        <v>83.838566645552433</v>
      </c>
      <c r="D61" s="249">
        <v>92.342483262869052</v>
      </c>
      <c r="E61" s="249">
        <v>90.732959387945215</v>
      </c>
      <c r="F61" s="249">
        <v>85.248244425280276</v>
      </c>
      <c r="G61" s="249">
        <v>7.478988826094243</v>
      </c>
      <c r="H61" s="250" t="s">
        <v>143</v>
      </c>
      <c r="I61" s="251">
        <v>2.1030993001746028</v>
      </c>
      <c r="J61" s="249">
        <v>37.147939758357282</v>
      </c>
      <c r="K61" s="249" t="s">
        <v>143</v>
      </c>
      <c r="L61" s="249">
        <v>2.2994025430565164</v>
      </c>
      <c r="M61" s="250">
        <v>73</v>
      </c>
      <c r="N61" s="1"/>
    </row>
    <row r="62" spans="1:14" ht="36">
      <c r="A62" s="227" t="s">
        <v>158</v>
      </c>
      <c r="B62" s="213">
        <v>16.050774897031012</v>
      </c>
      <c r="C62" s="213" t="s">
        <v>143</v>
      </c>
      <c r="D62" s="213">
        <v>21.907459517251109</v>
      </c>
      <c r="E62" s="213" t="s">
        <v>143</v>
      </c>
      <c r="F62" s="213" t="s">
        <v>143</v>
      </c>
      <c r="G62" s="213">
        <v>49.588497800729776</v>
      </c>
      <c r="H62" s="215">
        <v>34.149823748701209</v>
      </c>
      <c r="I62" s="214">
        <v>20.200504408758675</v>
      </c>
      <c r="J62" s="215">
        <v>8.6419987327958641</v>
      </c>
      <c r="K62" s="214">
        <v>21.116944004226092</v>
      </c>
      <c r="L62" s="214">
        <v>19.612687745332817</v>
      </c>
      <c r="M62" s="215">
        <v>94</v>
      </c>
      <c r="N62" s="1"/>
    </row>
    <row r="63" spans="1:14">
      <c r="A63" s="224" t="s">
        <v>145</v>
      </c>
      <c r="B63" s="145"/>
      <c r="C63" s="145"/>
      <c r="D63" s="145"/>
      <c r="E63" s="145"/>
      <c r="F63" s="145"/>
      <c r="G63" s="145"/>
      <c r="H63" s="217"/>
      <c r="I63" s="216"/>
      <c r="J63" s="216"/>
      <c r="K63" s="216"/>
      <c r="L63" s="216"/>
      <c r="M63" s="217"/>
      <c r="N63" s="1"/>
    </row>
    <row r="64" spans="1:14">
      <c r="A64" s="244" t="s">
        <v>163</v>
      </c>
      <c r="B64" s="213">
        <v>36.616319345863381</v>
      </c>
      <c r="C64" s="213" t="s">
        <v>143</v>
      </c>
      <c r="D64" s="213" t="s">
        <v>143</v>
      </c>
      <c r="E64" s="213" t="s">
        <v>143</v>
      </c>
      <c r="F64" s="213" t="s">
        <v>143</v>
      </c>
      <c r="G64" s="213">
        <v>55.678269263528477</v>
      </c>
      <c r="H64" s="215" t="s">
        <v>143</v>
      </c>
      <c r="I64" s="214">
        <v>5.736589677735993</v>
      </c>
      <c r="J64" s="215">
        <v>7.415214039057946</v>
      </c>
      <c r="K64" s="214" t="s">
        <v>143</v>
      </c>
      <c r="L64" s="214">
        <v>8.2827146321623246</v>
      </c>
      <c r="M64" s="215">
        <v>35</v>
      </c>
      <c r="N64" s="1"/>
    </row>
    <row r="65" spans="1:14">
      <c r="A65" s="224" t="s">
        <v>164</v>
      </c>
      <c r="B65" s="145">
        <v>23.471894332556463</v>
      </c>
      <c r="C65" s="145">
        <v>44.649052682068913</v>
      </c>
      <c r="D65" s="145" t="s">
        <v>143</v>
      </c>
      <c r="E65" s="145">
        <v>19.53552938271358</v>
      </c>
      <c r="F65" s="145">
        <v>12.951181111386493</v>
      </c>
      <c r="G65" s="145">
        <v>30.350446237560469</v>
      </c>
      <c r="H65" s="217">
        <v>46.118916143581288</v>
      </c>
      <c r="I65" s="216">
        <v>39.06572602869965</v>
      </c>
      <c r="J65" s="216">
        <v>26.809934328468049</v>
      </c>
      <c r="K65" s="216">
        <v>60.49940570522979</v>
      </c>
      <c r="L65" s="216">
        <v>25.465409075973245</v>
      </c>
      <c r="M65" s="217">
        <v>199</v>
      </c>
      <c r="N65" s="1"/>
    </row>
    <row r="66" spans="1:14">
      <c r="A66" s="227" t="s">
        <v>145</v>
      </c>
      <c r="B66" s="213"/>
      <c r="C66" s="213"/>
      <c r="D66" s="213"/>
      <c r="E66" s="213"/>
      <c r="F66" s="213"/>
      <c r="G66" s="213"/>
      <c r="H66" s="215"/>
      <c r="I66" s="214"/>
      <c r="J66" s="214"/>
      <c r="K66" s="214"/>
      <c r="L66" s="214"/>
      <c r="M66" s="215"/>
      <c r="N66" s="1"/>
    </row>
    <row r="67" spans="1:14">
      <c r="A67" s="243" t="s">
        <v>165</v>
      </c>
      <c r="B67" s="145">
        <v>23.483124126453859</v>
      </c>
      <c r="C67" s="145">
        <v>44.80288625062763</v>
      </c>
      <c r="D67" s="145">
        <v>33.320696358933226</v>
      </c>
      <c r="E67" s="145">
        <v>19.453528583016695</v>
      </c>
      <c r="F67" s="145">
        <v>13.04496781765036</v>
      </c>
      <c r="G67" s="145">
        <v>30.050243478162823</v>
      </c>
      <c r="H67" s="217">
        <v>46.406819951217244</v>
      </c>
      <c r="I67" s="216">
        <v>38.361789302063251</v>
      </c>
      <c r="J67" s="216">
        <v>26.343299629383033</v>
      </c>
      <c r="K67" s="216">
        <v>59.788893291072363</v>
      </c>
      <c r="L67" s="216">
        <v>24.762829106027702</v>
      </c>
      <c r="M67" s="217">
        <v>195</v>
      </c>
      <c r="N67" s="1"/>
    </row>
    <row r="68" spans="1:14">
      <c r="A68" s="246" t="s">
        <v>167</v>
      </c>
      <c r="B68" s="213">
        <v>52.423903472238756</v>
      </c>
      <c r="C68" s="213">
        <v>57.126021411176986</v>
      </c>
      <c r="D68" s="213" t="s">
        <v>143</v>
      </c>
      <c r="E68" s="213">
        <v>46.388619190341515</v>
      </c>
      <c r="F68" s="213">
        <v>51.073096906430237</v>
      </c>
      <c r="G68" s="213">
        <v>44.713105975868061</v>
      </c>
      <c r="H68" s="215" t="s">
        <v>143</v>
      </c>
      <c r="I68" s="214">
        <v>10.273698924758813</v>
      </c>
      <c r="J68" s="214">
        <v>25.330283764033251</v>
      </c>
      <c r="K68" s="213" t="s">
        <v>143</v>
      </c>
      <c r="L68" s="214">
        <v>15.870240427215926</v>
      </c>
      <c r="M68" s="215">
        <v>84</v>
      </c>
      <c r="N68" s="1"/>
    </row>
    <row r="69" spans="1:14">
      <c r="A69" s="243" t="s">
        <v>166</v>
      </c>
      <c r="B69" s="145" t="s">
        <v>143</v>
      </c>
      <c r="C69" s="145">
        <v>0</v>
      </c>
      <c r="D69" s="145">
        <v>0</v>
      </c>
      <c r="E69" s="145">
        <v>0</v>
      </c>
      <c r="F69" s="145" t="s">
        <v>143</v>
      </c>
      <c r="G69" s="145" t="s">
        <v>143</v>
      </c>
      <c r="H69" s="217" t="s">
        <v>143</v>
      </c>
      <c r="I69" s="216" t="s">
        <v>143</v>
      </c>
      <c r="J69" s="216" t="s">
        <v>143</v>
      </c>
      <c r="K69" s="145" t="s">
        <v>143</v>
      </c>
      <c r="L69" s="216" t="s">
        <v>143</v>
      </c>
      <c r="M69" s="217" t="s">
        <v>143</v>
      </c>
      <c r="N69" s="1"/>
    </row>
    <row r="70" spans="1:14">
      <c r="A70" s="244" t="s">
        <v>76</v>
      </c>
      <c r="B70" s="213" t="s">
        <v>143</v>
      </c>
      <c r="C70" s="213" t="s">
        <v>143</v>
      </c>
      <c r="D70" s="213" t="s">
        <v>143</v>
      </c>
      <c r="E70" s="213" t="s">
        <v>143</v>
      </c>
      <c r="F70" s="213">
        <v>0</v>
      </c>
      <c r="G70" s="213" t="s">
        <v>143</v>
      </c>
      <c r="H70" s="215" t="s">
        <v>143</v>
      </c>
      <c r="I70" s="214" t="s">
        <v>143</v>
      </c>
      <c r="J70" s="214" t="s">
        <v>143</v>
      </c>
      <c r="K70" s="214" t="s">
        <v>143</v>
      </c>
      <c r="L70" s="214" t="s">
        <v>143</v>
      </c>
      <c r="M70" s="215" t="s">
        <v>143</v>
      </c>
      <c r="N70" s="1"/>
    </row>
    <row r="71" spans="1:14">
      <c r="A71" s="245" t="s">
        <v>159</v>
      </c>
      <c r="B71" s="218">
        <v>4.8606934580323413</v>
      </c>
      <c r="C71" s="218" t="s">
        <v>143</v>
      </c>
      <c r="D71" s="218" t="s">
        <v>143</v>
      </c>
      <c r="E71" s="218" t="s">
        <v>143</v>
      </c>
      <c r="F71" s="218" t="s">
        <v>143</v>
      </c>
      <c r="G71" s="218">
        <v>79.819979321949148</v>
      </c>
      <c r="H71" s="220">
        <v>14.88414209740308</v>
      </c>
      <c r="I71" s="219">
        <v>36.177131499594644</v>
      </c>
      <c r="J71" s="219">
        <v>4.1356621371593238</v>
      </c>
      <c r="K71" s="219">
        <v>14.544374009508715</v>
      </c>
      <c r="L71" s="219">
        <v>49.888034896283408</v>
      </c>
      <c r="M71" s="220">
        <v>148</v>
      </c>
      <c r="N71" s="1"/>
    </row>
    <row r="72" spans="1:14" s="290" customFormat="1" ht="68.25" customHeight="1">
      <c r="A72" s="663" t="s">
        <v>503</v>
      </c>
      <c r="B72" s="663"/>
      <c r="C72" s="663"/>
      <c r="D72" s="663"/>
      <c r="E72" s="663"/>
      <c r="F72" s="663"/>
      <c r="G72" s="663"/>
      <c r="H72" s="663"/>
      <c r="I72" s="663"/>
      <c r="J72" s="663"/>
      <c r="K72" s="663"/>
      <c r="L72" s="663"/>
      <c r="M72" s="663"/>
    </row>
    <row r="73" spans="1:14" s="290" customFormat="1" ht="15" customHeight="1">
      <c r="A73" s="638"/>
      <c r="B73" s="638"/>
      <c r="C73" s="638"/>
      <c r="D73" s="638"/>
      <c r="E73" s="638"/>
      <c r="F73" s="638"/>
      <c r="G73" s="638"/>
      <c r="H73" s="638"/>
      <c r="I73" s="638"/>
      <c r="J73" s="638"/>
      <c r="K73" s="638"/>
      <c r="L73" s="638"/>
      <c r="M73" s="638"/>
    </row>
    <row r="74" spans="1:14" s="290" customFormat="1" ht="15" customHeight="1">
      <c r="A74" s="638"/>
      <c r="B74" s="638"/>
      <c r="C74" s="638"/>
      <c r="D74" s="638"/>
      <c r="E74" s="638"/>
      <c r="F74" s="638"/>
      <c r="G74" s="638"/>
      <c r="H74" s="638"/>
      <c r="I74" s="638"/>
      <c r="J74" s="638"/>
      <c r="K74" s="638"/>
      <c r="L74" s="638"/>
      <c r="M74" s="638"/>
    </row>
    <row r="75" spans="1:14" s="290" customFormat="1" ht="15" customHeight="1">
      <c r="A75" s="638"/>
      <c r="B75" s="638"/>
      <c r="C75" s="638"/>
      <c r="D75" s="638"/>
      <c r="E75" s="638"/>
      <c r="F75" s="638"/>
      <c r="G75" s="638"/>
      <c r="H75" s="638"/>
      <c r="I75" s="638"/>
      <c r="J75" s="638"/>
      <c r="K75" s="638"/>
      <c r="L75" s="638"/>
      <c r="M75" s="638"/>
    </row>
    <row r="76" spans="1:14" s="290" customFormat="1" ht="15" customHeight="1">
      <c r="A76" s="663"/>
      <c r="B76" s="663"/>
      <c r="C76" s="663"/>
      <c r="D76" s="663"/>
      <c r="E76" s="663"/>
      <c r="F76" s="663"/>
      <c r="G76" s="663"/>
      <c r="H76" s="663"/>
      <c r="I76" s="663"/>
      <c r="J76" s="663"/>
      <c r="K76" s="663"/>
      <c r="L76" s="663"/>
      <c r="M76" s="663"/>
    </row>
  </sheetData>
  <mergeCells count="24">
    <mergeCell ref="A2:M2"/>
    <mergeCell ref="A72:M72"/>
    <mergeCell ref="M3:M6"/>
    <mergeCell ref="J7:L7"/>
    <mergeCell ref="C8:L8"/>
    <mergeCell ref="J4:J6"/>
    <mergeCell ref="K4:K6"/>
    <mergeCell ref="C24:L24"/>
    <mergeCell ref="C40:L40"/>
    <mergeCell ref="C56:L56"/>
    <mergeCell ref="G4:H5"/>
    <mergeCell ref="A3:A7"/>
    <mergeCell ref="A74:M74"/>
    <mergeCell ref="A75:M75"/>
    <mergeCell ref="A76:M76"/>
    <mergeCell ref="C3:H3"/>
    <mergeCell ref="L4:L6"/>
    <mergeCell ref="A73:M73"/>
    <mergeCell ref="I4:I6"/>
    <mergeCell ref="I3:L3"/>
    <mergeCell ref="B4:F4"/>
    <mergeCell ref="B7:H7"/>
    <mergeCell ref="B5:B6"/>
    <mergeCell ref="C5:F5"/>
  </mergeCells>
  <hyperlinks>
    <hyperlink ref="A1" location="Inhalt!A1" display="Zurück zum Inhalt"/>
  </hyperlinks>
  <pageMargins left="0.70866141732283461" right="0.70866141732283461" top="0.78740157480314965" bottom="0.78740157480314965" header="0.31496062992125984" footer="0.31496062992125984"/>
  <pageSetup paperSize="9" scale="60" orientation="portrait" r:id="rId1"/>
  <headerFooter>
    <oddHeader>&amp;R&amp;K0070C0
F5 - Tabellenanhang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Y77"/>
  <sheetViews>
    <sheetView showGridLines="0" zoomScaleNormal="100" workbookViewId="0">
      <selection activeCell="A2" sqref="A2:Q2"/>
    </sheetView>
  </sheetViews>
  <sheetFormatPr baseColWidth="10" defaultRowHeight="12.75"/>
  <cols>
    <col min="1" max="1" width="6.42578125" style="47" customWidth="1"/>
    <col min="2" max="2" width="10.7109375" style="47" customWidth="1"/>
    <col min="3" max="3" width="10.42578125" customWidth="1"/>
    <col min="4" max="4" width="6.5703125" customWidth="1"/>
    <col min="5" max="7" width="10.28515625" customWidth="1"/>
    <col min="8" max="11" width="8" customWidth="1"/>
    <col min="12" max="12" width="9.42578125" customWidth="1"/>
    <col min="13" max="13" width="8" customWidth="1"/>
    <col min="14" max="14" width="6.7109375" customWidth="1"/>
    <col min="15" max="15" width="10.42578125" customWidth="1"/>
    <col min="16" max="16" width="9.140625" customWidth="1"/>
    <col min="17" max="17" width="9.140625" style="1" customWidth="1"/>
  </cols>
  <sheetData>
    <row r="1" spans="1:18">
      <c r="A1" s="609" t="s">
        <v>471</v>
      </c>
      <c r="B1" s="609"/>
    </row>
    <row r="2" spans="1:18" ht="30.75" customHeight="1">
      <c r="A2" s="614" t="s">
        <v>111</v>
      </c>
      <c r="B2" s="614"/>
      <c r="C2" s="614"/>
      <c r="D2" s="614"/>
      <c r="E2" s="614"/>
      <c r="F2" s="614"/>
      <c r="G2" s="614"/>
      <c r="H2" s="614"/>
      <c r="I2" s="614"/>
      <c r="J2" s="614"/>
      <c r="K2" s="614"/>
      <c r="L2" s="614"/>
      <c r="M2" s="614"/>
      <c r="N2" s="614"/>
      <c r="O2" s="614"/>
      <c r="P2" s="614"/>
      <c r="Q2" s="614"/>
    </row>
    <row r="3" spans="1:18" s="130" customFormat="1" ht="12.75" customHeight="1">
      <c r="A3" s="632" t="s">
        <v>45</v>
      </c>
      <c r="B3" s="451" t="s">
        <v>59</v>
      </c>
      <c r="C3" s="612" t="s">
        <v>2</v>
      </c>
      <c r="D3" s="613"/>
      <c r="E3" s="613"/>
      <c r="F3" s="613"/>
      <c r="G3" s="613"/>
      <c r="H3" s="613"/>
      <c r="I3" s="613"/>
      <c r="J3" s="613"/>
      <c r="K3" s="613"/>
      <c r="L3" s="613"/>
      <c r="M3" s="613"/>
      <c r="N3" s="623"/>
      <c r="O3" s="612" t="s">
        <v>110</v>
      </c>
      <c r="P3" s="613"/>
      <c r="Q3" s="613"/>
    </row>
    <row r="4" spans="1:18" ht="12.75" customHeight="1">
      <c r="A4" s="633"/>
      <c r="B4" s="620" t="s">
        <v>38</v>
      </c>
      <c r="C4" s="617" t="s">
        <v>38</v>
      </c>
      <c r="D4" s="617" t="s">
        <v>104</v>
      </c>
      <c r="E4" s="615" t="s">
        <v>380</v>
      </c>
      <c r="F4" s="616"/>
      <c r="G4" s="616"/>
      <c r="H4" s="616"/>
      <c r="I4" s="616"/>
      <c r="J4" s="616"/>
      <c r="K4" s="616"/>
      <c r="L4" s="616"/>
      <c r="M4" s="616"/>
      <c r="N4" s="616"/>
      <c r="O4" s="621" t="s">
        <v>38</v>
      </c>
      <c r="P4" s="615" t="s">
        <v>46</v>
      </c>
      <c r="Q4" s="616"/>
      <c r="R4" s="25"/>
    </row>
    <row r="5" spans="1:18" ht="12.75" customHeight="1">
      <c r="A5" s="633"/>
      <c r="B5" s="621"/>
      <c r="C5" s="617"/>
      <c r="D5" s="617"/>
      <c r="E5" s="610" t="s">
        <v>112</v>
      </c>
      <c r="F5" s="618" t="s">
        <v>46</v>
      </c>
      <c r="G5" s="619"/>
      <c r="H5" s="610" t="s">
        <v>286</v>
      </c>
      <c r="I5" s="610" t="s">
        <v>287</v>
      </c>
      <c r="J5" s="610" t="s">
        <v>103</v>
      </c>
      <c r="K5" s="610" t="s">
        <v>102</v>
      </c>
      <c r="L5" s="610" t="s">
        <v>356</v>
      </c>
      <c r="M5" s="610" t="s">
        <v>56</v>
      </c>
      <c r="N5" s="624" t="s">
        <v>101</v>
      </c>
      <c r="O5" s="621"/>
      <c r="P5" s="610" t="s">
        <v>369</v>
      </c>
      <c r="Q5" s="624" t="s">
        <v>54</v>
      </c>
      <c r="R5" s="25"/>
    </row>
    <row r="6" spans="1:18" ht="99.75" customHeight="1">
      <c r="A6" s="633"/>
      <c r="B6" s="622"/>
      <c r="C6" s="611"/>
      <c r="D6" s="611"/>
      <c r="E6" s="611"/>
      <c r="F6" s="77" t="s">
        <v>14</v>
      </c>
      <c r="G6" s="77" t="s">
        <v>15</v>
      </c>
      <c r="H6" s="611"/>
      <c r="I6" s="611"/>
      <c r="J6" s="611"/>
      <c r="K6" s="611"/>
      <c r="L6" s="611"/>
      <c r="M6" s="611"/>
      <c r="N6" s="625"/>
      <c r="O6" s="622"/>
      <c r="P6" s="611"/>
      <c r="Q6" s="625"/>
    </row>
    <row r="7" spans="1:18" ht="12.75" customHeight="1">
      <c r="A7" s="634"/>
      <c r="B7" s="630" t="s">
        <v>57</v>
      </c>
      <c r="C7" s="631"/>
      <c r="D7" s="626" t="s">
        <v>58</v>
      </c>
      <c r="E7" s="627"/>
      <c r="F7" s="627"/>
      <c r="G7" s="627"/>
      <c r="H7" s="627"/>
      <c r="I7" s="627"/>
      <c r="J7" s="627"/>
      <c r="K7" s="627"/>
      <c r="L7" s="627"/>
      <c r="M7" s="627"/>
      <c r="N7" s="627"/>
      <c r="O7" s="626" t="s">
        <v>57</v>
      </c>
      <c r="P7" s="627"/>
      <c r="Q7" s="627"/>
      <c r="R7" s="25"/>
    </row>
    <row r="8" spans="1:18" ht="12.75" customHeight="1">
      <c r="A8" s="629" t="s">
        <v>59</v>
      </c>
      <c r="B8" s="629"/>
      <c r="C8" s="629"/>
      <c r="D8" s="629"/>
      <c r="E8" s="629"/>
      <c r="F8" s="629"/>
      <c r="G8" s="629"/>
      <c r="H8" s="629"/>
      <c r="I8" s="629"/>
      <c r="J8" s="629"/>
      <c r="K8" s="629"/>
      <c r="L8" s="629"/>
      <c r="M8" s="629"/>
      <c r="N8" s="629"/>
      <c r="O8" s="629"/>
      <c r="P8" s="629"/>
      <c r="Q8" s="629"/>
    </row>
    <row r="9" spans="1:18" ht="12.75" customHeight="1">
      <c r="A9" s="17">
        <v>1995</v>
      </c>
      <c r="B9" s="41">
        <v>229920</v>
      </c>
      <c r="C9" s="41">
        <v>197015</v>
      </c>
      <c r="D9" s="128" t="s">
        <v>82</v>
      </c>
      <c r="E9" s="5">
        <v>51.5</v>
      </c>
      <c r="F9" s="21">
        <v>12.787351216912418</v>
      </c>
      <c r="G9" s="5">
        <v>38.66659898992463</v>
      </c>
      <c r="H9" s="5">
        <v>0.2</v>
      </c>
      <c r="I9" s="39">
        <v>11.4</v>
      </c>
      <c r="J9" s="39" t="s">
        <v>60</v>
      </c>
      <c r="K9" s="39" t="s">
        <v>60</v>
      </c>
      <c r="L9" s="39">
        <v>36.9</v>
      </c>
      <c r="M9" s="40" t="s">
        <v>60</v>
      </c>
      <c r="N9" s="40" t="s">
        <v>60</v>
      </c>
      <c r="O9" s="41">
        <v>32905</v>
      </c>
      <c r="P9" s="39" t="s">
        <v>60</v>
      </c>
      <c r="Q9" s="186">
        <v>22014</v>
      </c>
    </row>
    <row r="10" spans="1:18" ht="12.75" customHeight="1">
      <c r="A10" s="76">
        <v>1996</v>
      </c>
      <c r="B10" s="85">
        <v>236848</v>
      </c>
      <c r="C10" s="86">
        <v>202042</v>
      </c>
      <c r="D10" s="134" t="s">
        <v>82</v>
      </c>
      <c r="E10" s="133">
        <v>52.3</v>
      </c>
      <c r="F10" s="98">
        <v>13.206660001385851</v>
      </c>
      <c r="G10" s="79">
        <v>39.079498322131037</v>
      </c>
      <c r="H10" s="79">
        <v>0.2</v>
      </c>
      <c r="I10" s="89">
        <v>11.4</v>
      </c>
      <c r="J10" s="89" t="s">
        <v>60</v>
      </c>
      <c r="K10" s="89" t="s">
        <v>60</v>
      </c>
      <c r="L10" s="89">
        <v>36.1</v>
      </c>
      <c r="M10" s="90" t="s">
        <v>60</v>
      </c>
      <c r="N10" s="90" t="s">
        <v>60</v>
      </c>
      <c r="O10" s="85">
        <v>34806</v>
      </c>
      <c r="P10" s="89" t="s">
        <v>60</v>
      </c>
      <c r="Q10" s="86">
        <v>22494</v>
      </c>
    </row>
    <row r="11" spans="1:18" ht="12.75" customHeight="1">
      <c r="A11" s="17">
        <v>1997</v>
      </c>
      <c r="B11" s="41">
        <v>237144</v>
      </c>
      <c r="C11" s="41">
        <v>201073</v>
      </c>
      <c r="D11" s="5">
        <v>16.399999999999999</v>
      </c>
      <c r="E11" s="5">
        <v>51.5</v>
      </c>
      <c r="F11" s="21">
        <v>13.005724289188503</v>
      </c>
      <c r="G11" s="5">
        <v>38.532771679937142</v>
      </c>
      <c r="H11" s="5">
        <v>0.2</v>
      </c>
      <c r="I11" s="39">
        <v>11.6</v>
      </c>
      <c r="J11" s="39" t="s">
        <v>60</v>
      </c>
      <c r="K11" s="39" t="s">
        <v>60</v>
      </c>
      <c r="L11" s="39">
        <v>36.700000000000003</v>
      </c>
      <c r="M11" s="40" t="s">
        <v>60</v>
      </c>
      <c r="N11" s="40" t="s">
        <v>60</v>
      </c>
      <c r="O11" s="41">
        <v>36071</v>
      </c>
      <c r="P11" s="39" t="s">
        <v>60</v>
      </c>
      <c r="Q11" s="186">
        <v>23858</v>
      </c>
    </row>
    <row r="12" spans="1:18" ht="12.75" customHeight="1">
      <c r="A12" s="76">
        <v>1998</v>
      </c>
      <c r="B12" s="85">
        <v>227525</v>
      </c>
      <c r="C12" s="85">
        <v>190886</v>
      </c>
      <c r="D12" s="79">
        <v>16.399999999999999</v>
      </c>
      <c r="E12" s="79">
        <v>51.1</v>
      </c>
      <c r="F12" s="98">
        <v>13.514348878388146</v>
      </c>
      <c r="G12" s="79">
        <v>37.550684701863943</v>
      </c>
      <c r="H12" s="79">
        <v>0.2</v>
      </c>
      <c r="I12" s="89">
        <v>12.3</v>
      </c>
      <c r="J12" s="89" t="s">
        <v>60</v>
      </c>
      <c r="K12" s="89" t="s">
        <v>60</v>
      </c>
      <c r="L12" s="89">
        <v>36.4</v>
      </c>
      <c r="M12" s="90" t="s">
        <v>60</v>
      </c>
      <c r="N12" s="90" t="s">
        <v>60</v>
      </c>
      <c r="O12" s="85">
        <v>36639</v>
      </c>
      <c r="P12" s="89" t="s">
        <v>60</v>
      </c>
      <c r="Q12" s="86">
        <v>24597</v>
      </c>
    </row>
    <row r="13" spans="1:18" ht="12.75" customHeight="1">
      <c r="A13" s="17">
        <v>1999</v>
      </c>
      <c r="B13" s="41">
        <v>221696</v>
      </c>
      <c r="C13" s="41">
        <v>185001</v>
      </c>
      <c r="D13" s="5">
        <v>16.8</v>
      </c>
      <c r="E13" s="5">
        <v>50.8</v>
      </c>
      <c r="F13" s="21">
        <v>13.729655515375594</v>
      </c>
      <c r="G13" s="5">
        <v>37.051691612477775</v>
      </c>
      <c r="H13" s="5">
        <v>0.1</v>
      </c>
      <c r="I13" s="39">
        <v>12.5</v>
      </c>
      <c r="J13" s="39" t="s">
        <v>60</v>
      </c>
      <c r="K13" s="39" t="s">
        <v>60</v>
      </c>
      <c r="L13" s="39">
        <v>36.6</v>
      </c>
      <c r="M13" s="40" t="s">
        <v>60</v>
      </c>
      <c r="N13" s="40" t="s">
        <v>60</v>
      </c>
      <c r="O13" s="41">
        <v>36695</v>
      </c>
      <c r="P13" s="39" t="s">
        <v>60</v>
      </c>
      <c r="Q13" s="186">
        <v>24269</v>
      </c>
    </row>
    <row r="14" spans="1:18" ht="12.75" customHeight="1">
      <c r="A14" s="76">
        <v>2000</v>
      </c>
      <c r="B14" s="85">
        <v>214473</v>
      </c>
      <c r="C14" s="85">
        <v>176654</v>
      </c>
      <c r="D14" s="79">
        <v>16.899999999999999</v>
      </c>
      <c r="E14" s="79">
        <v>50.5</v>
      </c>
      <c r="F14" s="98">
        <v>14.177431589434713</v>
      </c>
      <c r="G14" s="79">
        <v>36.31505655122443</v>
      </c>
      <c r="H14" s="79">
        <v>0.1</v>
      </c>
      <c r="I14" s="89">
        <v>12.8</v>
      </c>
      <c r="J14" s="89">
        <v>0.1</v>
      </c>
      <c r="K14" s="89">
        <v>0</v>
      </c>
      <c r="L14" s="89">
        <v>36.5</v>
      </c>
      <c r="M14" s="90" t="s">
        <v>60</v>
      </c>
      <c r="N14" s="90" t="s">
        <v>60</v>
      </c>
      <c r="O14" s="85">
        <v>37819</v>
      </c>
      <c r="P14" s="85">
        <v>311</v>
      </c>
      <c r="Q14" s="86">
        <v>25533</v>
      </c>
    </row>
    <row r="15" spans="1:18" ht="12.75" customHeight="1">
      <c r="A15" s="17">
        <v>2001</v>
      </c>
      <c r="B15" s="41">
        <v>208123</v>
      </c>
      <c r="C15" s="41">
        <v>171714</v>
      </c>
      <c r="D15" s="5">
        <v>17</v>
      </c>
      <c r="E15" s="5">
        <v>50</v>
      </c>
      <c r="F15" s="21">
        <v>14.065248028698882</v>
      </c>
      <c r="G15" s="5">
        <v>35.942905063069993</v>
      </c>
      <c r="H15" s="5">
        <v>0.1</v>
      </c>
      <c r="I15" s="39">
        <v>12.4</v>
      </c>
      <c r="J15" s="39">
        <v>0.1</v>
      </c>
      <c r="K15" s="39">
        <v>0.1</v>
      </c>
      <c r="L15" s="39">
        <v>37.299999999999997</v>
      </c>
      <c r="M15" s="40">
        <v>0</v>
      </c>
      <c r="N15" s="6">
        <v>0</v>
      </c>
      <c r="O15" s="41">
        <v>36409</v>
      </c>
      <c r="P15" s="41">
        <v>744</v>
      </c>
      <c r="Q15" s="186">
        <v>24585</v>
      </c>
    </row>
    <row r="16" spans="1:18" ht="12.75" customHeight="1">
      <c r="A16" s="76">
        <v>2002</v>
      </c>
      <c r="B16" s="85">
        <v>208606</v>
      </c>
      <c r="C16" s="85">
        <v>172606</v>
      </c>
      <c r="D16" s="79">
        <v>17.399999999999999</v>
      </c>
      <c r="E16" s="79">
        <v>50.4</v>
      </c>
      <c r="F16" s="98">
        <v>13.677971797040659</v>
      </c>
      <c r="G16" s="79">
        <v>36.685862600373106</v>
      </c>
      <c r="H16" s="79">
        <v>0.1</v>
      </c>
      <c r="I16" s="89">
        <v>11.7</v>
      </c>
      <c r="J16" s="89">
        <v>0.4</v>
      </c>
      <c r="K16" s="89">
        <v>0.2</v>
      </c>
      <c r="L16" s="89">
        <v>37.1</v>
      </c>
      <c r="M16" s="90">
        <v>0.1</v>
      </c>
      <c r="N16" s="80">
        <v>0</v>
      </c>
      <c r="O16" s="85">
        <v>36000</v>
      </c>
      <c r="P16" s="85">
        <v>1821</v>
      </c>
      <c r="Q16" s="86">
        <v>23662</v>
      </c>
    </row>
    <row r="17" spans="1:25" ht="12.75" customHeight="1">
      <c r="A17" s="17">
        <v>2003</v>
      </c>
      <c r="B17" s="41">
        <v>218146</v>
      </c>
      <c r="C17" s="41">
        <v>181528</v>
      </c>
      <c r="D17" s="5">
        <v>18.399999999999999</v>
      </c>
      <c r="E17" s="5">
        <v>49.1</v>
      </c>
      <c r="F17" s="21">
        <v>12.567207262791417</v>
      </c>
      <c r="G17" s="5">
        <v>36.502908642192935</v>
      </c>
      <c r="H17" s="5">
        <v>0.1</v>
      </c>
      <c r="I17" s="39">
        <v>10.6</v>
      </c>
      <c r="J17" s="39">
        <v>0.8</v>
      </c>
      <c r="K17" s="39">
        <v>0.2</v>
      </c>
      <c r="L17" s="39">
        <v>38.700000000000003</v>
      </c>
      <c r="M17" s="40">
        <v>0.5</v>
      </c>
      <c r="N17" s="6">
        <v>0</v>
      </c>
      <c r="O17" s="41">
        <v>36618</v>
      </c>
      <c r="P17" s="41">
        <v>2573</v>
      </c>
      <c r="Q17" s="186">
        <v>22900</v>
      </c>
    </row>
    <row r="18" spans="1:25" ht="12.75" customHeight="1">
      <c r="A18" s="76">
        <v>2004</v>
      </c>
      <c r="B18" s="85">
        <v>230940</v>
      </c>
      <c r="C18" s="85">
        <v>191785</v>
      </c>
      <c r="D18" s="79">
        <v>19.5</v>
      </c>
      <c r="E18" s="79">
        <v>47.5</v>
      </c>
      <c r="F18" s="98">
        <v>11.943061240451547</v>
      </c>
      <c r="G18" s="79">
        <v>35.520504731861195</v>
      </c>
      <c r="H18" s="79">
        <v>0</v>
      </c>
      <c r="I18" s="89">
        <v>10.199999999999999</v>
      </c>
      <c r="J18" s="89">
        <v>2</v>
      </c>
      <c r="K18" s="89">
        <v>0.5</v>
      </c>
      <c r="L18" s="89">
        <v>38.700000000000003</v>
      </c>
      <c r="M18" s="90">
        <v>1.1000000000000001</v>
      </c>
      <c r="N18" s="80">
        <v>0.1</v>
      </c>
      <c r="O18" s="85">
        <v>39155</v>
      </c>
      <c r="P18" s="85">
        <v>4516</v>
      </c>
      <c r="Q18" s="86">
        <v>23107</v>
      </c>
    </row>
    <row r="19" spans="1:25" ht="12.75" customHeight="1">
      <c r="A19" s="17">
        <v>2005</v>
      </c>
      <c r="B19" s="41">
        <v>252482</v>
      </c>
      <c r="C19" s="41">
        <v>207936</v>
      </c>
      <c r="D19" s="5">
        <v>21.1</v>
      </c>
      <c r="E19" s="5">
        <v>45.9</v>
      </c>
      <c r="F19" s="21">
        <v>10.562384579870729</v>
      </c>
      <c r="G19" s="5">
        <v>35.314712219144354</v>
      </c>
      <c r="H19" s="5">
        <v>0</v>
      </c>
      <c r="I19" s="39">
        <v>10.199999999999999</v>
      </c>
      <c r="J19" s="39">
        <v>3.3</v>
      </c>
      <c r="K19" s="39">
        <v>0.7</v>
      </c>
      <c r="L19" s="39">
        <v>38.200000000000003</v>
      </c>
      <c r="M19" s="40">
        <v>1.4</v>
      </c>
      <c r="N19" s="6">
        <v>0.3</v>
      </c>
      <c r="O19" s="41">
        <v>44546</v>
      </c>
      <c r="P19" s="41">
        <v>6999</v>
      </c>
      <c r="Q19" s="186">
        <v>25911</v>
      </c>
    </row>
    <row r="20" spans="1:25" ht="12.75" customHeight="1">
      <c r="A20" s="76">
        <v>2006</v>
      </c>
      <c r="B20" s="85">
        <v>265704</v>
      </c>
      <c r="C20" s="85">
        <v>220782</v>
      </c>
      <c r="D20" s="79">
        <v>22.2</v>
      </c>
      <c r="E20" s="79">
        <v>45</v>
      </c>
      <c r="F20" s="98">
        <v>10.167495538585573</v>
      </c>
      <c r="G20" s="79">
        <v>34.838437916134467</v>
      </c>
      <c r="H20" s="79">
        <v>0</v>
      </c>
      <c r="I20" s="89">
        <v>10.6</v>
      </c>
      <c r="J20" s="89">
        <v>4.7</v>
      </c>
      <c r="K20" s="89">
        <v>1</v>
      </c>
      <c r="L20" s="89">
        <v>36.299999999999997</v>
      </c>
      <c r="M20" s="90">
        <v>2</v>
      </c>
      <c r="N20" s="80">
        <v>0.4</v>
      </c>
      <c r="O20" s="85">
        <v>44922</v>
      </c>
      <c r="P20" s="85">
        <v>8295</v>
      </c>
      <c r="Q20" s="86">
        <v>24253</v>
      </c>
      <c r="S20" s="14"/>
      <c r="T20" s="14"/>
      <c r="U20" s="14"/>
      <c r="V20" s="14"/>
    </row>
    <row r="21" spans="1:25" ht="12.75" customHeight="1">
      <c r="A21" s="45">
        <v>2007</v>
      </c>
      <c r="B21" s="44">
        <v>286391</v>
      </c>
      <c r="C21" s="44">
        <v>239877</v>
      </c>
      <c r="D21" s="10">
        <v>24.1</v>
      </c>
      <c r="E21" s="10">
        <v>43.992546179917206</v>
      </c>
      <c r="F21" s="132">
        <v>10.193974411886092</v>
      </c>
      <c r="G21" s="10">
        <v>33.798571768031117</v>
      </c>
      <c r="H21" s="10">
        <v>1.2089529217057075E-2</v>
      </c>
      <c r="I21" s="42">
        <v>10.736335705382343</v>
      </c>
      <c r="J21" s="42">
        <v>5.9980740129316281</v>
      </c>
      <c r="K21" s="42">
        <v>1.1551753607056949</v>
      </c>
      <c r="L21" s="42">
        <v>33.961155091984644</v>
      </c>
      <c r="M21" s="43">
        <v>3.6556235070473617</v>
      </c>
      <c r="N21" s="11">
        <v>0.48566557027143076</v>
      </c>
      <c r="O21" s="44">
        <v>46514</v>
      </c>
      <c r="P21" s="44">
        <v>10390</v>
      </c>
      <c r="Q21" s="185">
        <v>23814</v>
      </c>
      <c r="S21" s="14"/>
      <c r="T21" s="14"/>
      <c r="U21" s="14"/>
      <c r="V21" s="14"/>
    </row>
    <row r="22" spans="1:25" ht="12.75" customHeight="1">
      <c r="A22" s="76">
        <v>2008</v>
      </c>
      <c r="B22" s="85">
        <v>309364</v>
      </c>
      <c r="C22" s="85">
        <v>260498</v>
      </c>
      <c r="D22" s="79">
        <v>26.2</v>
      </c>
      <c r="E22" s="79">
        <v>40.397239134273583</v>
      </c>
      <c r="F22" s="98">
        <v>8.1766462698370042</v>
      </c>
      <c r="G22" s="79">
        <v>32.220592864436583</v>
      </c>
      <c r="H22" s="79">
        <v>9.2131225575628212E-3</v>
      </c>
      <c r="I22" s="89">
        <v>11.319856582392188</v>
      </c>
      <c r="J22" s="89">
        <v>8.6660934057075298</v>
      </c>
      <c r="K22" s="89">
        <v>1.4921419742186119</v>
      </c>
      <c r="L22" s="89">
        <v>31.03018065397815</v>
      </c>
      <c r="M22" s="90">
        <v>6.4338305860313705</v>
      </c>
      <c r="N22" s="80">
        <v>0.65144454084100456</v>
      </c>
      <c r="O22" s="85">
        <v>48866</v>
      </c>
      <c r="P22" s="85">
        <v>11804</v>
      </c>
      <c r="Q22" s="86">
        <v>25166</v>
      </c>
      <c r="S22" s="14"/>
      <c r="T22" s="14"/>
      <c r="U22" s="14"/>
      <c r="V22" s="14"/>
    </row>
    <row r="23" spans="1:25" ht="12.75" customHeight="1">
      <c r="A23" s="45">
        <v>2009</v>
      </c>
      <c r="B23" s="44">
        <v>338656</v>
      </c>
      <c r="C23" s="44">
        <v>288875</v>
      </c>
      <c r="D23" s="10">
        <v>29.2</v>
      </c>
      <c r="E23" s="10">
        <v>36.573950670705322</v>
      </c>
      <c r="F23" s="132">
        <v>8.1443530938987454</v>
      </c>
      <c r="G23" s="10">
        <v>28.429597576806575</v>
      </c>
      <c r="H23" s="10">
        <v>5.5387278234530508E-3</v>
      </c>
      <c r="I23" s="42">
        <v>11.325313717005624</v>
      </c>
      <c r="J23" s="42">
        <v>11.605019472090005</v>
      </c>
      <c r="K23" s="42">
        <v>1.9551709216789268</v>
      </c>
      <c r="L23" s="42">
        <v>24.653916053656424</v>
      </c>
      <c r="M23" s="43">
        <v>13.066551276503677</v>
      </c>
      <c r="N23" s="11">
        <v>0.81453916053656428</v>
      </c>
      <c r="O23" s="44">
        <v>49781</v>
      </c>
      <c r="P23" s="44">
        <v>13153</v>
      </c>
      <c r="Q23" s="185">
        <v>25068</v>
      </c>
      <c r="R23" s="16"/>
      <c r="S23" s="18"/>
      <c r="T23" s="18"/>
      <c r="U23" s="18"/>
      <c r="V23" s="14"/>
    </row>
    <row r="24" spans="1:25" ht="12.75" customHeight="1">
      <c r="A24" s="76">
        <v>2010</v>
      </c>
      <c r="B24" s="85">
        <v>361697</v>
      </c>
      <c r="C24" s="85">
        <v>294881</v>
      </c>
      <c r="D24" s="79">
        <v>29.9</v>
      </c>
      <c r="E24" s="79">
        <v>33.209667628636637</v>
      </c>
      <c r="F24" s="98">
        <v>7.4616540231483199</v>
      </c>
      <c r="G24" s="79">
        <v>25.748013605488318</v>
      </c>
      <c r="H24" s="79">
        <v>9.8344756020225105E-3</v>
      </c>
      <c r="I24" s="89">
        <v>10.371641441801946</v>
      </c>
      <c r="J24" s="89">
        <v>18.104252223778406</v>
      </c>
      <c r="K24" s="89">
        <v>7.93540445128713E-2</v>
      </c>
      <c r="L24" s="89">
        <v>18.617001434476961</v>
      </c>
      <c r="M24" s="90">
        <v>19.601127234375902</v>
      </c>
      <c r="N24" s="80">
        <v>7.1215168152576796E-3</v>
      </c>
      <c r="O24" s="85">
        <v>66816</v>
      </c>
      <c r="P24" s="85">
        <v>30762</v>
      </c>
      <c r="Q24" s="86">
        <v>25600</v>
      </c>
      <c r="S24" s="14"/>
      <c r="T24" s="19"/>
      <c r="U24" s="14"/>
      <c r="V24" s="14"/>
    </row>
    <row r="25" spans="1:25" ht="12.75" customHeight="1">
      <c r="A25" s="45">
        <v>2011</v>
      </c>
      <c r="B25" s="44">
        <v>392171</v>
      </c>
      <c r="C25" s="44">
        <v>307271</v>
      </c>
      <c r="D25" s="10">
        <v>30.9</v>
      </c>
      <c r="E25" s="10">
        <v>28.8927363792873</v>
      </c>
      <c r="F25" s="132">
        <v>7.1018742413049063</v>
      </c>
      <c r="G25" s="10">
        <v>21.790862137982433</v>
      </c>
      <c r="H25" s="10">
        <v>7.1598035610259299E-3</v>
      </c>
      <c r="I25" s="42">
        <v>9.7848479029911708</v>
      </c>
      <c r="J25" s="42">
        <v>23.28498296292198</v>
      </c>
      <c r="K25" s="39" t="s">
        <v>60</v>
      </c>
      <c r="L25" s="42">
        <v>12.150604466415601</v>
      </c>
      <c r="M25" s="43">
        <v>25.874228287082001</v>
      </c>
      <c r="N25" s="40" t="s">
        <v>60</v>
      </c>
      <c r="O25" s="44">
        <v>84900</v>
      </c>
      <c r="P25" s="44">
        <v>46891</v>
      </c>
      <c r="Q25" s="185">
        <v>26959</v>
      </c>
      <c r="R25" s="1"/>
      <c r="S25" s="14"/>
      <c r="T25" s="19"/>
      <c r="U25" s="14"/>
      <c r="V25" s="14"/>
    </row>
    <row r="26" spans="1:25" ht="12.75" customHeight="1">
      <c r="A26" s="76">
        <v>2012</v>
      </c>
      <c r="B26" s="85">
        <v>413338</v>
      </c>
      <c r="C26" s="85">
        <v>309621</v>
      </c>
      <c r="D26" s="79">
        <v>31.6</v>
      </c>
      <c r="E26" s="79">
        <v>24.503828874656435</v>
      </c>
      <c r="F26" s="98">
        <v>6.9523708017221049</v>
      </c>
      <c r="G26" s="79">
        <v>17.551458072934327</v>
      </c>
      <c r="H26" s="79">
        <v>3.2297550876717019E-3</v>
      </c>
      <c r="I26" s="89">
        <v>8.9855016294114414</v>
      </c>
      <c r="J26" s="89">
        <v>27.8</v>
      </c>
      <c r="K26" s="89" t="s">
        <v>60</v>
      </c>
      <c r="L26" s="89">
        <v>7.9923519399523943</v>
      </c>
      <c r="M26" s="90">
        <v>30.7</v>
      </c>
      <c r="N26" s="90" t="s">
        <v>60</v>
      </c>
      <c r="O26" s="85">
        <v>103717</v>
      </c>
      <c r="P26" s="85">
        <v>66464</v>
      </c>
      <c r="Q26" s="86">
        <v>26797</v>
      </c>
      <c r="R26" s="1"/>
      <c r="S26" s="14"/>
      <c r="T26" s="19"/>
      <c r="U26" s="14"/>
      <c r="V26" s="14"/>
    </row>
    <row r="27" spans="1:25" ht="12.75" customHeight="1">
      <c r="A27" s="46">
        <v>2013</v>
      </c>
      <c r="B27" s="44">
        <v>436420</v>
      </c>
      <c r="C27" s="44">
        <v>309870</v>
      </c>
      <c r="D27" s="10">
        <v>31.3</v>
      </c>
      <c r="E27" s="70">
        <v>19.399999999999999</v>
      </c>
      <c r="F27" s="128" t="s">
        <v>82</v>
      </c>
      <c r="G27" s="128" t="s">
        <v>82</v>
      </c>
      <c r="H27" s="10">
        <v>7.1598035610259299E-3</v>
      </c>
      <c r="I27" s="42">
        <v>9.2241907896859967</v>
      </c>
      <c r="J27" s="69">
        <v>31.3</v>
      </c>
      <c r="K27" s="39" t="s">
        <v>60</v>
      </c>
      <c r="L27" s="69">
        <v>5.3</v>
      </c>
      <c r="M27" s="131">
        <v>34.81169522703069</v>
      </c>
      <c r="N27" s="40" t="s">
        <v>60</v>
      </c>
      <c r="O27" s="44">
        <v>126550</v>
      </c>
      <c r="P27" s="44">
        <v>88183</v>
      </c>
      <c r="Q27" s="185">
        <v>27706</v>
      </c>
      <c r="R27" s="1"/>
      <c r="S27" s="14"/>
      <c r="T27" s="19"/>
      <c r="U27" s="14"/>
      <c r="V27" s="14"/>
    </row>
    <row r="28" spans="1:25" ht="12.75" customHeight="1">
      <c r="A28" s="76">
        <v>2014</v>
      </c>
      <c r="B28" s="85">
        <v>460503</v>
      </c>
      <c r="C28" s="85">
        <v>313796</v>
      </c>
      <c r="D28" s="180">
        <v>31.7</v>
      </c>
      <c r="E28" s="180">
        <v>15</v>
      </c>
      <c r="F28" s="144" t="s">
        <v>82</v>
      </c>
      <c r="G28" s="144" t="s">
        <v>82</v>
      </c>
      <c r="H28" s="79">
        <v>0</v>
      </c>
      <c r="I28" s="89">
        <v>9.2505959285650547</v>
      </c>
      <c r="J28" s="181">
        <v>34.700000000000003</v>
      </c>
      <c r="K28" s="89" t="s">
        <v>60</v>
      </c>
      <c r="L28" s="181">
        <f>11572*100/C28</f>
        <v>3.6877461790462593</v>
      </c>
      <c r="M28" s="182">
        <v>37.390215299111524</v>
      </c>
      <c r="N28" s="90">
        <v>0</v>
      </c>
      <c r="O28" s="85">
        <v>146707</v>
      </c>
      <c r="P28" s="85">
        <v>107832</v>
      </c>
      <c r="Q28" s="86">
        <v>28147</v>
      </c>
      <c r="R28" s="1"/>
      <c r="S28" s="14"/>
      <c r="T28" s="19"/>
      <c r="U28" s="14"/>
      <c r="V28" s="14"/>
    </row>
    <row r="29" spans="1:25" ht="12.75" customHeight="1">
      <c r="A29" s="46">
        <v>2015</v>
      </c>
      <c r="B29" s="44">
        <v>481588</v>
      </c>
      <c r="C29" s="44">
        <v>317102</v>
      </c>
      <c r="D29" s="10">
        <v>32.299999999999997</v>
      </c>
      <c r="E29" s="70">
        <v>11.3</v>
      </c>
      <c r="F29" s="128" t="s">
        <v>82</v>
      </c>
      <c r="G29" s="128" t="s">
        <v>82</v>
      </c>
      <c r="H29" s="10">
        <v>0</v>
      </c>
      <c r="I29" s="42">
        <v>9.3000000000000007</v>
      </c>
      <c r="J29" s="69">
        <v>36.200000000000003</v>
      </c>
      <c r="K29" s="39" t="s">
        <v>60</v>
      </c>
      <c r="L29" s="69">
        <v>3</v>
      </c>
      <c r="M29" s="131">
        <v>40.200000000000003</v>
      </c>
      <c r="N29" s="40" t="s">
        <v>60</v>
      </c>
      <c r="O29" s="44">
        <v>164486</v>
      </c>
      <c r="P29" s="44">
        <v>124943</v>
      </c>
      <c r="Q29" s="185">
        <v>29215</v>
      </c>
      <c r="R29" s="1"/>
      <c r="S29" s="14"/>
      <c r="T29" s="19"/>
      <c r="U29" s="14"/>
      <c r="V29" s="14"/>
    </row>
    <row r="30" spans="1:25" ht="12.75" customHeight="1">
      <c r="A30" s="93">
        <v>2016</v>
      </c>
      <c r="B30" s="85">
        <v>491678</v>
      </c>
      <c r="C30" s="95">
        <v>315168</v>
      </c>
      <c r="D30" s="94">
        <v>30.8</v>
      </c>
      <c r="E30" s="94">
        <v>10.1</v>
      </c>
      <c r="F30" s="135" t="s">
        <v>82</v>
      </c>
      <c r="G30" s="135" t="s">
        <v>82</v>
      </c>
      <c r="H30" s="83">
        <v>0</v>
      </c>
      <c r="I30" s="96">
        <v>9</v>
      </c>
      <c r="J30" s="91">
        <v>35.6</v>
      </c>
      <c r="K30" s="89" t="s">
        <v>60</v>
      </c>
      <c r="L30" s="91">
        <v>3</v>
      </c>
      <c r="M30" s="92">
        <v>42.2</v>
      </c>
      <c r="N30" s="90" t="s">
        <v>60</v>
      </c>
      <c r="O30" s="258">
        <v>176510</v>
      </c>
      <c r="P30" s="258">
        <v>136630</v>
      </c>
      <c r="Q30" s="258">
        <v>29301</v>
      </c>
      <c r="R30" s="1"/>
      <c r="S30" s="14"/>
      <c r="T30" s="19"/>
      <c r="U30" s="14"/>
      <c r="V30" s="14"/>
    </row>
    <row r="31" spans="1:25" ht="12.75" customHeight="1">
      <c r="A31" s="629" t="s">
        <v>52</v>
      </c>
      <c r="B31" s="629"/>
      <c r="C31" s="629"/>
      <c r="D31" s="629"/>
      <c r="E31" s="629"/>
      <c r="F31" s="629"/>
      <c r="G31" s="629"/>
      <c r="H31" s="629"/>
      <c r="I31" s="629"/>
      <c r="J31" s="629"/>
      <c r="K31" s="629"/>
      <c r="L31" s="629"/>
      <c r="M31" s="629"/>
      <c r="N31" s="629"/>
      <c r="O31" s="629"/>
      <c r="P31" s="629"/>
      <c r="Q31" s="629"/>
      <c r="R31" s="140"/>
      <c r="S31" s="14"/>
      <c r="T31" s="14"/>
      <c r="U31" s="14"/>
      <c r="V31" s="14"/>
    </row>
    <row r="32" spans="1:25" ht="12.75" customHeight="1">
      <c r="A32" s="17">
        <v>1995</v>
      </c>
      <c r="B32" s="41">
        <v>136444</v>
      </c>
      <c r="C32" s="41">
        <v>115752</v>
      </c>
      <c r="D32" s="128" t="s">
        <v>82</v>
      </c>
      <c r="E32" s="5">
        <v>53.7</v>
      </c>
      <c r="F32" s="39">
        <v>11.699149906697077</v>
      </c>
      <c r="G32" s="5">
        <v>42.029511369134006</v>
      </c>
      <c r="H32" s="5">
        <v>0.2</v>
      </c>
      <c r="I32" s="39">
        <v>5.0999999999999996</v>
      </c>
      <c r="J32" s="44" t="s">
        <v>71</v>
      </c>
      <c r="K32" s="44" t="s">
        <v>71</v>
      </c>
      <c r="L32" s="39">
        <v>41</v>
      </c>
      <c r="M32" s="44" t="s">
        <v>71</v>
      </c>
      <c r="N32" s="40" t="s">
        <v>71</v>
      </c>
      <c r="O32" s="41">
        <v>20692</v>
      </c>
      <c r="P32" s="41" t="s">
        <v>60</v>
      </c>
      <c r="Q32" s="186">
        <v>15142</v>
      </c>
      <c r="R32" s="140"/>
      <c r="S32" s="14"/>
      <c r="T32" s="14"/>
      <c r="U32" s="14"/>
      <c r="V32" s="14"/>
      <c r="W32" s="14"/>
      <c r="X32" s="14"/>
      <c r="Y32" s="14"/>
    </row>
    <row r="33" spans="1:18" ht="12.75" customHeight="1">
      <c r="A33" s="76">
        <v>1996</v>
      </c>
      <c r="B33" s="85">
        <v>140418</v>
      </c>
      <c r="C33" s="85">
        <v>118789</v>
      </c>
      <c r="D33" s="134" t="s">
        <v>82</v>
      </c>
      <c r="E33" s="79">
        <v>54.5</v>
      </c>
      <c r="F33" s="141" t="s">
        <v>48</v>
      </c>
      <c r="G33" s="141" t="s">
        <v>48</v>
      </c>
      <c r="H33" s="79">
        <v>0.2</v>
      </c>
      <c r="I33" s="89">
        <v>5.5</v>
      </c>
      <c r="J33" s="89" t="s">
        <v>60</v>
      </c>
      <c r="K33" s="89" t="s">
        <v>60</v>
      </c>
      <c r="L33" s="89">
        <v>39.799999999999997</v>
      </c>
      <c r="M33" s="89" t="s">
        <v>60</v>
      </c>
      <c r="N33" s="80" t="s">
        <v>60</v>
      </c>
      <c r="O33" s="85">
        <v>21629</v>
      </c>
      <c r="P33" s="85" t="s">
        <v>60</v>
      </c>
      <c r="Q33" s="86">
        <v>15536</v>
      </c>
      <c r="R33" s="140"/>
    </row>
    <row r="34" spans="1:18" ht="12.75" customHeight="1">
      <c r="A34" s="17">
        <v>1997</v>
      </c>
      <c r="B34" s="41">
        <v>139293</v>
      </c>
      <c r="C34" s="41">
        <v>117227</v>
      </c>
      <c r="D34" s="128" t="s">
        <v>82</v>
      </c>
      <c r="E34" s="5">
        <v>53.1</v>
      </c>
      <c r="F34" s="142" t="s">
        <v>48</v>
      </c>
      <c r="G34" s="142" t="s">
        <v>48</v>
      </c>
      <c r="H34" s="5">
        <v>0.2</v>
      </c>
      <c r="I34" s="39">
        <v>5.8</v>
      </c>
      <c r="J34" s="39" t="s">
        <v>60</v>
      </c>
      <c r="K34" s="39" t="s">
        <v>60</v>
      </c>
      <c r="L34" s="39">
        <v>40.9</v>
      </c>
      <c r="M34" s="39" t="s">
        <v>60</v>
      </c>
      <c r="N34" s="6" t="s">
        <v>60</v>
      </c>
      <c r="O34" s="41">
        <v>22066</v>
      </c>
      <c r="P34" s="41" t="s">
        <v>60</v>
      </c>
      <c r="Q34" s="186">
        <v>16217</v>
      </c>
      <c r="R34" s="140"/>
    </row>
    <row r="35" spans="1:18" ht="12.75" customHeight="1">
      <c r="A35" s="76">
        <v>1998</v>
      </c>
      <c r="B35" s="85">
        <v>131438</v>
      </c>
      <c r="C35" s="85">
        <v>109253</v>
      </c>
      <c r="D35" s="134" t="s">
        <v>82</v>
      </c>
      <c r="E35" s="79">
        <v>52.7</v>
      </c>
      <c r="F35" s="141" t="s">
        <v>48</v>
      </c>
      <c r="G35" s="141" t="s">
        <v>48</v>
      </c>
      <c r="H35" s="79">
        <v>0.2</v>
      </c>
      <c r="I35" s="89">
        <v>6.5</v>
      </c>
      <c r="J35" s="89" t="s">
        <v>60</v>
      </c>
      <c r="K35" s="89" t="s">
        <v>60</v>
      </c>
      <c r="L35" s="89">
        <v>40.6</v>
      </c>
      <c r="M35" s="89" t="s">
        <v>60</v>
      </c>
      <c r="N35" s="80" t="s">
        <v>60</v>
      </c>
      <c r="O35" s="85">
        <v>22185</v>
      </c>
      <c r="P35" s="85" t="s">
        <v>60</v>
      </c>
      <c r="Q35" s="86">
        <v>16477</v>
      </c>
      <c r="R35" s="140"/>
    </row>
    <row r="36" spans="1:18" ht="12.75" customHeight="1">
      <c r="A36" s="17">
        <v>1999</v>
      </c>
      <c r="B36" s="41">
        <v>125305</v>
      </c>
      <c r="C36" s="41">
        <v>103300</v>
      </c>
      <c r="D36" s="128" t="s">
        <v>82</v>
      </c>
      <c r="E36" s="5">
        <v>52</v>
      </c>
      <c r="F36" s="142" t="s">
        <v>48</v>
      </c>
      <c r="G36" s="142" t="s">
        <v>48</v>
      </c>
      <c r="H36" s="5">
        <v>0.1</v>
      </c>
      <c r="I36" s="39">
        <v>6.4</v>
      </c>
      <c r="J36" s="39" t="s">
        <v>60</v>
      </c>
      <c r="K36" s="39" t="s">
        <v>60</v>
      </c>
      <c r="L36" s="39">
        <v>41.5</v>
      </c>
      <c r="M36" s="39" t="s">
        <v>60</v>
      </c>
      <c r="N36" s="6" t="s">
        <v>60</v>
      </c>
      <c r="O36" s="41">
        <v>22005</v>
      </c>
      <c r="P36" s="41" t="s">
        <v>60</v>
      </c>
      <c r="Q36" s="186">
        <v>16206</v>
      </c>
      <c r="R36" s="140"/>
    </row>
    <row r="37" spans="1:18" ht="12.75" customHeight="1">
      <c r="A37" s="76">
        <v>2000</v>
      </c>
      <c r="B37" s="85">
        <v>118396</v>
      </c>
      <c r="C37" s="85">
        <v>96020</v>
      </c>
      <c r="D37" s="79">
        <v>17.5</v>
      </c>
      <c r="E37" s="79">
        <v>51.5</v>
      </c>
      <c r="F37" s="89">
        <v>13.021245573838783</v>
      </c>
      <c r="G37" s="79">
        <v>38.528431576754841</v>
      </c>
      <c r="H37" s="79">
        <v>0.1</v>
      </c>
      <c r="I37" s="89">
        <v>6.9</v>
      </c>
      <c r="J37" s="89">
        <v>0.1</v>
      </c>
      <c r="K37" s="89">
        <v>0</v>
      </c>
      <c r="L37" s="89">
        <v>41.3</v>
      </c>
      <c r="M37" s="90" t="s">
        <v>71</v>
      </c>
      <c r="N37" s="90" t="s">
        <v>71</v>
      </c>
      <c r="O37" s="85">
        <v>22376</v>
      </c>
      <c r="P37" s="85">
        <v>236</v>
      </c>
      <c r="Q37" s="86">
        <v>16795</v>
      </c>
      <c r="R37" s="140"/>
    </row>
    <row r="38" spans="1:18" ht="12.75" customHeight="1">
      <c r="A38" s="17">
        <v>2001</v>
      </c>
      <c r="B38" s="41">
        <v>112462</v>
      </c>
      <c r="C38" s="41">
        <v>91036</v>
      </c>
      <c r="D38" s="5">
        <v>17.3</v>
      </c>
      <c r="E38" s="5">
        <v>50.5</v>
      </c>
      <c r="F38" s="39">
        <v>12.735621072982116</v>
      </c>
      <c r="G38" s="5">
        <v>37.813612197372471</v>
      </c>
      <c r="H38" s="5">
        <v>0.1</v>
      </c>
      <c r="I38" s="39">
        <v>6.5</v>
      </c>
      <c r="J38" s="39">
        <v>0.1</v>
      </c>
      <c r="K38" s="39">
        <v>0.1</v>
      </c>
      <c r="L38" s="39">
        <v>42.5</v>
      </c>
      <c r="M38" s="39">
        <v>0</v>
      </c>
      <c r="N38" s="6">
        <v>0</v>
      </c>
      <c r="O38" s="41">
        <v>21426</v>
      </c>
      <c r="P38" s="41">
        <v>519</v>
      </c>
      <c r="Q38" s="186">
        <v>15925</v>
      </c>
      <c r="R38" s="140"/>
    </row>
    <row r="39" spans="1:18" ht="12.75" customHeight="1">
      <c r="A39" s="76">
        <v>2002</v>
      </c>
      <c r="B39" s="85">
        <v>110551</v>
      </c>
      <c r="C39" s="85">
        <v>89606</v>
      </c>
      <c r="D39" s="79">
        <v>17.5</v>
      </c>
      <c r="E39" s="79">
        <v>50.4</v>
      </c>
      <c r="F39" s="89">
        <v>12.442247170948374</v>
      </c>
      <c r="G39" s="79">
        <v>38.00749949780149</v>
      </c>
      <c r="H39" s="79">
        <v>0.1</v>
      </c>
      <c r="I39" s="89">
        <v>6.4</v>
      </c>
      <c r="J39" s="89">
        <v>0.4</v>
      </c>
      <c r="K39" s="89">
        <v>0.2</v>
      </c>
      <c r="L39" s="89">
        <v>42.3</v>
      </c>
      <c r="M39" s="89">
        <v>0.1</v>
      </c>
      <c r="N39" s="80">
        <v>0</v>
      </c>
      <c r="O39" s="85">
        <v>20945</v>
      </c>
      <c r="P39" s="85">
        <v>1235</v>
      </c>
      <c r="Q39" s="86">
        <v>15073</v>
      </c>
      <c r="R39" s="16"/>
    </row>
    <row r="40" spans="1:18" ht="12.75" customHeight="1">
      <c r="A40" s="17">
        <v>2003</v>
      </c>
      <c r="B40" s="41">
        <v>112577</v>
      </c>
      <c r="C40" s="41">
        <v>91589</v>
      </c>
      <c r="D40" s="5">
        <v>18.2</v>
      </c>
      <c r="E40" s="5">
        <v>49.1</v>
      </c>
      <c r="F40" s="39">
        <v>11.349616220288462</v>
      </c>
      <c r="G40" s="5">
        <v>37.791656203255847</v>
      </c>
      <c r="H40" s="5">
        <v>0.1</v>
      </c>
      <c r="I40" s="39">
        <v>5.5</v>
      </c>
      <c r="J40" s="39">
        <v>0.8</v>
      </c>
      <c r="K40" s="39">
        <v>0.3</v>
      </c>
      <c r="L40" s="39">
        <v>43.6</v>
      </c>
      <c r="M40" s="39">
        <v>0.6</v>
      </c>
      <c r="N40" s="6">
        <v>0.1</v>
      </c>
      <c r="O40" s="41">
        <v>20988</v>
      </c>
      <c r="P40" s="41">
        <v>1765</v>
      </c>
      <c r="Q40" s="186">
        <v>14249</v>
      </c>
      <c r="R40" s="16"/>
    </row>
    <row r="41" spans="1:18" ht="12.75" customHeight="1">
      <c r="A41" s="76">
        <v>2004</v>
      </c>
      <c r="B41" s="85">
        <v>118387</v>
      </c>
      <c r="C41" s="85">
        <v>96121</v>
      </c>
      <c r="D41" s="79">
        <v>19.2</v>
      </c>
      <c r="E41" s="79">
        <v>47.5</v>
      </c>
      <c r="F41" s="89">
        <v>10.676126964971235</v>
      </c>
      <c r="G41" s="79">
        <v>36.849387750855698</v>
      </c>
      <c r="H41" s="79">
        <v>0</v>
      </c>
      <c r="I41" s="89">
        <v>5.2</v>
      </c>
      <c r="J41" s="89">
        <v>1.9</v>
      </c>
      <c r="K41" s="89">
        <v>0.6</v>
      </c>
      <c r="L41" s="89">
        <v>43.3</v>
      </c>
      <c r="M41" s="89">
        <v>1.2</v>
      </c>
      <c r="N41" s="80">
        <v>0.1</v>
      </c>
      <c r="O41" s="85">
        <v>22266</v>
      </c>
      <c r="P41" s="85">
        <v>2866</v>
      </c>
      <c r="Q41" s="86">
        <v>14092</v>
      </c>
      <c r="R41" s="16"/>
    </row>
    <row r="42" spans="1:18" ht="12.75" customHeight="1">
      <c r="A42" s="17">
        <v>2005</v>
      </c>
      <c r="B42" s="41">
        <v>127511</v>
      </c>
      <c r="C42" s="41">
        <v>102383</v>
      </c>
      <c r="D42" s="5">
        <v>20.5</v>
      </c>
      <c r="E42" s="5">
        <v>45.8</v>
      </c>
      <c r="F42" s="39">
        <v>9.3589756111854516</v>
      </c>
      <c r="G42" s="5">
        <v>36.478712286219391</v>
      </c>
      <c r="H42" s="5">
        <v>0</v>
      </c>
      <c r="I42" s="39">
        <v>4.8</v>
      </c>
      <c r="J42" s="39">
        <v>3</v>
      </c>
      <c r="K42" s="39">
        <v>0.9</v>
      </c>
      <c r="L42" s="39">
        <v>43.4</v>
      </c>
      <c r="M42" s="39">
        <v>1.7</v>
      </c>
      <c r="N42" s="6">
        <v>0.4</v>
      </c>
      <c r="O42" s="41">
        <v>25128</v>
      </c>
      <c r="P42" s="41">
        <v>4119</v>
      </c>
      <c r="Q42" s="186">
        <v>15658</v>
      </c>
      <c r="R42" s="16"/>
    </row>
    <row r="43" spans="1:18" ht="12.75" customHeight="1">
      <c r="A43" s="76">
        <v>2006</v>
      </c>
      <c r="B43" s="85">
        <v>131632</v>
      </c>
      <c r="C43" s="85">
        <v>106809</v>
      </c>
      <c r="D43" s="79">
        <v>21.3</v>
      </c>
      <c r="E43" s="79">
        <v>44.8</v>
      </c>
      <c r="F43" s="89">
        <v>8.7782864739862738</v>
      </c>
      <c r="G43" s="79">
        <v>36.006329054667681</v>
      </c>
      <c r="H43" s="79">
        <v>0</v>
      </c>
      <c r="I43" s="89">
        <v>5.0999999999999996</v>
      </c>
      <c r="J43" s="89">
        <v>3.9</v>
      </c>
      <c r="K43" s="89">
        <v>1.2</v>
      </c>
      <c r="L43" s="89">
        <v>42.1</v>
      </c>
      <c r="M43" s="89">
        <v>2.2999999999999998</v>
      </c>
      <c r="N43" s="80">
        <v>0.5</v>
      </c>
      <c r="O43" s="85">
        <v>24823</v>
      </c>
      <c r="P43" s="85">
        <v>4956</v>
      </c>
      <c r="Q43" s="86">
        <v>14346</v>
      </c>
      <c r="R43" s="16"/>
    </row>
    <row r="44" spans="1:18" ht="12.75" customHeight="1">
      <c r="A44" s="45">
        <v>2007</v>
      </c>
      <c r="B44" s="44">
        <v>141011</v>
      </c>
      <c r="C44" s="44">
        <v>115623</v>
      </c>
      <c r="D44" s="10">
        <v>23</v>
      </c>
      <c r="E44" s="10">
        <v>43.699782915163937</v>
      </c>
      <c r="F44" s="42">
        <v>8.6072840178857142</v>
      </c>
      <c r="G44" s="10">
        <v>35.092498897278226</v>
      </c>
      <c r="H44" s="10">
        <v>1.5567836849069821E-2</v>
      </c>
      <c r="I44" s="42">
        <v>5.3129567646575513</v>
      </c>
      <c r="J44" s="42">
        <v>5.1685218338911803</v>
      </c>
      <c r="K44" s="42">
        <v>1.288670939173002</v>
      </c>
      <c r="L44" s="42">
        <v>39.796580265172153</v>
      </c>
      <c r="M44" s="42">
        <v>4.0519619798828952</v>
      </c>
      <c r="N44" s="11">
        <v>0.66595746521020904</v>
      </c>
      <c r="O44" s="44">
        <v>25388</v>
      </c>
      <c r="P44" s="44">
        <v>6196</v>
      </c>
      <c r="Q44" s="185">
        <v>13757</v>
      </c>
      <c r="R44" s="16"/>
    </row>
    <row r="45" spans="1:18" ht="12.75" customHeight="1">
      <c r="A45" s="76">
        <v>2008</v>
      </c>
      <c r="B45" s="85">
        <v>151273</v>
      </c>
      <c r="C45" s="85">
        <v>124515</v>
      </c>
      <c r="D45" s="79">
        <v>24.7</v>
      </c>
      <c r="E45" s="79">
        <v>39.809661486567883</v>
      </c>
      <c r="F45" s="89">
        <v>6.5992049150704739</v>
      </c>
      <c r="G45" s="79">
        <v>33.21045657149741</v>
      </c>
      <c r="H45" s="79">
        <v>1.2046741356463078E-2</v>
      </c>
      <c r="I45" s="89">
        <v>5.8057262177247724</v>
      </c>
      <c r="J45" s="89">
        <v>7.4456892743846117</v>
      </c>
      <c r="K45" s="89">
        <v>1.5492109384411517</v>
      </c>
      <c r="L45" s="89">
        <v>37.458940689876727</v>
      </c>
      <c r="M45" s="89">
        <v>7.0786652210577037</v>
      </c>
      <c r="N45" s="80">
        <v>0.84005943059069188</v>
      </c>
      <c r="O45" s="85">
        <v>26758</v>
      </c>
      <c r="P45" s="85">
        <v>6952</v>
      </c>
      <c r="Q45" s="86">
        <v>14617</v>
      </c>
      <c r="R45" s="16"/>
    </row>
    <row r="46" spans="1:18" ht="12.75" customHeight="1">
      <c r="A46" s="45">
        <v>2009</v>
      </c>
      <c r="B46" s="44">
        <v>165899</v>
      </c>
      <c r="C46" s="44">
        <v>139480</v>
      </c>
      <c r="D46" s="10">
        <v>27.8</v>
      </c>
      <c r="E46" s="10">
        <v>36.135646687697161</v>
      </c>
      <c r="F46" s="42">
        <v>6.6504158302265557</v>
      </c>
      <c r="G46" s="10">
        <v>29.485230857470608</v>
      </c>
      <c r="H46" s="10">
        <v>1.0037281330656726E-2</v>
      </c>
      <c r="I46" s="42">
        <v>6.0954975623745344</v>
      </c>
      <c r="J46" s="42">
        <v>10.152710065959278</v>
      </c>
      <c r="K46" s="42">
        <v>2.0569257241181531</v>
      </c>
      <c r="L46" s="42">
        <v>29.954115285345566</v>
      </c>
      <c r="M46" s="42">
        <v>14.562661313449956</v>
      </c>
      <c r="N46" s="11">
        <v>1.0324060797246917</v>
      </c>
      <c r="O46" s="44">
        <v>26419</v>
      </c>
      <c r="P46" s="44">
        <v>7454</v>
      </c>
      <c r="Q46" s="185">
        <v>14003</v>
      </c>
      <c r="R46" s="16"/>
    </row>
    <row r="47" spans="1:18" ht="12.75" customHeight="1">
      <c r="A47" s="76">
        <v>2010</v>
      </c>
      <c r="B47" s="85">
        <v>175928</v>
      </c>
      <c r="C47" s="85">
        <v>141681</v>
      </c>
      <c r="D47" s="79">
        <v>28.3</v>
      </c>
      <c r="E47" s="79">
        <v>32.996661514246796</v>
      </c>
      <c r="F47" s="89">
        <v>5.9598675898673781</v>
      </c>
      <c r="G47" s="79">
        <v>27.036793924379417</v>
      </c>
      <c r="H47" s="79">
        <v>1.1998786005180652E-2</v>
      </c>
      <c r="I47" s="89">
        <v>5.7396545761252389</v>
      </c>
      <c r="J47" s="89">
        <v>16.342346539056049</v>
      </c>
      <c r="K47" s="89">
        <v>8.0462447328858502E-2</v>
      </c>
      <c r="L47" s="89">
        <v>22.787812056662503</v>
      </c>
      <c r="M47" s="89">
        <v>22.030476916453161</v>
      </c>
      <c r="N47" s="80">
        <v>1.0587164122218221E-2</v>
      </c>
      <c r="O47" s="85">
        <v>34247</v>
      </c>
      <c r="P47" s="85">
        <v>15348</v>
      </c>
      <c r="Q47" s="86">
        <v>14311</v>
      </c>
      <c r="R47" s="16"/>
    </row>
    <row r="48" spans="1:18" ht="12.75" customHeight="1">
      <c r="A48" s="45">
        <v>2011</v>
      </c>
      <c r="B48" s="44">
        <v>193434</v>
      </c>
      <c r="C48" s="44">
        <v>149349</v>
      </c>
      <c r="D48" s="10">
        <v>29.5</v>
      </c>
      <c r="E48" s="10">
        <v>28.8</v>
      </c>
      <c r="F48" s="42">
        <v>5.5889225907103501</v>
      </c>
      <c r="G48" s="10">
        <v>23.251578517432321</v>
      </c>
      <c r="H48" s="10">
        <v>8.7044439534245E-3</v>
      </c>
      <c r="I48" s="42">
        <v>5.5413829349999997</v>
      </c>
      <c r="J48" s="42">
        <v>22</v>
      </c>
      <c r="K48" s="44" t="s">
        <v>71</v>
      </c>
      <c r="L48" s="42">
        <v>14.922764799999999</v>
      </c>
      <c r="M48" s="42">
        <v>28.7</v>
      </c>
      <c r="N48" s="40" t="s">
        <v>71</v>
      </c>
      <c r="O48" s="44">
        <v>44085</v>
      </c>
      <c r="P48" s="44">
        <v>24351</v>
      </c>
      <c r="Q48" s="185">
        <v>14863</v>
      </c>
      <c r="R48" s="143"/>
    </row>
    <row r="49" spans="1:18" ht="12.75" customHeight="1">
      <c r="A49" s="76">
        <v>2012</v>
      </c>
      <c r="B49" s="85">
        <v>203647</v>
      </c>
      <c r="C49" s="85">
        <v>150741</v>
      </c>
      <c r="D49" s="79">
        <v>30.3</v>
      </c>
      <c r="E49" s="79">
        <v>24.207747062842888</v>
      </c>
      <c r="F49" s="89">
        <v>5.2122514777001614</v>
      </c>
      <c r="G49" s="79">
        <v>18.995495585142727</v>
      </c>
      <c r="H49" s="79">
        <v>5.9705057018329451E-3</v>
      </c>
      <c r="I49" s="89">
        <v>5.0099176733602668</v>
      </c>
      <c r="J49" s="89">
        <v>26.8</v>
      </c>
      <c r="K49" s="90" t="s">
        <v>71</v>
      </c>
      <c r="L49" s="89">
        <v>9.8208184899927691</v>
      </c>
      <c r="M49" s="89">
        <v>34.200000000000003</v>
      </c>
      <c r="N49" s="90" t="s">
        <v>71</v>
      </c>
      <c r="O49" s="85">
        <v>52906</v>
      </c>
      <c r="P49" s="85">
        <v>33715</v>
      </c>
      <c r="Q49" s="86">
        <v>14619</v>
      </c>
      <c r="R49" s="143"/>
    </row>
    <row r="50" spans="1:18" ht="12.75" customHeight="1">
      <c r="A50" s="46">
        <v>2013</v>
      </c>
      <c r="B50" s="44">
        <v>214833</v>
      </c>
      <c r="C50" s="44">
        <v>150193</v>
      </c>
      <c r="D50" s="10">
        <v>29.7</v>
      </c>
      <c r="E50" s="70">
        <v>19.2</v>
      </c>
      <c r="F50" s="128" t="s">
        <v>82</v>
      </c>
      <c r="G50" s="128" t="s">
        <v>82</v>
      </c>
      <c r="H50" s="10">
        <v>8.7044439534245E-3</v>
      </c>
      <c r="I50" s="69">
        <v>5.1866598310174243</v>
      </c>
      <c r="J50" s="69">
        <v>30.3</v>
      </c>
      <c r="K50" s="44" t="s">
        <v>71</v>
      </c>
      <c r="L50" s="69">
        <v>6.6</v>
      </c>
      <c r="M50" s="69">
        <v>38.728169754915342</v>
      </c>
      <c r="N50" s="40" t="s">
        <v>71</v>
      </c>
      <c r="O50" s="44">
        <v>64640</v>
      </c>
      <c r="P50" s="44">
        <v>44627</v>
      </c>
      <c r="Q50" s="185">
        <v>15451</v>
      </c>
      <c r="R50" s="143"/>
    </row>
    <row r="51" spans="1:18" ht="12.75" customHeight="1">
      <c r="A51" s="76">
        <v>2014</v>
      </c>
      <c r="B51" s="85">
        <v>227876</v>
      </c>
      <c r="C51" s="85">
        <v>153135</v>
      </c>
      <c r="D51" s="180">
        <v>30.2</v>
      </c>
      <c r="E51" s="180">
        <v>14.2</v>
      </c>
      <c r="F51" s="144" t="s">
        <v>82</v>
      </c>
      <c r="G51" s="144" t="s">
        <v>82</v>
      </c>
      <c r="H51" s="79">
        <v>0</v>
      </c>
      <c r="I51" s="181">
        <v>5.12423678453652</v>
      </c>
      <c r="J51" s="181">
        <v>34.4</v>
      </c>
      <c r="K51" s="90" t="s">
        <v>71</v>
      </c>
      <c r="L51" s="181">
        <f>7136*100/C51</f>
        <v>4.6599405753093679</v>
      </c>
      <c r="M51" s="181">
        <v>41.630587390211254</v>
      </c>
      <c r="N51" s="90" t="s">
        <v>71</v>
      </c>
      <c r="O51" s="85">
        <v>74741</v>
      </c>
      <c r="P51" s="85">
        <v>54999</v>
      </c>
      <c r="Q51" s="86">
        <v>15349</v>
      </c>
      <c r="R51" s="143"/>
    </row>
    <row r="52" spans="1:18" ht="12.75" customHeight="1">
      <c r="A52" s="46">
        <v>2015</v>
      </c>
      <c r="B52" s="44">
        <v>239919</v>
      </c>
      <c r="C52" s="44">
        <v>155141</v>
      </c>
      <c r="D52" s="10">
        <v>30.6</v>
      </c>
      <c r="E52" s="70">
        <v>10.3</v>
      </c>
      <c r="F52" s="128" t="s">
        <v>82</v>
      </c>
      <c r="G52" s="128" t="s">
        <v>82</v>
      </c>
      <c r="H52" s="10">
        <v>0</v>
      </c>
      <c r="I52" s="69">
        <v>5.0999999999999996</v>
      </c>
      <c r="J52" s="69">
        <v>36.6</v>
      </c>
      <c r="K52" s="44" t="s">
        <v>71</v>
      </c>
      <c r="L52" s="69">
        <v>3.9</v>
      </c>
      <c r="M52" s="69">
        <v>44.1</v>
      </c>
      <c r="N52" s="40" t="s">
        <v>71</v>
      </c>
      <c r="O52" s="44">
        <v>84778</v>
      </c>
      <c r="P52" s="44">
        <v>64579</v>
      </c>
      <c r="Q52" s="185">
        <v>16165</v>
      </c>
      <c r="R52" s="143"/>
    </row>
    <row r="53" spans="1:18" ht="12.75" customHeight="1">
      <c r="A53" s="93">
        <v>2016</v>
      </c>
      <c r="B53" s="85">
        <f>C53+O53</f>
        <v>242774</v>
      </c>
      <c r="C53" s="95">
        <v>151237</v>
      </c>
      <c r="D53" s="94">
        <v>28.2</v>
      </c>
      <c r="E53" s="94">
        <v>9</v>
      </c>
      <c r="F53" s="135" t="s">
        <v>82</v>
      </c>
      <c r="G53" s="135" t="s">
        <v>82</v>
      </c>
      <c r="H53" s="83">
        <v>0</v>
      </c>
      <c r="I53" s="91">
        <v>5.2</v>
      </c>
      <c r="J53" s="91">
        <v>35.6</v>
      </c>
      <c r="K53" s="90" t="s">
        <v>71</v>
      </c>
      <c r="L53" s="91">
        <v>3.8</v>
      </c>
      <c r="M53" s="91">
        <v>46.3</v>
      </c>
      <c r="N53" s="90" t="s">
        <v>71</v>
      </c>
      <c r="O53" s="95">
        <v>91537</v>
      </c>
      <c r="P53" s="95">
        <v>71344</v>
      </c>
      <c r="Q53" s="258">
        <v>16053</v>
      </c>
      <c r="R53" s="143"/>
    </row>
    <row r="54" spans="1:18" ht="12.75" customHeight="1">
      <c r="A54" s="629" t="s">
        <v>53</v>
      </c>
      <c r="B54" s="629"/>
      <c r="C54" s="629"/>
      <c r="D54" s="629"/>
      <c r="E54" s="629"/>
      <c r="F54" s="629"/>
      <c r="G54" s="629"/>
      <c r="H54" s="629"/>
      <c r="I54" s="629"/>
      <c r="J54" s="629"/>
      <c r="K54" s="629"/>
      <c r="L54" s="629"/>
      <c r="M54" s="629"/>
      <c r="N54" s="629"/>
      <c r="O54" s="629"/>
      <c r="P54" s="629"/>
      <c r="Q54" s="629"/>
    </row>
    <row r="55" spans="1:18" ht="12.75" customHeight="1">
      <c r="A55" s="17">
        <v>1995</v>
      </c>
      <c r="B55" s="41">
        <v>93476</v>
      </c>
      <c r="C55" s="41">
        <v>81263</v>
      </c>
      <c r="D55" s="128" t="s">
        <v>82</v>
      </c>
      <c r="E55" s="5">
        <v>48.2</v>
      </c>
      <c r="F55" s="39">
        <v>14.337398323960473</v>
      </c>
      <c r="G55" s="5">
        <v>33.876425925698044</v>
      </c>
      <c r="H55" s="5">
        <v>0.2</v>
      </c>
      <c r="I55" s="39">
        <v>20.5</v>
      </c>
      <c r="J55" s="40" t="s">
        <v>71</v>
      </c>
      <c r="K55" s="40" t="s">
        <v>71</v>
      </c>
      <c r="L55" s="39">
        <v>31.1</v>
      </c>
      <c r="M55" s="40" t="s">
        <v>71</v>
      </c>
      <c r="N55" s="40" t="s">
        <v>71</v>
      </c>
      <c r="O55" s="41">
        <v>12213</v>
      </c>
      <c r="P55" s="41" t="s">
        <v>60</v>
      </c>
      <c r="Q55" s="186">
        <v>6872</v>
      </c>
    </row>
    <row r="56" spans="1:18" ht="12.75" customHeight="1">
      <c r="A56" s="76">
        <v>1996</v>
      </c>
      <c r="B56" s="85">
        <v>96430</v>
      </c>
      <c r="C56" s="85">
        <v>83253</v>
      </c>
      <c r="D56" s="134" t="s">
        <v>82</v>
      </c>
      <c r="E56" s="79">
        <f>100-H56-I56-L56</f>
        <v>49.2</v>
      </c>
      <c r="F56" s="141" t="s">
        <v>48</v>
      </c>
      <c r="G56" s="141" t="s">
        <v>48</v>
      </c>
      <c r="H56" s="79">
        <v>0.2</v>
      </c>
      <c r="I56" s="89">
        <v>19.899999999999999</v>
      </c>
      <c r="J56" s="89" t="s">
        <v>60</v>
      </c>
      <c r="K56" s="89" t="s">
        <v>60</v>
      </c>
      <c r="L56" s="89">
        <v>30.7</v>
      </c>
      <c r="M56" s="89" t="s">
        <v>60</v>
      </c>
      <c r="N56" s="80" t="s">
        <v>60</v>
      </c>
      <c r="O56" s="85">
        <v>13177</v>
      </c>
      <c r="P56" s="85" t="s">
        <v>60</v>
      </c>
      <c r="Q56" s="86">
        <v>6958</v>
      </c>
    </row>
    <row r="57" spans="1:18" ht="12.75" customHeight="1">
      <c r="A57" s="17">
        <v>1997</v>
      </c>
      <c r="B57" s="41">
        <v>97851</v>
      </c>
      <c r="C57" s="41">
        <v>83846</v>
      </c>
      <c r="D57" s="128" t="s">
        <v>82</v>
      </c>
      <c r="E57" s="5">
        <f>100-H57-I57-L57</f>
        <v>49.3</v>
      </c>
      <c r="F57" s="142" t="s">
        <v>48</v>
      </c>
      <c r="G57" s="142" t="s">
        <v>48</v>
      </c>
      <c r="H57" s="5">
        <v>0.2</v>
      </c>
      <c r="I57" s="39">
        <v>19.7</v>
      </c>
      <c r="J57" s="39" t="s">
        <v>60</v>
      </c>
      <c r="K57" s="39" t="s">
        <v>60</v>
      </c>
      <c r="L57" s="39">
        <v>30.8</v>
      </c>
      <c r="M57" s="39" t="s">
        <v>60</v>
      </c>
      <c r="N57" s="6" t="s">
        <v>60</v>
      </c>
      <c r="O57" s="41">
        <v>14005</v>
      </c>
      <c r="P57" s="41" t="s">
        <v>60</v>
      </c>
      <c r="Q57" s="186">
        <v>7641</v>
      </c>
    </row>
    <row r="58" spans="1:18" ht="12.75" customHeight="1">
      <c r="A58" s="76">
        <v>1998</v>
      </c>
      <c r="B58" s="85">
        <v>96087</v>
      </c>
      <c r="C58" s="85">
        <v>81633</v>
      </c>
      <c r="D58" s="134" t="s">
        <v>82</v>
      </c>
      <c r="E58" s="79">
        <f>100-H58-I58-L58</f>
        <v>48.900000000000013</v>
      </c>
      <c r="F58" s="141" t="s">
        <v>48</v>
      </c>
      <c r="G58" s="141" t="s">
        <v>48</v>
      </c>
      <c r="H58" s="79">
        <v>0.1</v>
      </c>
      <c r="I58" s="89">
        <v>20.100000000000001</v>
      </c>
      <c r="J58" s="89" t="s">
        <v>60</v>
      </c>
      <c r="K58" s="89" t="s">
        <v>60</v>
      </c>
      <c r="L58" s="89">
        <v>30.9</v>
      </c>
      <c r="M58" s="89" t="s">
        <v>60</v>
      </c>
      <c r="N58" s="80" t="s">
        <v>60</v>
      </c>
      <c r="O58" s="85">
        <v>14454</v>
      </c>
      <c r="P58" s="85" t="s">
        <v>60</v>
      </c>
      <c r="Q58" s="86">
        <v>8120</v>
      </c>
    </row>
    <row r="59" spans="1:18" ht="12.75" customHeight="1">
      <c r="A59" s="17">
        <v>1999</v>
      </c>
      <c r="B59" s="41">
        <v>96391</v>
      </c>
      <c r="C59" s="41">
        <v>81701</v>
      </c>
      <c r="D59" s="128" t="s">
        <v>82</v>
      </c>
      <c r="E59" s="5">
        <f>100-H59-I59-L59</f>
        <v>49.199999999999996</v>
      </c>
      <c r="F59" s="142" t="s">
        <v>48</v>
      </c>
      <c r="G59" s="142" t="s">
        <v>48</v>
      </c>
      <c r="H59" s="5">
        <v>0.2</v>
      </c>
      <c r="I59" s="39">
        <v>20.2</v>
      </c>
      <c r="J59" s="39" t="s">
        <v>60</v>
      </c>
      <c r="K59" s="39" t="s">
        <v>60</v>
      </c>
      <c r="L59" s="39">
        <v>30.4</v>
      </c>
      <c r="M59" s="39" t="s">
        <v>60</v>
      </c>
      <c r="N59" s="6" t="s">
        <v>60</v>
      </c>
      <c r="O59" s="41">
        <v>14690</v>
      </c>
      <c r="P59" s="41" t="s">
        <v>60</v>
      </c>
      <c r="Q59" s="186">
        <v>8063</v>
      </c>
    </row>
    <row r="60" spans="1:18" ht="12.75" customHeight="1">
      <c r="A60" s="76">
        <v>2000</v>
      </c>
      <c r="B60" s="85">
        <v>96077</v>
      </c>
      <c r="C60" s="85">
        <v>80634</v>
      </c>
      <c r="D60" s="79">
        <v>16.2</v>
      </c>
      <c r="E60" s="79">
        <v>49.2</v>
      </c>
      <c r="F60" s="89">
        <v>15.554232705806484</v>
      </c>
      <c r="G60" s="79">
        <v>33.679341220824959</v>
      </c>
      <c r="H60" s="79">
        <v>0.1</v>
      </c>
      <c r="I60" s="89">
        <v>19.899999999999999</v>
      </c>
      <c r="J60" s="89">
        <v>0.1</v>
      </c>
      <c r="K60" s="89">
        <v>0</v>
      </c>
      <c r="L60" s="89">
        <v>30.6</v>
      </c>
      <c r="M60" s="90" t="s">
        <v>71</v>
      </c>
      <c r="N60" s="90" t="s">
        <v>71</v>
      </c>
      <c r="O60" s="85">
        <v>15443</v>
      </c>
      <c r="P60" s="85">
        <v>75</v>
      </c>
      <c r="Q60" s="86">
        <v>8738</v>
      </c>
    </row>
    <row r="61" spans="1:18" ht="12.75" customHeight="1">
      <c r="A61" s="46">
        <v>2001</v>
      </c>
      <c r="B61" s="41">
        <v>95661</v>
      </c>
      <c r="C61" s="145">
        <v>80678</v>
      </c>
      <c r="D61" s="7">
        <v>16.600000000000001</v>
      </c>
      <c r="E61" s="7">
        <v>49.4</v>
      </c>
      <c r="F61" s="39">
        <v>15.565581695133742</v>
      </c>
      <c r="G61" s="7">
        <v>33.832023599990087</v>
      </c>
      <c r="H61" s="7">
        <v>0.1</v>
      </c>
      <c r="I61" s="39">
        <v>19</v>
      </c>
      <c r="J61" s="39">
        <v>0.1</v>
      </c>
      <c r="K61" s="39">
        <v>0</v>
      </c>
      <c r="L61" s="39">
        <v>31.3</v>
      </c>
      <c r="M61" s="39">
        <v>0</v>
      </c>
      <c r="N61" s="8">
        <v>0</v>
      </c>
      <c r="O61" s="41">
        <v>14983</v>
      </c>
      <c r="P61" s="41">
        <v>225</v>
      </c>
      <c r="Q61" s="186">
        <v>8660</v>
      </c>
    </row>
    <row r="62" spans="1:18" ht="12.75" customHeight="1">
      <c r="A62" s="76">
        <v>2002</v>
      </c>
      <c r="B62" s="85">
        <v>98055</v>
      </c>
      <c r="C62" s="85">
        <v>83000</v>
      </c>
      <c r="D62" s="79">
        <v>17.2</v>
      </c>
      <c r="E62" s="79">
        <v>50.3</v>
      </c>
      <c r="F62" s="89">
        <v>15.012048192771084</v>
      </c>
      <c r="G62" s="79">
        <v>35.259036144578317</v>
      </c>
      <c r="H62" s="79">
        <v>0.1</v>
      </c>
      <c r="I62" s="89">
        <v>17.5</v>
      </c>
      <c r="J62" s="89">
        <v>0.5</v>
      </c>
      <c r="K62" s="89">
        <v>0.1</v>
      </c>
      <c r="L62" s="89">
        <v>31.4</v>
      </c>
      <c r="M62" s="89">
        <v>0.1</v>
      </c>
      <c r="N62" s="80">
        <v>0</v>
      </c>
      <c r="O62" s="85">
        <v>15055</v>
      </c>
      <c r="P62" s="85">
        <v>586</v>
      </c>
      <c r="Q62" s="86">
        <v>8589</v>
      </c>
      <c r="R62" s="16"/>
    </row>
    <row r="63" spans="1:18" ht="12.75" customHeight="1">
      <c r="A63" s="17">
        <v>2003</v>
      </c>
      <c r="B63" s="41">
        <v>105569</v>
      </c>
      <c r="C63" s="41">
        <v>89939</v>
      </c>
      <c r="D63" s="5">
        <v>18.7</v>
      </c>
      <c r="E63" s="5">
        <v>49</v>
      </c>
      <c r="F63" s="39">
        <v>13.807135947697885</v>
      </c>
      <c r="G63" s="5">
        <v>35.190518017767594</v>
      </c>
      <c r="H63" s="5">
        <v>0.1</v>
      </c>
      <c r="I63" s="39">
        <v>15.7</v>
      </c>
      <c r="J63" s="39">
        <v>0.8</v>
      </c>
      <c r="K63" s="39">
        <v>0.1</v>
      </c>
      <c r="L63" s="39">
        <v>33.799999999999997</v>
      </c>
      <c r="M63" s="39">
        <v>0.4</v>
      </c>
      <c r="N63" s="6">
        <v>0</v>
      </c>
      <c r="O63" s="41">
        <v>15630</v>
      </c>
      <c r="P63" s="41">
        <v>808</v>
      </c>
      <c r="Q63" s="186">
        <v>8651</v>
      </c>
      <c r="R63" s="16"/>
    </row>
    <row r="64" spans="1:18" ht="12.75" customHeight="1">
      <c r="A64" s="76">
        <v>2004</v>
      </c>
      <c r="B64" s="85">
        <v>112553</v>
      </c>
      <c r="C64" s="85">
        <v>95664</v>
      </c>
      <c r="D64" s="79">
        <v>19.7</v>
      </c>
      <c r="E64" s="79">
        <v>47.4</v>
      </c>
      <c r="F64" s="89">
        <v>13.216047834085968</v>
      </c>
      <c r="G64" s="79">
        <v>34.185273457099854</v>
      </c>
      <c r="H64" s="79">
        <v>0</v>
      </c>
      <c r="I64" s="89">
        <v>15.3</v>
      </c>
      <c r="J64" s="89">
        <v>2</v>
      </c>
      <c r="K64" s="89">
        <v>0.3</v>
      </c>
      <c r="L64" s="89">
        <v>34</v>
      </c>
      <c r="M64" s="89">
        <v>0.9</v>
      </c>
      <c r="N64" s="80">
        <v>0</v>
      </c>
      <c r="O64" s="85">
        <v>16889</v>
      </c>
      <c r="P64" s="85">
        <v>1650</v>
      </c>
      <c r="Q64" s="86">
        <v>9015</v>
      </c>
      <c r="R64" s="16"/>
    </row>
    <row r="65" spans="1:18" ht="12.75" customHeight="1">
      <c r="A65" s="17">
        <v>2005</v>
      </c>
      <c r="B65" s="41">
        <v>124971</v>
      </c>
      <c r="C65" s="41">
        <v>105553</v>
      </c>
      <c r="D65" s="5">
        <v>21.6</v>
      </c>
      <c r="E65" s="5">
        <v>45.9</v>
      </c>
      <c r="F65" s="39">
        <v>11.729652402110787</v>
      </c>
      <c r="G65" s="5">
        <v>34.185669758320465</v>
      </c>
      <c r="H65" s="5">
        <v>0</v>
      </c>
      <c r="I65" s="39">
        <v>15.5</v>
      </c>
      <c r="J65" s="39">
        <v>3.5</v>
      </c>
      <c r="K65" s="39">
        <v>0.6</v>
      </c>
      <c r="L65" s="39">
        <v>33.1</v>
      </c>
      <c r="M65" s="39">
        <v>1.2</v>
      </c>
      <c r="N65" s="6">
        <v>0.2</v>
      </c>
      <c r="O65" s="41">
        <v>19418</v>
      </c>
      <c r="P65" s="41">
        <v>2880</v>
      </c>
      <c r="Q65" s="186">
        <v>10253</v>
      </c>
      <c r="R65" s="16"/>
    </row>
    <row r="66" spans="1:18" ht="12.75" customHeight="1">
      <c r="A66" s="76">
        <v>2006</v>
      </c>
      <c r="B66" s="85">
        <v>134072</v>
      </c>
      <c r="C66" s="85">
        <v>113973</v>
      </c>
      <c r="D66" s="79">
        <v>23.2</v>
      </c>
      <c r="E66" s="79">
        <v>45.2</v>
      </c>
      <c r="F66" s="89">
        <v>11.469383099506024</v>
      </c>
      <c r="G66" s="79">
        <v>33.743956902073293</v>
      </c>
      <c r="H66" s="79">
        <v>0</v>
      </c>
      <c r="I66" s="89">
        <v>15.8</v>
      </c>
      <c r="J66" s="89">
        <v>5.5</v>
      </c>
      <c r="K66" s="89">
        <v>0.8</v>
      </c>
      <c r="L66" s="89">
        <v>30.8</v>
      </c>
      <c r="M66" s="89">
        <v>1.7</v>
      </c>
      <c r="N66" s="80">
        <v>0.2</v>
      </c>
      <c r="O66" s="85">
        <v>20099</v>
      </c>
      <c r="P66" s="85">
        <v>3339</v>
      </c>
      <c r="Q66" s="86">
        <v>9907</v>
      </c>
      <c r="R66" s="16"/>
    </row>
    <row r="67" spans="1:18" ht="12.75" customHeight="1">
      <c r="A67" s="17">
        <v>2007</v>
      </c>
      <c r="B67" s="44">
        <v>145380</v>
      </c>
      <c r="C67" s="41">
        <v>124254</v>
      </c>
      <c r="D67" s="5">
        <v>25.2</v>
      </c>
      <c r="E67" s="5">
        <v>44.3</v>
      </c>
      <c r="F67" s="42">
        <v>11.67044924107071</v>
      </c>
      <c r="G67" s="5">
        <v>32.594524119947849</v>
      </c>
      <c r="H67" s="5">
        <v>8.8528337115907751E-3</v>
      </c>
      <c r="I67" s="42">
        <v>15.789431326154491</v>
      </c>
      <c r="J67" s="42">
        <v>6.7587361372672117</v>
      </c>
      <c r="K67" s="42">
        <v>1.0301479228032902</v>
      </c>
      <c r="L67" s="42">
        <v>28.531073446327682</v>
      </c>
      <c r="M67" s="42">
        <v>3.2980829590999079</v>
      </c>
      <c r="N67" s="6">
        <v>0.31870201361726785</v>
      </c>
      <c r="O67" s="44">
        <v>21126</v>
      </c>
      <c r="P67" s="44">
        <v>4194</v>
      </c>
      <c r="Q67" s="185">
        <v>10057</v>
      </c>
      <c r="R67" s="16"/>
    </row>
    <row r="68" spans="1:18" ht="12.75" customHeight="1">
      <c r="A68" s="76">
        <v>2008</v>
      </c>
      <c r="B68" s="85">
        <v>158091</v>
      </c>
      <c r="C68" s="85">
        <v>135983</v>
      </c>
      <c r="D68" s="79">
        <v>27.7</v>
      </c>
      <c r="E68" s="79">
        <v>40.9</v>
      </c>
      <c r="F68" s="89">
        <v>9.62105557312311</v>
      </c>
      <c r="G68" s="79">
        <v>31.314208393696269</v>
      </c>
      <c r="H68" s="79">
        <v>6.6184743681195445E-3</v>
      </c>
      <c r="I68" s="89">
        <v>16.368957884441436</v>
      </c>
      <c r="J68" s="89">
        <v>9.7835758881624901</v>
      </c>
      <c r="K68" s="89">
        <v>1.4398858680864519</v>
      </c>
      <c r="L68" s="89">
        <v>25.14358412448615</v>
      </c>
      <c r="M68" s="89">
        <v>5.8433774810086554</v>
      </c>
      <c r="N68" s="80">
        <v>0.4787363126273137</v>
      </c>
      <c r="O68" s="85">
        <v>22108</v>
      </c>
      <c r="P68" s="85">
        <v>4852</v>
      </c>
      <c r="Q68" s="86">
        <v>10549</v>
      </c>
      <c r="R68" s="16"/>
    </row>
    <row r="69" spans="1:18" ht="12.75" customHeight="1">
      <c r="A69" s="17">
        <v>2009</v>
      </c>
      <c r="B69" s="44">
        <v>172757</v>
      </c>
      <c r="C69" s="41">
        <v>149395</v>
      </c>
      <c r="D69" s="5">
        <v>30.6</v>
      </c>
      <c r="E69" s="5">
        <v>37</v>
      </c>
      <c r="F69" s="42">
        <v>9.5391412028514999</v>
      </c>
      <c r="G69" s="5">
        <v>27.444024231065296</v>
      </c>
      <c r="H69" s="5">
        <v>1.3387328893202583E-3</v>
      </c>
      <c r="I69" s="42">
        <v>16.208039091000366</v>
      </c>
      <c r="J69" s="42">
        <v>12.960942467954082</v>
      </c>
      <c r="K69" s="42">
        <v>1.8601693497104992</v>
      </c>
      <c r="L69" s="42">
        <v>19.705478764349543</v>
      </c>
      <c r="M69" s="42">
        <v>11.669734596204693</v>
      </c>
      <c r="N69" s="6">
        <v>0.61113156397469792</v>
      </c>
      <c r="O69" s="44">
        <v>23362</v>
      </c>
      <c r="P69" s="44">
        <v>5699</v>
      </c>
      <c r="Q69" s="185">
        <v>11065</v>
      </c>
      <c r="R69" s="16"/>
    </row>
    <row r="70" spans="1:18" ht="12.75" customHeight="1">
      <c r="A70" s="76">
        <v>2010</v>
      </c>
      <c r="B70" s="85">
        <v>185769</v>
      </c>
      <c r="C70" s="85">
        <v>153200</v>
      </c>
      <c r="D70" s="79">
        <v>31.5</v>
      </c>
      <c r="E70" s="79">
        <v>33.4</v>
      </c>
      <c r="F70" s="89">
        <v>8.8505221932114875</v>
      </c>
      <c r="G70" s="79">
        <v>24.556135770234988</v>
      </c>
      <c r="H70" s="79">
        <v>7.8328981723237608E-3</v>
      </c>
      <c r="I70" s="89">
        <v>14.655352480417754</v>
      </c>
      <c r="J70" s="89">
        <v>19.733681462140993</v>
      </c>
      <c r="K70" s="89">
        <v>7.8328981723237601E-2</v>
      </c>
      <c r="L70" s="89">
        <v>14.759791122715404</v>
      </c>
      <c r="M70" s="89">
        <v>17.354438642297652</v>
      </c>
      <c r="N70" s="80">
        <v>3.9164490861618804E-3</v>
      </c>
      <c r="O70" s="85">
        <v>32569</v>
      </c>
      <c r="P70" s="85">
        <v>15414</v>
      </c>
      <c r="Q70" s="86">
        <v>11289</v>
      </c>
      <c r="R70" s="143"/>
    </row>
    <row r="71" spans="1:18" ht="12.75" customHeight="1">
      <c r="A71" s="45">
        <v>2011</v>
      </c>
      <c r="B71" s="44">
        <v>198737</v>
      </c>
      <c r="C71" s="44">
        <v>157922</v>
      </c>
      <c r="D71" s="10">
        <v>32.299999999999997</v>
      </c>
      <c r="E71" s="10">
        <v>28.938969871202243</v>
      </c>
      <c r="F71" s="42">
        <v>8.53269335494738</v>
      </c>
      <c r="G71" s="10">
        <v>20.409442636238143</v>
      </c>
      <c r="H71" s="10">
        <v>5.6990160000000003E-3</v>
      </c>
      <c r="I71" s="42">
        <v>13.797950889999999</v>
      </c>
      <c r="J71" s="42">
        <v>24.53869632</v>
      </c>
      <c r="K71" s="40" t="s">
        <v>71</v>
      </c>
      <c r="L71" s="42">
        <v>9.5395195099999999</v>
      </c>
      <c r="M71" s="42">
        <v>23.175998280000002</v>
      </c>
      <c r="N71" s="40" t="s">
        <v>71</v>
      </c>
      <c r="O71" s="44">
        <v>40815</v>
      </c>
      <c r="P71" s="44">
        <v>22540</v>
      </c>
      <c r="Q71" s="185">
        <v>12096</v>
      </c>
      <c r="R71" s="143"/>
    </row>
    <row r="72" spans="1:18" ht="12.75" customHeight="1">
      <c r="A72" s="76">
        <v>2012</v>
      </c>
      <c r="B72" s="85">
        <v>209691</v>
      </c>
      <c r="C72" s="85">
        <v>158880</v>
      </c>
      <c r="D72" s="79">
        <v>32.9</v>
      </c>
      <c r="E72" s="79">
        <v>24.784743202416916</v>
      </c>
      <c r="F72" s="89">
        <v>8.603348439073514</v>
      </c>
      <c r="G72" s="79">
        <v>16.181394763343405</v>
      </c>
      <c r="H72" s="79">
        <v>6.2940584088620342E-4</v>
      </c>
      <c r="I72" s="89">
        <v>12.757426988922457</v>
      </c>
      <c r="J72" s="89">
        <v>28.7</v>
      </c>
      <c r="K72" s="90" t="s">
        <v>71</v>
      </c>
      <c r="L72" s="89">
        <v>6.2575528700906338</v>
      </c>
      <c r="M72" s="89">
        <v>27.5</v>
      </c>
      <c r="N72" s="90" t="s">
        <v>71</v>
      </c>
      <c r="O72" s="85">
        <v>50811</v>
      </c>
      <c r="P72" s="85">
        <v>32749</v>
      </c>
      <c r="Q72" s="86">
        <v>12178</v>
      </c>
      <c r="R72" s="143"/>
    </row>
    <row r="73" spans="1:18" ht="12.75" customHeight="1">
      <c r="A73" s="45">
        <v>2013</v>
      </c>
      <c r="B73" s="44">
        <v>221587</v>
      </c>
      <c r="C73" s="44">
        <v>159677</v>
      </c>
      <c r="D73" s="10">
        <v>32.9</v>
      </c>
      <c r="E73" s="10">
        <v>19.5</v>
      </c>
      <c r="F73" s="128" t="s">
        <v>82</v>
      </c>
      <c r="G73" s="128" t="s">
        <v>82</v>
      </c>
      <c r="H73" s="10">
        <v>5.6990160000000003E-3</v>
      </c>
      <c r="I73" s="69">
        <v>13</v>
      </c>
      <c r="J73" s="69">
        <v>32.200000000000003</v>
      </c>
      <c r="K73" s="40" t="s">
        <v>71</v>
      </c>
      <c r="L73" s="69">
        <v>4.0999999999999996</v>
      </c>
      <c r="M73" s="69">
        <v>31.127839325638632</v>
      </c>
      <c r="N73" s="40" t="s">
        <v>71</v>
      </c>
      <c r="O73" s="44">
        <v>61910</v>
      </c>
      <c r="P73" s="44">
        <v>43556</v>
      </c>
      <c r="Q73" s="185">
        <v>12255</v>
      </c>
      <c r="R73" s="143"/>
    </row>
    <row r="74" spans="1:18" ht="12.75" customHeight="1">
      <c r="A74" s="76">
        <v>2014</v>
      </c>
      <c r="B74" s="85">
        <v>232627</v>
      </c>
      <c r="C74" s="85">
        <v>160661</v>
      </c>
      <c r="D74" s="79">
        <v>33.200000000000003</v>
      </c>
      <c r="E74" s="79">
        <v>15.7</v>
      </c>
      <c r="F74" s="144" t="s">
        <v>82</v>
      </c>
      <c r="G74" s="144" t="s">
        <v>82</v>
      </c>
      <c r="H74" s="79">
        <v>0</v>
      </c>
      <c r="I74" s="181">
        <v>13.2</v>
      </c>
      <c r="J74" s="181">
        <v>35</v>
      </c>
      <c r="K74" s="89" t="s">
        <v>71</v>
      </c>
      <c r="L74" s="181">
        <f>4436*100/C74</f>
        <v>2.7610932335787779</v>
      </c>
      <c r="M74" s="181">
        <v>33.34847909573574</v>
      </c>
      <c r="N74" s="90">
        <v>0</v>
      </c>
      <c r="O74" s="85">
        <v>71966</v>
      </c>
      <c r="P74" s="85">
        <v>52833</v>
      </c>
      <c r="Q74" s="86">
        <v>12798</v>
      </c>
      <c r="R74" s="143"/>
    </row>
    <row r="75" spans="1:18" ht="12.75" customHeight="1">
      <c r="A75" s="46">
        <v>2015</v>
      </c>
      <c r="B75" s="44">
        <v>241669</v>
      </c>
      <c r="C75" s="44">
        <v>161961</v>
      </c>
      <c r="D75" s="10">
        <v>34</v>
      </c>
      <c r="E75" s="70">
        <v>12.3</v>
      </c>
      <c r="F75" s="128" t="s">
        <v>82</v>
      </c>
      <c r="G75" s="128" t="s">
        <v>82</v>
      </c>
      <c r="H75" s="10">
        <v>0</v>
      </c>
      <c r="I75" s="69">
        <v>13.3</v>
      </c>
      <c r="J75" s="69">
        <v>35.799999999999997</v>
      </c>
      <c r="K75" s="40" t="s">
        <v>71</v>
      </c>
      <c r="L75" s="69">
        <v>2.2999999999999998</v>
      </c>
      <c r="M75" s="69">
        <v>36.4</v>
      </c>
      <c r="N75" s="40" t="s">
        <v>71</v>
      </c>
      <c r="O75" s="44">
        <v>79708</v>
      </c>
      <c r="P75" s="44">
        <v>60364</v>
      </c>
      <c r="Q75" s="185">
        <v>13050</v>
      </c>
      <c r="R75" s="143"/>
    </row>
    <row r="76" spans="1:18" ht="12.75" customHeight="1">
      <c r="A76" s="93">
        <v>2016</v>
      </c>
      <c r="B76" s="85">
        <f>C76+O76</f>
        <v>248904</v>
      </c>
      <c r="C76" s="95">
        <v>163931</v>
      </c>
      <c r="D76" s="94">
        <v>33.700000000000003</v>
      </c>
      <c r="E76" s="94">
        <v>11</v>
      </c>
      <c r="F76" s="135" t="s">
        <v>82</v>
      </c>
      <c r="G76" s="135" t="s">
        <v>82</v>
      </c>
      <c r="H76" s="83">
        <v>0</v>
      </c>
      <c r="I76" s="91">
        <v>12.6</v>
      </c>
      <c r="J76" s="91">
        <v>35.6</v>
      </c>
      <c r="K76" s="97"/>
      <c r="L76" s="91">
        <v>2.2999999999999998</v>
      </c>
      <c r="M76" s="91">
        <v>38.4</v>
      </c>
      <c r="N76" s="97"/>
      <c r="O76" s="95">
        <v>84973</v>
      </c>
      <c r="P76" s="95">
        <v>65286</v>
      </c>
      <c r="Q76" s="258">
        <v>13248</v>
      </c>
      <c r="R76" s="143"/>
    </row>
    <row r="77" spans="1:18" s="22" customFormat="1" ht="178.5" customHeight="1">
      <c r="A77" s="628" t="s">
        <v>374</v>
      </c>
      <c r="B77" s="628"/>
      <c r="C77" s="628"/>
      <c r="D77" s="628"/>
      <c r="E77" s="628"/>
      <c r="F77" s="628"/>
      <c r="G77" s="628"/>
      <c r="H77" s="628"/>
      <c r="I77" s="628"/>
      <c r="J77" s="628"/>
      <c r="K77" s="628"/>
      <c r="L77" s="628"/>
      <c r="M77" s="628"/>
      <c r="N77" s="628"/>
      <c r="O77" s="628"/>
      <c r="P77" s="628"/>
      <c r="Q77" s="628"/>
      <c r="R77" s="289"/>
    </row>
  </sheetData>
  <mergeCells count="29">
    <mergeCell ref="D7:N7"/>
    <mergeCell ref="J5:J6"/>
    <mergeCell ref="K5:K6"/>
    <mergeCell ref="A77:Q77"/>
    <mergeCell ref="E5:E6"/>
    <mergeCell ref="A8:Q8"/>
    <mergeCell ref="Q5:Q6"/>
    <mergeCell ref="B7:C7"/>
    <mergeCell ref="A3:A7"/>
    <mergeCell ref="C4:C6"/>
    <mergeCell ref="O7:Q7"/>
    <mergeCell ref="P5:P6"/>
    <mergeCell ref="A31:Q31"/>
    <mergeCell ref="A54:Q54"/>
    <mergeCell ref="A1:B1"/>
    <mergeCell ref="H5:H6"/>
    <mergeCell ref="I5:I6"/>
    <mergeCell ref="O3:Q3"/>
    <mergeCell ref="A2:Q2"/>
    <mergeCell ref="P4:Q4"/>
    <mergeCell ref="E4:N4"/>
    <mergeCell ref="D4:D6"/>
    <mergeCell ref="F5:G5"/>
    <mergeCell ref="M5:M6"/>
    <mergeCell ref="B4:B6"/>
    <mergeCell ref="O4:O6"/>
    <mergeCell ref="L5:L6"/>
    <mergeCell ref="C3:N3"/>
    <mergeCell ref="N5:N6"/>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42"/>
  <sheetViews>
    <sheetView showGridLines="0" zoomScaleNormal="100" zoomScaleSheetLayoutView="100" workbookViewId="0">
      <selection activeCell="A2" sqref="A2:L2"/>
    </sheetView>
  </sheetViews>
  <sheetFormatPr baseColWidth="10" defaultRowHeight="12.75"/>
  <cols>
    <col min="1" max="1" width="25.7109375" customWidth="1"/>
    <col min="2" max="11" width="8.7109375" customWidth="1"/>
    <col min="12" max="12" width="9.140625" customWidth="1"/>
  </cols>
  <sheetData>
    <row r="1" spans="1:14">
      <c r="A1" s="538" t="s">
        <v>471</v>
      </c>
      <c r="B1" s="538"/>
    </row>
    <row r="2" spans="1:14" ht="29.25" customHeight="1">
      <c r="A2" s="614" t="s">
        <v>384</v>
      </c>
      <c r="B2" s="614"/>
      <c r="C2" s="614"/>
      <c r="D2" s="614"/>
      <c r="E2" s="614"/>
      <c r="F2" s="614"/>
      <c r="G2" s="614"/>
      <c r="H2" s="614"/>
      <c r="I2" s="614"/>
      <c r="J2" s="614"/>
      <c r="K2" s="614"/>
      <c r="L2" s="614"/>
    </row>
    <row r="3" spans="1:14" ht="12.75" customHeight="1">
      <c r="A3" s="809" t="s">
        <v>175</v>
      </c>
      <c r="B3" s="824" t="s">
        <v>505</v>
      </c>
      <c r="C3" s="825"/>
      <c r="D3" s="825"/>
      <c r="E3" s="825"/>
      <c r="F3" s="825"/>
      <c r="G3" s="825"/>
      <c r="H3" s="825"/>
      <c r="I3" s="825"/>
      <c r="J3" s="825"/>
      <c r="K3" s="825"/>
      <c r="L3" s="824" t="s">
        <v>516</v>
      </c>
    </row>
    <row r="4" spans="1:14" ht="24" customHeight="1">
      <c r="A4" s="810"/>
      <c r="B4" s="817" t="s">
        <v>136</v>
      </c>
      <c r="C4" s="817"/>
      <c r="D4" s="817"/>
      <c r="E4" s="817"/>
      <c r="F4" s="817"/>
      <c r="G4" s="817" t="s">
        <v>79</v>
      </c>
      <c r="H4" s="817"/>
      <c r="I4" s="817"/>
      <c r="J4" s="817"/>
      <c r="K4" s="817"/>
      <c r="L4" s="828"/>
      <c r="M4" s="1"/>
    </row>
    <row r="5" spans="1:14" ht="24" customHeight="1">
      <c r="A5" s="810"/>
      <c r="B5" s="817" t="s">
        <v>515</v>
      </c>
      <c r="C5" s="817" t="s">
        <v>508</v>
      </c>
      <c r="D5" s="817"/>
      <c r="E5" s="817"/>
      <c r="F5" s="817"/>
      <c r="G5" s="817" t="s">
        <v>515</v>
      </c>
      <c r="H5" s="817" t="s">
        <v>508</v>
      </c>
      <c r="I5" s="817"/>
      <c r="J5" s="817"/>
      <c r="K5" s="817"/>
      <c r="L5" s="574"/>
      <c r="M5" s="1"/>
    </row>
    <row r="6" spans="1:14" ht="24" customHeight="1">
      <c r="A6" s="810"/>
      <c r="B6" s="817"/>
      <c r="C6" s="123" t="s">
        <v>509</v>
      </c>
      <c r="D6" s="123" t="s">
        <v>510</v>
      </c>
      <c r="E6" s="123" t="s">
        <v>511</v>
      </c>
      <c r="F6" s="123" t="s">
        <v>512</v>
      </c>
      <c r="G6" s="817"/>
      <c r="H6" s="123" t="s">
        <v>509</v>
      </c>
      <c r="I6" s="123" t="s">
        <v>510</v>
      </c>
      <c r="J6" s="123" t="s">
        <v>511</v>
      </c>
      <c r="K6" s="123" t="s">
        <v>512</v>
      </c>
      <c r="L6" s="573" t="s">
        <v>450</v>
      </c>
      <c r="M6" s="1"/>
    </row>
    <row r="7" spans="1:14" ht="13.5" customHeight="1">
      <c r="A7" s="810"/>
      <c r="B7" s="829" t="s">
        <v>173</v>
      </c>
      <c r="C7" s="830"/>
      <c r="D7" s="830"/>
      <c r="E7" s="830"/>
      <c r="F7" s="830"/>
      <c r="G7" s="830"/>
      <c r="H7" s="830"/>
      <c r="I7" s="830"/>
      <c r="J7" s="830"/>
      <c r="K7" s="830"/>
      <c r="L7" s="231"/>
      <c r="M7" s="1"/>
    </row>
    <row r="8" spans="1:14" ht="12.75" customHeight="1">
      <c r="A8" s="811"/>
      <c r="B8" s="826" t="s">
        <v>168</v>
      </c>
      <c r="C8" s="827"/>
      <c r="D8" s="827"/>
      <c r="E8" s="827"/>
      <c r="F8" s="827"/>
      <c r="G8" s="827"/>
      <c r="H8" s="827"/>
      <c r="I8" s="827"/>
      <c r="J8" s="827"/>
      <c r="K8" s="827"/>
      <c r="L8" s="547" t="s">
        <v>272</v>
      </c>
      <c r="M8" s="1"/>
      <c r="N8" s="15"/>
    </row>
    <row r="9" spans="1:14">
      <c r="A9" s="206" t="s">
        <v>59</v>
      </c>
      <c r="B9" s="210">
        <v>31.471234335925701</v>
      </c>
      <c r="C9" s="210">
        <v>31.795840835129397</v>
      </c>
      <c r="D9" s="210">
        <v>31.360331417932031</v>
      </c>
      <c r="E9" s="210">
        <v>30.257891244608047</v>
      </c>
      <c r="F9" s="210">
        <v>32.671778122410558</v>
      </c>
      <c r="G9" s="210">
        <v>20</v>
      </c>
      <c r="H9" s="210">
        <v>20.438070376043665</v>
      </c>
      <c r="I9" s="210">
        <v>21</v>
      </c>
      <c r="J9" s="210">
        <v>18.092786366653051</v>
      </c>
      <c r="K9" s="210">
        <v>19.973702444361805</v>
      </c>
      <c r="L9" s="217">
        <v>7935</v>
      </c>
      <c r="M9" s="1"/>
    </row>
    <row r="10" spans="1:14" ht="36">
      <c r="A10" s="227" t="s">
        <v>144</v>
      </c>
      <c r="B10" s="213">
        <v>32</v>
      </c>
      <c r="C10" s="213">
        <v>29</v>
      </c>
      <c r="D10" s="213">
        <v>32</v>
      </c>
      <c r="E10" s="213">
        <v>34</v>
      </c>
      <c r="F10" s="213">
        <v>35</v>
      </c>
      <c r="G10" s="213">
        <v>24</v>
      </c>
      <c r="H10" s="213">
        <v>23</v>
      </c>
      <c r="I10" s="213">
        <v>23</v>
      </c>
      <c r="J10" s="213" t="s">
        <v>143</v>
      </c>
      <c r="K10" s="213" t="s">
        <v>143</v>
      </c>
      <c r="L10" s="215">
        <v>758</v>
      </c>
    </row>
    <row r="11" spans="1:14">
      <c r="A11" s="224" t="s">
        <v>55</v>
      </c>
      <c r="B11" s="145">
        <v>83</v>
      </c>
      <c r="C11" s="145">
        <v>86</v>
      </c>
      <c r="D11" s="145">
        <v>90</v>
      </c>
      <c r="E11" s="145">
        <v>85</v>
      </c>
      <c r="F11" s="145">
        <v>73</v>
      </c>
      <c r="G11" s="145">
        <v>76</v>
      </c>
      <c r="H11" s="145">
        <v>75</v>
      </c>
      <c r="I11" s="145">
        <v>81</v>
      </c>
      <c r="J11" s="145" t="s">
        <v>143</v>
      </c>
      <c r="K11" s="145" t="s">
        <v>143</v>
      </c>
      <c r="L11" s="217">
        <v>833</v>
      </c>
    </row>
    <row r="12" spans="1:14" ht="24">
      <c r="A12" s="227" t="s">
        <v>139</v>
      </c>
      <c r="B12" s="213">
        <v>31</v>
      </c>
      <c r="C12" s="213">
        <v>29</v>
      </c>
      <c r="D12" s="213">
        <v>30</v>
      </c>
      <c r="E12" s="213">
        <v>33</v>
      </c>
      <c r="F12" s="213">
        <v>35</v>
      </c>
      <c r="G12" s="213">
        <v>17</v>
      </c>
      <c r="H12" s="213">
        <v>16</v>
      </c>
      <c r="I12" s="213">
        <v>19</v>
      </c>
      <c r="J12" s="213">
        <v>16</v>
      </c>
      <c r="K12" s="213" t="s">
        <v>143</v>
      </c>
      <c r="L12" s="215">
        <v>2793</v>
      </c>
    </row>
    <row r="13" spans="1:14">
      <c r="A13" s="224" t="s">
        <v>145</v>
      </c>
      <c r="B13" s="145"/>
      <c r="C13" s="145"/>
      <c r="D13" s="145"/>
      <c r="E13" s="145"/>
      <c r="F13" s="145"/>
      <c r="G13" s="145"/>
      <c r="H13" s="145"/>
      <c r="I13" s="145"/>
      <c r="J13" s="145"/>
      <c r="K13" s="145"/>
      <c r="L13" s="217"/>
    </row>
    <row r="14" spans="1:14">
      <c r="A14" s="244" t="s">
        <v>77</v>
      </c>
      <c r="B14" s="213">
        <v>37</v>
      </c>
      <c r="C14" s="213">
        <v>55</v>
      </c>
      <c r="D14" s="213">
        <v>35</v>
      </c>
      <c r="E14" s="213">
        <v>34</v>
      </c>
      <c r="F14" s="213">
        <v>30</v>
      </c>
      <c r="G14" s="213">
        <v>31</v>
      </c>
      <c r="H14" s="213" t="s">
        <v>143</v>
      </c>
      <c r="I14" s="213" t="s">
        <v>143</v>
      </c>
      <c r="J14" s="213" t="s">
        <v>143</v>
      </c>
      <c r="K14" s="213" t="s">
        <v>143</v>
      </c>
      <c r="L14" s="215">
        <v>330</v>
      </c>
    </row>
    <row r="15" spans="1:14">
      <c r="A15" s="243" t="s">
        <v>75</v>
      </c>
      <c r="B15" s="145">
        <v>27</v>
      </c>
      <c r="C15" s="145">
        <v>22</v>
      </c>
      <c r="D15" s="145">
        <v>25</v>
      </c>
      <c r="E15" s="145">
        <v>30</v>
      </c>
      <c r="F15" s="145">
        <v>33</v>
      </c>
      <c r="G15" s="145">
        <v>11</v>
      </c>
      <c r="H15" s="145">
        <v>10</v>
      </c>
      <c r="I15" s="145">
        <v>11</v>
      </c>
      <c r="J15" s="145"/>
      <c r="K15" s="145"/>
      <c r="L15" s="217">
        <v>1949</v>
      </c>
    </row>
    <row r="16" spans="1:14">
      <c r="A16" s="244" t="s">
        <v>146</v>
      </c>
      <c r="B16" s="213">
        <v>32</v>
      </c>
      <c r="C16" s="213">
        <v>32</v>
      </c>
      <c r="D16" s="213">
        <v>35</v>
      </c>
      <c r="E16" s="213">
        <v>27</v>
      </c>
      <c r="F16" s="213">
        <v>33</v>
      </c>
      <c r="G16" s="213" t="s">
        <v>143</v>
      </c>
      <c r="H16" s="213" t="s">
        <v>143</v>
      </c>
      <c r="I16" s="213" t="s">
        <v>143</v>
      </c>
      <c r="J16" s="213" t="s">
        <v>143</v>
      </c>
      <c r="K16" s="213">
        <v>0</v>
      </c>
      <c r="L16" s="215">
        <v>140</v>
      </c>
    </row>
    <row r="17" spans="1:14">
      <c r="A17" s="243" t="s">
        <v>147</v>
      </c>
      <c r="B17" s="145">
        <v>40</v>
      </c>
      <c r="C17" s="145">
        <v>38</v>
      </c>
      <c r="D17" s="145">
        <v>40</v>
      </c>
      <c r="E17" s="145">
        <v>39</v>
      </c>
      <c r="F17" s="145">
        <v>41</v>
      </c>
      <c r="G17" s="145">
        <v>46</v>
      </c>
      <c r="H17" s="145" t="s">
        <v>143</v>
      </c>
      <c r="I17" s="145" t="s">
        <v>143</v>
      </c>
      <c r="J17" s="145" t="s">
        <v>143</v>
      </c>
      <c r="K17" s="145" t="s">
        <v>143</v>
      </c>
      <c r="L17" s="217">
        <v>291</v>
      </c>
    </row>
    <row r="18" spans="1:14" ht="24">
      <c r="A18" s="227" t="s">
        <v>73</v>
      </c>
      <c r="B18" s="213">
        <v>23</v>
      </c>
      <c r="C18" s="213">
        <v>27</v>
      </c>
      <c r="D18" s="213">
        <v>19</v>
      </c>
      <c r="E18" s="213">
        <v>19</v>
      </c>
      <c r="F18" s="213">
        <v>27</v>
      </c>
      <c r="G18" s="213">
        <v>19</v>
      </c>
      <c r="H18" s="213">
        <v>22</v>
      </c>
      <c r="I18" s="213">
        <v>20</v>
      </c>
      <c r="J18" s="213" t="s">
        <v>143</v>
      </c>
      <c r="K18" s="213" t="s">
        <v>143</v>
      </c>
      <c r="L18" s="215">
        <v>819</v>
      </c>
    </row>
    <row r="19" spans="1:14">
      <c r="A19" s="224" t="s">
        <v>140</v>
      </c>
      <c r="B19" s="145">
        <v>22</v>
      </c>
      <c r="C19" s="145">
        <v>35</v>
      </c>
      <c r="D19" s="145">
        <v>27</v>
      </c>
      <c r="E19" s="145">
        <v>20</v>
      </c>
      <c r="F19" s="145">
        <v>14</v>
      </c>
      <c r="G19" s="145">
        <v>29.246172963196692</v>
      </c>
      <c r="H19" s="145">
        <v>42</v>
      </c>
      <c r="I19" s="145">
        <v>29.557834860131432</v>
      </c>
      <c r="J19" s="145" t="s">
        <v>143</v>
      </c>
      <c r="K19" s="145" t="s">
        <v>143</v>
      </c>
      <c r="L19" s="217">
        <v>543</v>
      </c>
    </row>
    <row r="20" spans="1:14" ht="36">
      <c r="A20" s="227" t="s">
        <v>149</v>
      </c>
      <c r="B20" s="213">
        <v>23</v>
      </c>
      <c r="C20" s="213">
        <v>16</v>
      </c>
      <c r="D20" s="213">
        <v>17</v>
      </c>
      <c r="E20" s="213">
        <v>28</v>
      </c>
      <c r="F20" s="213">
        <v>28</v>
      </c>
      <c r="G20" s="213" t="s">
        <v>143</v>
      </c>
      <c r="H20" s="213" t="s">
        <v>143</v>
      </c>
      <c r="I20" s="213" t="s">
        <v>143</v>
      </c>
      <c r="J20" s="213" t="s">
        <v>143</v>
      </c>
      <c r="K20" s="213" t="s">
        <v>143</v>
      </c>
      <c r="L20" s="215">
        <v>201</v>
      </c>
    </row>
    <row r="21" spans="1:14">
      <c r="A21" s="224" t="s">
        <v>72</v>
      </c>
      <c r="B21" s="145">
        <v>15</v>
      </c>
      <c r="C21" s="145">
        <v>14</v>
      </c>
      <c r="D21" s="145">
        <v>13</v>
      </c>
      <c r="E21" s="145">
        <v>15</v>
      </c>
      <c r="F21" s="145">
        <v>16</v>
      </c>
      <c r="G21" s="145">
        <v>10</v>
      </c>
      <c r="H21" s="145">
        <v>12</v>
      </c>
      <c r="I21" s="145" t="s">
        <v>143</v>
      </c>
      <c r="J21" s="145" t="s">
        <v>143</v>
      </c>
      <c r="K21" s="145" t="s">
        <v>143</v>
      </c>
      <c r="L21" s="217">
        <v>1578</v>
      </c>
    </row>
    <row r="22" spans="1:14">
      <c r="A22" s="227" t="s">
        <v>141</v>
      </c>
      <c r="B22" s="213">
        <v>16</v>
      </c>
      <c r="C22" s="213">
        <v>11</v>
      </c>
      <c r="D22" s="213">
        <v>12</v>
      </c>
      <c r="E22" s="213">
        <v>18</v>
      </c>
      <c r="F22" s="213">
        <v>23</v>
      </c>
      <c r="G22" s="213">
        <v>12</v>
      </c>
      <c r="H22" s="213" t="s">
        <v>143</v>
      </c>
      <c r="I22" s="213" t="s">
        <v>143</v>
      </c>
      <c r="J22" s="213" t="s">
        <v>143</v>
      </c>
      <c r="K22" s="213" t="s">
        <v>143</v>
      </c>
      <c r="L22" s="215">
        <v>345</v>
      </c>
    </row>
    <row r="23" spans="1:14">
      <c r="A23" s="245" t="s">
        <v>142</v>
      </c>
      <c r="B23" s="218">
        <v>25</v>
      </c>
      <c r="C23" s="145" t="s">
        <v>143</v>
      </c>
      <c r="D23" s="145" t="s">
        <v>143</v>
      </c>
      <c r="E23" s="145" t="s">
        <v>143</v>
      </c>
      <c r="F23" s="145" t="s">
        <v>143</v>
      </c>
      <c r="G23" s="145" t="s">
        <v>143</v>
      </c>
      <c r="H23" s="218" t="s">
        <v>143</v>
      </c>
      <c r="I23" s="218" t="s">
        <v>143</v>
      </c>
      <c r="J23" s="218" t="s">
        <v>143</v>
      </c>
      <c r="K23" s="218">
        <v>0</v>
      </c>
      <c r="L23" s="220">
        <v>66</v>
      </c>
    </row>
    <row r="24" spans="1:14" ht="13.5" customHeight="1">
      <c r="A24" s="221"/>
      <c r="B24" s="221"/>
      <c r="C24" s="821" t="s">
        <v>174</v>
      </c>
      <c r="D24" s="822"/>
      <c r="E24" s="822"/>
      <c r="F24" s="822"/>
      <c r="G24" s="822"/>
      <c r="H24" s="822"/>
      <c r="I24" s="822"/>
      <c r="J24" s="822"/>
      <c r="K24" s="822"/>
      <c r="L24" s="253"/>
      <c r="M24" s="1"/>
    </row>
    <row r="25" spans="1:14">
      <c r="A25" s="256"/>
      <c r="B25" s="256"/>
      <c r="C25" s="806" t="s">
        <v>176</v>
      </c>
      <c r="D25" s="807"/>
      <c r="E25" s="807"/>
      <c r="F25" s="807"/>
      <c r="G25" s="807"/>
      <c r="H25" s="807"/>
      <c r="I25" s="807"/>
      <c r="J25" s="807"/>
      <c r="K25" s="807"/>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38.232200634595131</v>
      </c>
      <c r="C27" s="213">
        <v>32.561001268152836</v>
      </c>
      <c r="D27" s="213">
        <v>37.212608364511361</v>
      </c>
      <c r="E27" s="213">
        <v>43.821578895950786</v>
      </c>
      <c r="F27" s="213">
        <v>39.152368760342512</v>
      </c>
      <c r="G27" s="213">
        <v>23.417712835288469</v>
      </c>
      <c r="H27" s="213">
        <v>20.8399308579421</v>
      </c>
      <c r="I27" s="213">
        <v>25.553564082368439</v>
      </c>
      <c r="J27" s="213">
        <v>24.192868853209749</v>
      </c>
      <c r="K27" s="213" t="s">
        <v>143</v>
      </c>
      <c r="L27" s="215">
        <v>943</v>
      </c>
      <c r="M27" s="1"/>
    </row>
    <row r="28" spans="1:14">
      <c r="A28" s="224" t="s">
        <v>161</v>
      </c>
      <c r="B28" s="145">
        <v>45.288887324358789</v>
      </c>
      <c r="C28" s="145">
        <v>51.366288140721259</v>
      </c>
      <c r="D28" s="145">
        <v>45.797376190606229</v>
      </c>
      <c r="E28" s="145">
        <v>38.79275930646525</v>
      </c>
      <c r="F28" s="145">
        <v>45.425081163861911</v>
      </c>
      <c r="G28" s="145">
        <v>47.496741441997671</v>
      </c>
      <c r="H28" s="145">
        <v>49.316496450531758</v>
      </c>
      <c r="I28" s="145">
        <v>45.22366862437439</v>
      </c>
      <c r="J28" s="145">
        <v>48.715001419634923</v>
      </c>
      <c r="K28" s="145">
        <v>45.692893927928047</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9.5772151627697006</v>
      </c>
      <c r="C30" s="249">
        <v>16.714850601567928</v>
      </c>
      <c r="D30" s="249">
        <v>7.7901453154063454</v>
      </c>
      <c r="E30" s="249">
        <v>6.4001655665538379</v>
      </c>
      <c r="F30" s="249">
        <v>7.1115350912059769</v>
      </c>
      <c r="G30" s="249">
        <v>21.380942580777937</v>
      </c>
      <c r="H30" s="249">
        <v>28.761908531918824</v>
      </c>
      <c r="I30" s="249">
        <v>16.517512904952984</v>
      </c>
      <c r="J30" s="249" t="s">
        <v>143</v>
      </c>
      <c r="K30" s="249" t="s">
        <v>143</v>
      </c>
      <c r="L30" s="217">
        <v>305</v>
      </c>
      <c r="M30" s="1"/>
    </row>
    <row r="31" spans="1:14" ht="36">
      <c r="A31" s="227" t="s">
        <v>158</v>
      </c>
      <c r="B31" s="213">
        <v>2.3160136474214625</v>
      </c>
      <c r="C31" s="213">
        <v>2.5835352902572462</v>
      </c>
      <c r="D31" s="213">
        <v>2.6291195203286817</v>
      </c>
      <c r="E31" s="213">
        <v>2.0379761670780763</v>
      </c>
      <c r="F31" s="213">
        <v>2.033094204904828</v>
      </c>
      <c r="G31" s="213">
        <v>4.7242230911710221</v>
      </c>
      <c r="H31" s="213" t="s">
        <v>143</v>
      </c>
      <c r="I31" s="213" t="s">
        <v>143</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1.5532464834089881</v>
      </c>
      <c r="C33" s="213">
        <v>2.1302460379117729</v>
      </c>
      <c r="D33" s="213">
        <v>1.7802009655327273</v>
      </c>
      <c r="E33" s="213">
        <v>1.2176481118949554</v>
      </c>
      <c r="F33" s="213">
        <v>1.0830681173364911</v>
      </c>
      <c r="G33" s="213">
        <v>3.549701584688207</v>
      </c>
      <c r="H33" s="213" t="s">
        <v>143</v>
      </c>
      <c r="I33" s="213" t="s">
        <v>143</v>
      </c>
      <c r="J33" s="213" t="s">
        <v>143</v>
      </c>
      <c r="K33" s="213" t="s">
        <v>143</v>
      </c>
      <c r="L33" s="215">
        <v>128</v>
      </c>
      <c r="M33" s="1"/>
    </row>
    <row r="34" spans="1:13">
      <c r="A34" s="224" t="s">
        <v>164</v>
      </c>
      <c r="B34" s="145">
        <v>7.7829346079926154</v>
      </c>
      <c r="C34" s="145">
        <v>8.9572991969946525</v>
      </c>
      <c r="D34" s="145">
        <v>8.0594825205805343</v>
      </c>
      <c r="E34" s="145">
        <v>7.5560072342798161</v>
      </c>
      <c r="F34" s="145">
        <v>6.4999620793665143</v>
      </c>
      <c r="G34" s="145">
        <v>15.69287233312753</v>
      </c>
      <c r="H34" s="145">
        <v>15.689573272108303</v>
      </c>
      <c r="I34" s="145">
        <v>17.881913220005419</v>
      </c>
      <c r="J34" s="145" t="s">
        <v>143</v>
      </c>
      <c r="K34" s="145" t="s">
        <v>143</v>
      </c>
      <c r="L34" s="217">
        <v>897</v>
      </c>
      <c r="M34" s="1"/>
    </row>
    <row r="35" spans="1:13">
      <c r="A35" s="227" t="s">
        <v>145</v>
      </c>
      <c r="B35" s="213"/>
      <c r="C35" s="213"/>
      <c r="D35" s="213"/>
      <c r="E35" s="213"/>
      <c r="F35" s="213"/>
      <c r="G35" s="213"/>
      <c r="H35" s="213"/>
      <c r="I35" s="213"/>
      <c r="J35" s="213"/>
      <c r="K35" s="213"/>
      <c r="L35" s="215"/>
      <c r="M35" s="1"/>
    </row>
    <row r="36" spans="1:13">
      <c r="A36" s="243" t="s">
        <v>165</v>
      </c>
      <c r="B36" s="145">
        <v>5.7594626326697398</v>
      </c>
      <c r="C36" s="145">
        <v>6.9032338066573455</v>
      </c>
      <c r="D36" s="145">
        <v>6.2465104882585516</v>
      </c>
      <c r="E36" s="145">
        <v>5.4817142023075842</v>
      </c>
      <c r="F36" s="145">
        <v>4.3627186261582924</v>
      </c>
      <c r="G36" s="145">
        <v>12.33559717362969</v>
      </c>
      <c r="H36" s="145">
        <v>12.609024094159871</v>
      </c>
      <c r="I36" s="145">
        <v>12.933481350094786</v>
      </c>
      <c r="J36" s="145" t="s">
        <v>143</v>
      </c>
      <c r="K36" s="145" t="s">
        <v>143</v>
      </c>
      <c r="L36" s="217">
        <v>624</v>
      </c>
      <c r="M36" s="1"/>
    </row>
    <row r="37" spans="1:13">
      <c r="A37" s="246" t="s">
        <v>167</v>
      </c>
      <c r="B37" s="213">
        <v>5.4560784145615955</v>
      </c>
      <c r="C37" s="213">
        <v>6.6243452140359427</v>
      </c>
      <c r="D37" s="213">
        <v>5.9164292281503457</v>
      </c>
      <c r="E37" s="213">
        <v>5.1572592982827929</v>
      </c>
      <c r="F37" s="213">
        <v>4.0819049133262242</v>
      </c>
      <c r="G37" s="213">
        <v>12.068326816217327</v>
      </c>
      <c r="H37" s="213">
        <v>12.462064233499591</v>
      </c>
      <c r="I37" s="213">
        <v>12.312265752105002</v>
      </c>
      <c r="J37" s="213" t="s">
        <v>143</v>
      </c>
      <c r="K37" s="213" t="s">
        <v>143</v>
      </c>
      <c r="L37" s="215">
        <v>290</v>
      </c>
      <c r="M37" s="1"/>
    </row>
    <row r="38" spans="1:13">
      <c r="A38" s="243" t="s">
        <v>166</v>
      </c>
      <c r="B38" s="145">
        <v>0.70038177128783663</v>
      </c>
      <c r="C38" s="145" t="s">
        <v>143</v>
      </c>
      <c r="D38" s="145" t="s">
        <v>143</v>
      </c>
      <c r="E38" s="145" t="s">
        <v>143</v>
      </c>
      <c r="F38" s="145" t="s">
        <v>143</v>
      </c>
      <c r="G38" s="145" t="s">
        <v>143</v>
      </c>
      <c r="H38" s="145">
        <v>0</v>
      </c>
      <c r="I38" s="145" t="s">
        <v>143</v>
      </c>
      <c r="J38" s="145" t="s">
        <v>143</v>
      </c>
      <c r="K38" s="145" t="s">
        <v>143</v>
      </c>
      <c r="L38" s="217">
        <v>80</v>
      </c>
      <c r="M38" s="1"/>
    </row>
    <row r="39" spans="1:13">
      <c r="A39" s="244" t="s">
        <v>76</v>
      </c>
      <c r="B39" s="213">
        <v>1.3230902040350394</v>
      </c>
      <c r="C39" s="213">
        <v>1.2922419742662892</v>
      </c>
      <c r="D39" s="213">
        <v>1.2353440506859166</v>
      </c>
      <c r="E39" s="213">
        <v>1.3845205520890795</v>
      </c>
      <c r="F39" s="213">
        <v>1.3730741572253427</v>
      </c>
      <c r="G39" s="213" t="s">
        <v>143</v>
      </c>
      <c r="H39" s="213" t="s">
        <v>143</v>
      </c>
      <c r="I39" s="213" t="s">
        <v>143</v>
      </c>
      <c r="J39" s="213">
        <v>0</v>
      </c>
      <c r="K39" s="213" t="s">
        <v>143</v>
      </c>
      <c r="L39" s="215">
        <v>193</v>
      </c>
      <c r="M39" s="1"/>
    </row>
    <row r="40" spans="1:13">
      <c r="A40" s="245" t="s">
        <v>159</v>
      </c>
      <c r="B40" s="218">
        <v>6.3799637856319826</v>
      </c>
      <c r="C40" s="218">
        <v>4.5318761038740156</v>
      </c>
      <c r="D40" s="218">
        <v>6.3014134039731884</v>
      </c>
      <c r="E40" s="218">
        <v>7.7916783962260885</v>
      </c>
      <c r="F40" s="218">
        <v>6.8894937915242345</v>
      </c>
      <c r="G40" s="218">
        <v>8.6684502984153102</v>
      </c>
      <c r="H40" s="218">
        <v>8.3882577257013171</v>
      </c>
      <c r="I40" s="218" t="s">
        <v>143</v>
      </c>
      <c r="J40" s="218" t="s">
        <v>143</v>
      </c>
      <c r="K40" s="218" t="s">
        <v>143</v>
      </c>
      <c r="L40" s="220">
        <v>3667</v>
      </c>
      <c r="M40" s="1"/>
    </row>
    <row r="41" spans="1:13" s="127" customFormat="1" ht="43.5" customHeight="1">
      <c r="A41" s="815" t="s">
        <v>283</v>
      </c>
      <c r="B41" s="815"/>
      <c r="C41" s="815"/>
      <c r="D41" s="815"/>
      <c r="E41" s="815"/>
      <c r="F41" s="815"/>
      <c r="G41" s="815"/>
      <c r="H41" s="815"/>
      <c r="I41" s="815"/>
      <c r="J41" s="815"/>
      <c r="K41" s="815"/>
      <c r="L41" s="255"/>
    </row>
    <row r="42" spans="1:13" s="127" customFormat="1" ht="15.75" customHeight="1">
      <c r="A42" s="823"/>
      <c r="B42" s="823"/>
      <c r="C42" s="823"/>
      <c r="D42" s="823"/>
      <c r="E42" s="823"/>
      <c r="F42" s="823"/>
      <c r="G42" s="252"/>
      <c r="H42" s="252"/>
      <c r="I42" s="252"/>
      <c r="J42" s="252"/>
      <c r="K42" s="252"/>
      <c r="L42" s="252"/>
    </row>
  </sheetData>
  <mergeCells count="16">
    <mergeCell ref="C24:K24"/>
    <mergeCell ref="C25:K25"/>
    <mergeCell ref="A41:K41"/>
    <mergeCell ref="A42:F42"/>
    <mergeCell ref="A2:L2"/>
    <mergeCell ref="A3:A8"/>
    <mergeCell ref="B3:K3"/>
    <mergeCell ref="B4:F4"/>
    <mergeCell ref="G4:K4"/>
    <mergeCell ref="B8:K8"/>
    <mergeCell ref="L3:L4"/>
    <mergeCell ref="B7:K7"/>
    <mergeCell ref="B5:B6"/>
    <mergeCell ref="C5:F5"/>
    <mergeCell ref="G5:G6"/>
    <mergeCell ref="H5:K5"/>
  </mergeCells>
  <hyperlinks>
    <hyperlink ref="A1" location="Inhalt!A1" display="Zurück zum Inhalt"/>
  </hyperlinks>
  <pageMargins left="0.70866141732283461" right="0.70866141732283461" top="0.78740157480314965" bottom="0.78740157480314965" header="0.31496062992125984" footer="0.31496062992125984"/>
  <pageSetup paperSize="9" scale="72" orientation="portrait" r:id="rId1"/>
  <headerFooter>
    <oddHeader>&amp;R&amp;K0070C0
F5 - Tabellenanhang</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sheetPr>
  <dimension ref="A1:N43"/>
  <sheetViews>
    <sheetView showGridLines="0" zoomScaleNormal="100" workbookViewId="0">
      <selection activeCell="A2" sqref="A2:L2"/>
    </sheetView>
  </sheetViews>
  <sheetFormatPr baseColWidth="10" defaultRowHeight="12.75"/>
  <cols>
    <col min="1" max="1" width="25.7109375" customWidth="1"/>
    <col min="2" max="11" width="8.7109375" customWidth="1"/>
    <col min="12" max="12" width="10" customWidth="1"/>
  </cols>
  <sheetData>
    <row r="1" spans="1:14">
      <c r="A1" s="538" t="s">
        <v>471</v>
      </c>
      <c r="B1" s="538"/>
    </row>
    <row r="2" spans="1:14" ht="30.75" customHeight="1">
      <c r="A2" s="614" t="s">
        <v>385</v>
      </c>
      <c r="B2" s="614"/>
      <c r="C2" s="614"/>
      <c r="D2" s="614"/>
      <c r="E2" s="614"/>
      <c r="F2" s="614"/>
      <c r="G2" s="614"/>
      <c r="H2" s="614"/>
      <c r="I2" s="614"/>
      <c r="J2" s="614"/>
      <c r="K2" s="614"/>
      <c r="L2" s="614"/>
    </row>
    <row r="3" spans="1:14" ht="12.75" customHeight="1">
      <c r="A3" s="831" t="s">
        <v>175</v>
      </c>
      <c r="B3" s="612" t="s">
        <v>505</v>
      </c>
      <c r="C3" s="613"/>
      <c r="D3" s="613"/>
      <c r="E3" s="613"/>
      <c r="F3" s="613"/>
      <c r="G3" s="613"/>
      <c r="H3" s="613"/>
      <c r="I3" s="613"/>
      <c r="J3" s="613"/>
      <c r="K3" s="613"/>
      <c r="L3" s="824" t="s">
        <v>516</v>
      </c>
    </row>
    <row r="4" spans="1:14" ht="24" customHeight="1">
      <c r="A4" s="832"/>
      <c r="B4" s="615" t="s">
        <v>52</v>
      </c>
      <c r="C4" s="616"/>
      <c r="D4" s="616"/>
      <c r="E4" s="616"/>
      <c r="F4" s="834"/>
      <c r="G4" s="615" t="s">
        <v>53</v>
      </c>
      <c r="H4" s="616"/>
      <c r="I4" s="616"/>
      <c r="J4" s="616"/>
      <c r="K4" s="616"/>
      <c r="L4" s="828"/>
      <c r="M4" s="1"/>
    </row>
    <row r="5" spans="1:14" ht="24" customHeight="1">
      <c r="A5" s="832"/>
      <c r="B5" s="804" t="s">
        <v>515</v>
      </c>
      <c r="C5" s="618" t="s">
        <v>508</v>
      </c>
      <c r="D5" s="662"/>
      <c r="E5" s="662"/>
      <c r="F5" s="803"/>
      <c r="G5" s="804" t="s">
        <v>515</v>
      </c>
      <c r="H5" s="618" t="s">
        <v>508</v>
      </c>
      <c r="I5" s="662"/>
      <c r="J5" s="662"/>
      <c r="K5" s="662"/>
      <c r="L5" s="574"/>
      <c r="M5" s="1"/>
    </row>
    <row r="6" spans="1:14" ht="24" customHeight="1">
      <c r="A6" s="832"/>
      <c r="B6" s="615"/>
      <c r="C6" s="123" t="s">
        <v>509</v>
      </c>
      <c r="D6" s="543" t="s">
        <v>510</v>
      </c>
      <c r="E6" s="543" t="s">
        <v>511</v>
      </c>
      <c r="F6" s="572" t="s">
        <v>512</v>
      </c>
      <c r="G6" s="615"/>
      <c r="H6" s="123" t="s">
        <v>509</v>
      </c>
      <c r="I6" s="543" t="s">
        <v>510</v>
      </c>
      <c r="J6" s="543" t="s">
        <v>511</v>
      </c>
      <c r="K6" s="572" t="s">
        <v>512</v>
      </c>
      <c r="L6" s="573" t="s">
        <v>450</v>
      </c>
      <c r="M6" s="1"/>
    </row>
    <row r="7" spans="1:14" ht="13.5" customHeight="1">
      <c r="A7" s="832"/>
      <c r="B7" s="829" t="s">
        <v>154</v>
      </c>
      <c r="C7" s="830"/>
      <c r="D7" s="830"/>
      <c r="E7" s="830"/>
      <c r="F7" s="830"/>
      <c r="G7" s="830"/>
      <c r="H7" s="830"/>
      <c r="I7" s="830"/>
      <c r="J7" s="830"/>
      <c r="K7" s="830"/>
      <c r="L7" s="231"/>
      <c r="M7" s="1"/>
    </row>
    <row r="8" spans="1:14" ht="12.75" customHeight="1">
      <c r="A8" s="833"/>
      <c r="B8" s="826" t="s">
        <v>168</v>
      </c>
      <c r="C8" s="827"/>
      <c r="D8" s="827"/>
      <c r="E8" s="827"/>
      <c r="F8" s="827"/>
      <c r="G8" s="827"/>
      <c r="H8" s="827"/>
      <c r="I8" s="827"/>
      <c r="J8" s="827"/>
      <c r="K8" s="827"/>
      <c r="L8" s="547" t="s">
        <v>272</v>
      </c>
      <c r="M8" s="1"/>
      <c r="N8" s="15"/>
    </row>
    <row r="9" spans="1:14">
      <c r="A9" s="206" t="s">
        <v>59</v>
      </c>
      <c r="B9" s="210">
        <v>24.289721390589019</v>
      </c>
      <c r="C9" s="210">
        <v>24.466086942437386</v>
      </c>
      <c r="D9" s="210">
        <v>23.705008617675361</v>
      </c>
      <c r="E9" s="210">
        <v>23.014106195592674</v>
      </c>
      <c r="F9" s="210">
        <v>26.106639210999401</v>
      </c>
      <c r="G9" s="210">
        <v>38.205226927777211</v>
      </c>
      <c r="H9" s="210">
        <v>35.589108279204609</v>
      </c>
      <c r="I9" s="210">
        <v>37.752621386990754</v>
      </c>
      <c r="J9" s="210">
        <v>38.858416024568932</v>
      </c>
      <c r="K9" s="210">
        <v>42.461274082830094</v>
      </c>
      <c r="L9" s="234">
        <v>7935</v>
      </c>
      <c r="M9" s="1"/>
    </row>
    <row r="10" spans="1:14" ht="36">
      <c r="A10" s="227" t="s">
        <v>144</v>
      </c>
      <c r="B10" s="213">
        <v>30.763437823590323</v>
      </c>
      <c r="C10" s="213">
        <v>27.668960649373563</v>
      </c>
      <c r="D10" s="213">
        <v>31.022373171978295</v>
      </c>
      <c r="E10" s="213">
        <v>31.374740539677472</v>
      </c>
      <c r="F10" s="213">
        <v>32.380038131808064</v>
      </c>
      <c r="G10" s="213">
        <v>31.901474304132428</v>
      </c>
      <c r="H10" s="213">
        <v>29.060432855950168</v>
      </c>
      <c r="I10" s="213">
        <v>30.257807552578075</v>
      </c>
      <c r="J10" s="213">
        <v>34.072746646001839</v>
      </c>
      <c r="K10" s="213">
        <v>35.497368983126542</v>
      </c>
      <c r="L10" s="235">
        <v>758</v>
      </c>
    </row>
    <row r="11" spans="1:14">
      <c r="A11" s="224" t="s">
        <v>55</v>
      </c>
      <c r="B11" s="145">
        <v>80.674280043862396</v>
      </c>
      <c r="C11" s="145">
        <v>83.344408235234653</v>
      </c>
      <c r="D11" s="145">
        <v>90.694877351572742</v>
      </c>
      <c r="E11" s="145">
        <v>84.644469790478567</v>
      </c>
      <c r="F11" s="145">
        <v>69.503351690797174</v>
      </c>
      <c r="G11" s="145">
        <v>83.414884355027013</v>
      </c>
      <c r="H11" s="145">
        <v>86.282784556040596</v>
      </c>
      <c r="I11" s="145">
        <v>88.583993965357749</v>
      </c>
      <c r="J11" s="145">
        <v>85.039106739736852</v>
      </c>
      <c r="K11" s="145">
        <v>74.30103161869414</v>
      </c>
      <c r="L11" s="234">
        <v>833</v>
      </c>
    </row>
    <row r="12" spans="1:14" ht="24">
      <c r="A12" s="227" t="s">
        <v>139</v>
      </c>
      <c r="B12" s="213">
        <v>27.511526921777435</v>
      </c>
      <c r="C12" s="213">
        <v>25.202016057392594</v>
      </c>
      <c r="D12" s="213">
        <v>24.829896337624103</v>
      </c>
      <c r="E12" s="213">
        <v>28.938016741627486</v>
      </c>
      <c r="F12" s="213">
        <v>31.437816026701231</v>
      </c>
      <c r="G12" s="213">
        <v>33.0011784498152</v>
      </c>
      <c r="H12" s="213">
        <v>28.797390233703585</v>
      </c>
      <c r="I12" s="213">
        <v>32.913774910713997</v>
      </c>
      <c r="J12" s="213">
        <v>35.677762669652644</v>
      </c>
      <c r="K12" s="213">
        <v>39.082256034390674</v>
      </c>
      <c r="L12" s="235">
        <v>2793</v>
      </c>
    </row>
    <row r="13" spans="1:14">
      <c r="A13" s="224" t="s">
        <v>145</v>
      </c>
      <c r="B13" s="145"/>
      <c r="C13" s="145"/>
      <c r="D13" s="145"/>
      <c r="E13" s="145"/>
      <c r="F13" s="145"/>
      <c r="G13" s="145"/>
      <c r="H13" s="145"/>
      <c r="I13" s="145"/>
      <c r="J13" s="145"/>
      <c r="K13" s="145"/>
      <c r="L13" s="234"/>
    </row>
    <row r="14" spans="1:14">
      <c r="A14" s="244" t="s">
        <v>77</v>
      </c>
      <c r="B14" s="213">
        <v>30.073654817692219</v>
      </c>
      <c r="C14" s="213">
        <v>47.091504470363141</v>
      </c>
      <c r="D14" s="213">
        <v>27.866190972500604</v>
      </c>
      <c r="E14" s="213">
        <v>27.356881344649693</v>
      </c>
      <c r="F14" s="213">
        <v>26.42248974819255</v>
      </c>
      <c r="G14" s="213">
        <v>44.615909106721688</v>
      </c>
      <c r="H14" s="213">
        <v>57.085398668743807</v>
      </c>
      <c r="I14" s="213">
        <v>42.005032101336113</v>
      </c>
      <c r="J14" s="213">
        <v>40.709724693813463</v>
      </c>
      <c r="K14" s="213">
        <v>37.539406006304965</v>
      </c>
      <c r="L14" s="235">
        <v>330</v>
      </c>
    </row>
    <row r="15" spans="1:14">
      <c r="A15" s="243" t="s">
        <v>75</v>
      </c>
      <c r="B15" s="145">
        <v>23.020170384506514</v>
      </c>
      <c r="C15" s="145">
        <v>18.174784596448042</v>
      </c>
      <c r="D15" s="145">
        <v>20.104861269947392</v>
      </c>
      <c r="E15" s="145">
        <v>25.343446411469461</v>
      </c>
      <c r="F15" s="145">
        <v>29.926830291979318</v>
      </c>
      <c r="G15" s="145">
        <v>28.499055973168531</v>
      </c>
      <c r="H15" s="145">
        <v>21.777945429397711</v>
      </c>
      <c r="I15" s="145">
        <v>28.469456758584418</v>
      </c>
      <c r="J15" s="145">
        <v>34.398032125914355</v>
      </c>
      <c r="K15" s="145">
        <v>37.942569181980105</v>
      </c>
      <c r="L15" s="234">
        <v>1949</v>
      </c>
    </row>
    <row r="16" spans="1:14">
      <c r="A16" s="244" t="s">
        <v>146</v>
      </c>
      <c r="B16" s="213">
        <v>31.090609942413916</v>
      </c>
      <c r="C16" s="213">
        <v>31.145149525893505</v>
      </c>
      <c r="D16" s="213">
        <v>34.570783051900079</v>
      </c>
      <c r="E16" s="213" t="s">
        <v>143</v>
      </c>
      <c r="F16" s="213">
        <v>33.699760447165296</v>
      </c>
      <c r="G16" s="213">
        <v>30.917712691771271</v>
      </c>
      <c r="H16" s="213">
        <v>30.800844850032938</v>
      </c>
      <c r="I16" s="213">
        <v>34.85388228618266</v>
      </c>
      <c r="J16" s="213" t="s">
        <v>143</v>
      </c>
      <c r="K16" s="213" t="s">
        <v>143</v>
      </c>
      <c r="L16" s="235">
        <v>140</v>
      </c>
    </row>
    <row r="17" spans="1:14">
      <c r="A17" s="243" t="s">
        <v>147</v>
      </c>
      <c r="B17" s="145">
        <v>40.379935194070114</v>
      </c>
      <c r="C17" s="145" t="s">
        <v>143</v>
      </c>
      <c r="D17" s="145">
        <v>40.445359424876393</v>
      </c>
      <c r="E17" s="145">
        <v>45.336243294511185</v>
      </c>
      <c r="F17" s="145">
        <v>37.431619256017505</v>
      </c>
      <c r="G17" s="145">
        <v>39.856176822201334</v>
      </c>
      <c r="H17" s="145">
        <v>38.817077947512729</v>
      </c>
      <c r="I17" s="145">
        <v>40.260948798976365</v>
      </c>
      <c r="J17" s="145">
        <v>37.494824730886009</v>
      </c>
      <c r="K17" s="145">
        <v>43.338901444433525</v>
      </c>
      <c r="L17" s="234">
        <v>291</v>
      </c>
    </row>
    <row r="18" spans="1:14" ht="24">
      <c r="A18" s="227" t="s">
        <v>73</v>
      </c>
      <c r="B18" s="213">
        <v>19.372352585221538</v>
      </c>
      <c r="C18" s="213">
        <v>23.473369317812317</v>
      </c>
      <c r="D18" s="213">
        <v>15.707228618475877</v>
      </c>
      <c r="E18" s="213">
        <v>15.53759814546812</v>
      </c>
      <c r="F18" s="213">
        <v>22.884897564962202</v>
      </c>
      <c r="G18" s="213">
        <v>30.584800811863218</v>
      </c>
      <c r="H18" s="213">
        <v>32.09669513170455</v>
      </c>
      <c r="I18" s="213">
        <v>28.738178246046576</v>
      </c>
      <c r="J18" s="213">
        <v>26.761960127209928</v>
      </c>
      <c r="K18" s="213">
        <v>36.242868329790802</v>
      </c>
      <c r="L18" s="235">
        <v>819</v>
      </c>
    </row>
    <row r="19" spans="1:14">
      <c r="A19" s="224" t="s">
        <v>140</v>
      </c>
      <c r="B19" s="145">
        <v>22.640559952422343</v>
      </c>
      <c r="C19" s="145">
        <v>43.077049720118531</v>
      </c>
      <c r="D19" s="145">
        <v>30.063285560667758</v>
      </c>
      <c r="E19" s="145">
        <v>19.266571050929443</v>
      </c>
      <c r="F19" s="145">
        <v>13.193225872270967</v>
      </c>
      <c r="G19" s="145">
        <v>23.479833784953051</v>
      </c>
      <c r="H19" s="145">
        <v>32.37200741632946</v>
      </c>
      <c r="I19" s="145">
        <v>24.636455127550644</v>
      </c>
      <c r="J19" s="145">
        <v>19.895315569501761</v>
      </c>
      <c r="K19" s="145">
        <v>16.053725615606009</v>
      </c>
      <c r="L19" s="234">
        <v>543</v>
      </c>
    </row>
    <row r="20" spans="1:14" ht="36">
      <c r="A20" s="227" t="s">
        <v>149</v>
      </c>
      <c r="B20" s="213">
        <v>23.386290307364291</v>
      </c>
      <c r="C20" s="213" t="s">
        <v>143</v>
      </c>
      <c r="D20" s="213" t="s">
        <v>143</v>
      </c>
      <c r="E20" s="213">
        <v>26.691304263553366</v>
      </c>
      <c r="F20" s="213">
        <v>26.090615413850205</v>
      </c>
      <c r="G20" s="213">
        <v>22.091664297672068</v>
      </c>
      <c r="H20" s="213" t="s">
        <v>143</v>
      </c>
      <c r="I20" s="213" t="s">
        <v>143</v>
      </c>
      <c r="J20" s="213">
        <v>27.391343506846955</v>
      </c>
      <c r="K20" s="213">
        <v>30.736137046006938</v>
      </c>
      <c r="L20" s="235">
        <v>201</v>
      </c>
    </row>
    <row r="21" spans="1:14">
      <c r="A21" s="224" t="s">
        <v>72</v>
      </c>
      <c r="B21" s="145">
        <v>12.720448549827331</v>
      </c>
      <c r="C21" s="145">
        <v>12.88512684308454</v>
      </c>
      <c r="D21" s="145">
        <v>11.469018896974891</v>
      </c>
      <c r="E21" s="145">
        <v>12.080137751749476</v>
      </c>
      <c r="F21" s="145">
        <v>14.332957754722777</v>
      </c>
      <c r="G21" s="145">
        <v>22.047697960948199</v>
      </c>
      <c r="H21" s="145">
        <v>16.013504322125076</v>
      </c>
      <c r="I21" s="145">
        <v>20.159417664399466</v>
      </c>
      <c r="J21" s="145">
        <v>26.882622045205125</v>
      </c>
      <c r="K21" s="145">
        <v>25.882138628290374</v>
      </c>
      <c r="L21" s="234">
        <v>1578</v>
      </c>
    </row>
    <row r="22" spans="1:14">
      <c r="A22" s="227" t="s">
        <v>141</v>
      </c>
      <c r="B22" s="213">
        <v>15.394052775348907</v>
      </c>
      <c r="C22" s="213" t="s">
        <v>143</v>
      </c>
      <c r="D22" s="213" t="s">
        <v>143</v>
      </c>
      <c r="E22" s="213">
        <v>18.066896387229704</v>
      </c>
      <c r="F22" s="213">
        <v>23.584228108916761</v>
      </c>
      <c r="G22" s="213">
        <v>14.957737618086067</v>
      </c>
      <c r="H22" s="213">
        <v>12.924313046024697</v>
      </c>
      <c r="I22" s="213">
        <v>11.033623287769064</v>
      </c>
      <c r="J22" s="213">
        <v>17.579663749768059</v>
      </c>
      <c r="K22" s="213">
        <v>22.99687825182102</v>
      </c>
      <c r="L22" s="235">
        <v>345</v>
      </c>
    </row>
    <row r="23" spans="1:14">
      <c r="A23" s="245" t="s">
        <v>142</v>
      </c>
      <c r="B23" s="218">
        <v>19.795882121608077</v>
      </c>
      <c r="C23" s="218" t="s">
        <v>143</v>
      </c>
      <c r="D23" s="218" t="s">
        <v>143</v>
      </c>
      <c r="E23" s="218" t="s">
        <v>143</v>
      </c>
      <c r="F23" s="218" t="s">
        <v>143</v>
      </c>
      <c r="G23" s="218">
        <v>27.019261717815692</v>
      </c>
      <c r="H23" s="218" t="s">
        <v>143</v>
      </c>
      <c r="I23" s="218" t="s">
        <v>143</v>
      </c>
      <c r="J23" s="218" t="s">
        <v>143</v>
      </c>
      <c r="K23" s="218" t="s">
        <v>143</v>
      </c>
      <c r="L23" s="236">
        <v>66</v>
      </c>
    </row>
    <row r="24" spans="1:14" ht="13.5" customHeight="1">
      <c r="A24" s="221"/>
      <c r="B24" s="221"/>
      <c r="C24" s="821" t="s">
        <v>174</v>
      </c>
      <c r="D24" s="822"/>
      <c r="E24" s="822"/>
      <c r="F24" s="822"/>
      <c r="G24" s="822"/>
      <c r="H24" s="822"/>
      <c r="I24" s="822"/>
      <c r="J24" s="822"/>
      <c r="K24" s="822"/>
      <c r="L24" s="253"/>
      <c r="M24" s="1"/>
    </row>
    <row r="25" spans="1:14">
      <c r="A25" s="256"/>
      <c r="B25" s="256"/>
      <c r="C25" s="806" t="s">
        <v>176</v>
      </c>
      <c r="D25" s="807"/>
      <c r="E25" s="807"/>
      <c r="F25" s="807"/>
      <c r="G25" s="807"/>
      <c r="H25" s="807"/>
      <c r="I25" s="807"/>
      <c r="J25" s="807"/>
      <c r="K25" s="807"/>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43.409843333561518</v>
      </c>
      <c r="C27" s="213">
        <v>34.992018341068047</v>
      </c>
      <c r="D27" s="213">
        <v>40.722230244645843</v>
      </c>
      <c r="E27" s="213">
        <v>49.767098922679644</v>
      </c>
      <c r="F27" s="213">
        <v>46.791626856356082</v>
      </c>
      <c r="G27" s="213">
        <v>32.479748782736017</v>
      </c>
      <c r="H27" s="213">
        <v>29.219380518919081</v>
      </c>
      <c r="I27" s="213">
        <v>32.901912365037873</v>
      </c>
      <c r="J27" s="213">
        <v>37.570277292544368</v>
      </c>
      <c r="K27" s="213">
        <v>30.367706618397467</v>
      </c>
      <c r="L27" s="215">
        <v>943</v>
      </c>
      <c r="M27" s="1"/>
    </row>
    <row r="28" spans="1:14">
      <c r="A28" s="224" t="s">
        <v>161</v>
      </c>
      <c r="B28" s="145">
        <v>36.915178635878242</v>
      </c>
      <c r="C28" s="145">
        <v>47.226752802643979</v>
      </c>
      <c r="D28" s="145">
        <v>37.799076632637998</v>
      </c>
      <c r="E28" s="145">
        <v>29.492998990121364</v>
      </c>
      <c r="F28" s="145">
        <v>34.456408619612347</v>
      </c>
      <c r="G28" s="145">
        <v>52.228872830351811</v>
      </c>
      <c r="H28" s="145">
        <v>53.697189526142473</v>
      </c>
      <c r="I28" s="145">
        <v>51.647077296651808</v>
      </c>
      <c r="J28" s="145">
        <v>47.240139160048741</v>
      </c>
      <c r="K28" s="145">
        <v>57.009220080065269</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13.586357944228592</v>
      </c>
      <c r="C30" s="249">
        <v>25.9322148108538</v>
      </c>
      <c r="D30" s="249">
        <v>11.352001377137398</v>
      </c>
      <c r="E30" s="249">
        <v>8.3302757422957452</v>
      </c>
      <c r="F30" s="249">
        <v>9.8393413546560637</v>
      </c>
      <c r="G30" s="249">
        <v>7.6519378786053016</v>
      </c>
      <c r="H30" s="249">
        <v>12.664165457480326</v>
      </c>
      <c r="I30" s="249">
        <v>6.4254787568613718</v>
      </c>
      <c r="J30" s="249">
        <v>5.2308324648063067</v>
      </c>
      <c r="K30" s="249">
        <v>4.8702960192530949</v>
      </c>
      <c r="L30" s="217">
        <v>305</v>
      </c>
      <c r="M30" s="1"/>
    </row>
    <row r="31" spans="1:14" ht="36">
      <c r="A31" s="227" t="s">
        <v>158</v>
      </c>
      <c r="B31" s="213">
        <v>3.4996490943747514</v>
      </c>
      <c r="C31" s="213">
        <v>4.2122116426218614</v>
      </c>
      <c r="D31" s="213">
        <v>4.2421216400662134</v>
      </c>
      <c r="E31" s="213">
        <v>2.8377939218584567</v>
      </c>
      <c r="F31" s="213">
        <v>2.8986411298469377</v>
      </c>
      <c r="G31" s="213">
        <v>1.6305752002243421</v>
      </c>
      <c r="H31" s="213">
        <v>2.0287389791571777</v>
      </c>
      <c r="I31" s="213">
        <v>1.804446765310886</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2.4623469182941746</v>
      </c>
      <c r="C33" s="213">
        <v>3.616828355518181</v>
      </c>
      <c r="D33" s="213">
        <v>3.011916970362992</v>
      </c>
      <c r="E33" s="213">
        <v>1.8684152593011922</v>
      </c>
      <c r="F33" s="213" t="s">
        <v>143</v>
      </c>
      <c r="G33" s="213">
        <v>1.0427144020008317</v>
      </c>
      <c r="H33" s="213">
        <v>1.549017430663455</v>
      </c>
      <c r="I33" s="213" t="s">
        <v>143</v>
      </c>
      <c r="J33" s="213" t="s">
        <v>143</v>
      </c>
      <c r="K33" s="213" t="s">
        <v>143</v>
      </c>
      <c r="L33" s="215">
        <v>128</v>
      </c>
      <c r="M33" s="1"/>
    </row>
    <row r="34" spans="1:13">
      <c r="A34" s="224" t="s">
        <v>164</v>
      </c>
      <c r="B34" s="145">
        <v>7.6000989148703404</v>
      </c>
      <c r="C34" s="145">
        <v>7.6577426820344296</v>
      </c>
      <c r="D34" s="145">
        <v>8.9912876479423307</v>
      </c>
      <c r="E34" s="145">
        <v>7.5387964622798105</v>
      </c>
      <c r="F34" s="145">
        <v>6.4281132355983708</v>
      </c>
      <c r="G34" s="145">
        <v>8.7883192139876964</v>
      </c>
      <c r="H34" s="145">
        <v>10.815425919365589</v>
      </c>
      <c r="I34" s="145">
        <v>8.8058224434306478</v>
      </c>
      <c r="J34" s="145">
        <v>7.9311245834740101</v>
      </c>
      <c r="K34" s="145">
        <v>6.8909717490664422</v>
      </c>
      <c r="L34" s="217">
        <v>897</v>
      </c>
      <c r="M34" s="1"/>
    </row>
    <row r="35" spans="1:13">
      <c r="A35" s="227" t="s">
        <v>145</v>
      </c>
      <c r="B35" s="213"/>
      <c r="C35" s="213"/>
      <c r="D35" s="213"/>
      <c r="E35" s="213"/>
      <c r="F35" s="213"/>
      <c r="G35" s="213"/>
      <c r="H35" s="213"/>
      <c r="I35" s="213"/>
      <c r="J35" s="213"/>
      <c r="K35" s="213"/>
      <c r="L35" s="215"/>
      <c r="M35" s="1"/>
    </row>
    <row r="36" spans="1:13">
      <c r="A36" s="243" t="s">
        <v>165</v>
      </c>
      <c r="B36" s="145">
        <v>6.1336440489712425</v>
      </c>
      <c r="C36" s="145">
        <v>6.5939418203856803</v>
      </c>
      <c r="D36" s="145">
        <v>7.2887117972866813</v>
      </c>
      <c r="E36" s="145">
        <v>6.0465173164484431</v>
      </c>
      <c r="F36" s="145">
        <v>4.8337601137249315</v>
      </c>
      <c r="G36" s="145">
        <v>6.1742300349292938</v>
      </c>
      <c r="H36" s="145">
        <v>7.9719433519174139</v>
      </c>
      <c r="I36" s="145">
        <v>6.4521028330740009</v>
      </c>
      <c r="J36" s="145">
        <v>5.4420093066952422</v>
      </c>
      <c r="K36" s="145">
        <v>4.13978816917224</v>
      </c>
      <c r="L36" s="217">
        <v>624</v>
      </c>
      <c r="M36" s="1"/>
    </row>
    <row r="37" spans="1:13">
      <c r="A37" s="246" t="s">
        <v>167</v>
      </c>
      <c r="B37" s="213">
        <v>5.8651302262700931</v>
      </c>
      <c r="C37" s="213">
        <v>6.3999073173941836</v>
      </c>
      <c r="D37" s="213">
        <v>6.8722256351515965</v>
      </c>
      <c r="E37" s="213">
        <v>5.8492590146519783</v>
      </c>
      <c r="F37" s="213">
        <v>4.55475005016359</v>
      </c>
      <c r="G37" s="213">
        <v>5.8468615317453709</v>
      </c>
      <c r="H37" s="213">
        <v>7.6589774752692756</v>
      </c>
      <c r="I37" s="213">
        <v>6.1435055860639913</v>
      </c>
      <c r="J37" s="213">
        <v>5.0314871629258846</v>
      </c>
      <c r="K37" s="213">
        <v>3.872404385167163</v>
      </c>
      <c r="L37" s="215">
        <v>290</v>
      </c>
      <c r="M37" s="1"/>
    </row>
    <row r="38" spans="1:13">
      <c r="A38" s="243" t="s">
        <v>166</v>
      </c>
      <c r="B38" s="145">
        <v>0.50208145015533445</v>
      </c>
      <c r="C38" s="145" t="s">
        <v>143</v>
      </c>
      <c r="D38" s="145" t="s">
        <v>143</v>
      </c>
      <c r="E38" s="145" t="s">
        <v>143</v>
      </c>
      <c r="F38" s="145" t="s">
        <v>143</v>
      </c>
      <c r="G38" s="145">
        <v>0.87995795160275991</v>
      </c>
      <c r="H38" s="145" t="s">
        <v>143</v>
      </c>
      <c r="I38" s="145" t="s">
        <v>143</v>
      </c>
      <c r="J38" s="145" t="s">
        <v>143</v>
      </c>
      <c r="K38" s="145" t="s">
        <v>143</v>
      </c>
      <c r="L38" s="217">
        <v>80</v>
      </c>
      <c r="M38" s="1"/>
    </row>
    <row r="39" spans="1:13">
      <c r="A39" s="244" t="s">
        <v>76</v>
      </c>
      <c r="B39" s="213">
        <v>0.96437341574376367</v>
      </c>
      <c r="C39" s="213" t="s">
        <v>143</v>
      </c>
      <c r="D39" s="213" t="s">
        <v>143</v>
      </c>
      <c r="E39" s="213" t="s">
        <v>143</v>
      </c>
      <c r="F39" s="213" t="s">
        <v>143</v>
      </c>
      <c r="G39" s="213">
        <v>1.7341312274556424</v>
      </c>
      <c r="H39" s="213">
        <v>1.9556968224269888</v>
      </c>
      <c r="I39" s="213">
        <v>1.5519416061397542</v>
      </c>
      <c r="J39" s="213">
        <v>1.6151666837925516</v>
      </c>
      <c r="K39" s="213" t="s">
        <v>143</v>
      </c>
      <c r="L39" s="215">
        <v>193</v>
      </c>
      <c r="M39" s="1"/>
    </row>
    <row r="40" spans="1:13">
      <c r="A40" s="245" t="s">
        <v>159</v>
      </c>
      <c r="B40" s="218">
        <v>8.5752300213151287</v>
      </c>
      <c r="C40" s="218">
        <v>5.9112745316316824</v>
      </c>
      <c r="D40" s="218">
        <v>8.2452838347076156</v>
      </c>
      <c r="E40" s="218">
        <v>10.363311703060738</v>
      </c>
      <c r="F40" s="218">
        <v>9.4252101585862551</v>
      </c>
      <c r="G40" s="218">
        <v>4.8724839727001399</v>
      </c>
      <c r="H40" s="218">
        <v>4.2392650564156868</v>
      </c>
      <c r="I40" s="218">
        <v>4.8407411295687899</v>
      </c>
      <c r="J40" s="218">
        <v>5.9043201268294112</v>
      </c>
      <c r="K40" s="218">
        <v>4.5453415640507533</v>
      </c>
      <c r="L40" s="220">
        <v>3667</v>
      </c>
      <c r="M40" s="1"/>
    </row>
    <row r="41" spans="1:13" s="127" customFormat="1" ht="42.75" customHeight="1">
      <c r="A41" s="628" t="s">
        <v>284</v>
      </c>
      <c r="B41" s="628"/>
      <c r="C41" s="628"/>
      <c r="D41" s="628"/>
      <c r="E41" s="628"/>
      <c r="F41" s="628"/>
      <c r="G41" s="628"/>
      <c r="H41" s="628"/>
      <c r="I41" s="628"/>
      <c r="J41" s="628"/>
      <c r="K41" s="628"/>
      <c r="L41" s="628"/>
    </row>
    <row r="42" spans="1:13" ht="15" customHeight="1">
      <c r="A42" s="638"/>
      <c r="B42" s="638"/>
      <c r="C42" s="638"/>
      <c r="D42" s="638"/>
      <c r="E42" s="638"/>
      <c r="F42" s="638"/>
      <c r="G42" s="638"/>
      <c r="H42" s="638"/>
      <c r="I42" s="638"/>
      <c r="J42" s="638"/>
      <c r="K42" s="638"/>
      <c r="L42" s="638"/>
    </row>
    <row r="43" spans="1:13" s="127" customFormat="1" ht="15" customHeight="1">
      <c r="A43" s="663"/>
      <c r="B43" s="663"/>
      <c r="C43" s="663"/>
      <c r="D43" s="663"/>
      <c r="E43" s="663"/>
      <c r="F43" s="663"/>
      <c r="G43" s="663"/>
      <c r="H43" s="663"/>
      <c r="I43" s="663"/>
      <c r="J43" s="663"/>
      <c r="K43" s="663"/>
      <c r="L43" s="663"/>
    </row>
  </sheetData>
  <mergeCells count="17">
    <mergeCell ref="A2:L2"/>
    <mergeCell ref="A3:A8"/>
    <mergeCell ref="B3:K3"/>
    <mergeCell ref="B5:B6"/>
    <mergeCell ref="C5:F5"/>
    <mergeCell ref="G5:G6"/>
    <mergeCell ref="H5:K5"/>
    <mergeCell ref="G4:K4"/>
    <mergeCell ref="B4:F4"/>
    <mergeCell ref="B8:K8"/>
    <mergeCell ref="B7:K7"/>
    <mergeCell ref="L3:L4"/>
    <mergeCell ref="A41:L41"/>
    <mergeCell ref="A42:L42"/>
    <mergeCell ref="A43:L43"/>
    <mergeCell ref="C25:K25"/>
    <mergeCell ref="C24:K24"/>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landscape" r:id="rId1"/>
  <headerFooter>
    <oddHeader>&amp;R&amp;K0070C0
F5 - Tabellenanhang</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sheetPr>
  <dimension ref="A1:P38"/>
  <sheetViews>
    <sheetView showGridLines="0" zoomScaleNormal="100" workbookViewId="0">
      <selection activeCell="A2" sqref="A2:M2"/>
    </sheetView>
  </sheetViews>
  <sheetFormatPr baseColWidth="10" defaultRowHeight="12.75"/>
  <cols>
    <col min="1" max="1" width="29.140625" customWidth="1"/>
    <col min="2" max="11" width="9.7109375" customWidth="1"/>
    <col min="12" max="13" width="9.5703125" customWidth="1"/>
  </cols>
  <sheetData>
    <row r="1" spans="1:16">
      <c r="A1" s="538" t="s">
        <v>471</v>
      </c>
      <c r="B1" s="538"/>
    </row>
    <row r="2" spans="1:16" ht="30.75" customHeight="1">
      <c r="A2" s="614" t="s">
        <v>295</v>
      </c>
      <c r="B2" s="614"/>
      <c r="C2" s="614"/>
      <c r="D2" s="614"/>
      <c r="E2" s="614"/>
      <c r="F2" s="614"/>
      <c r="G2" s="614"/>
      <c r="H2" s="614"/>
      <c r="I2" s="614"/>
      <c r="J2" s="614"/>
      <c r="K2" s="614"/>
      <c r="L2" s="614"/>
      <c r="M2" s="614"/>
    </row>
    <row r="3" spans="1:16">
      <c r="A3" s="836" t="s">
        <v>137</v>
      </c>
      <c r="B3" s="571"/>
      <c r="C3" s="825" t="s">
        <v>506</v>
      </c>
      <c r="D3" s="825"/>
      <c r="E3" s="825"/>
      <c r="F3" s="825"/>
      <c r="G3" s="613"/>
      <c r="H3" s="613"/>
      <c r="I3" s="613"/>
      <c r="J3" s="613"/>
      <c r="K3" s="613"/>
      <c r="L3" s="237"/>
      <c r="M3" s="237"/>
    </row>
    <row r="4" spans="1:16" ht="16.5" customHeight="1">
      <c r="A4" s="837"/>
      <c r="B4" s="618" t="s">
        <v>499</v>
      </c>
      <c r="C4" s="662"/>
      <c r="D4" s="662"/>
      <c r="E4" s="662"/>
      <c r="F4" s="803"/>
      <c r="G4" s="618" t="s">
        <v>507</v>
      </c>
      <c r="H4" s="662"/>
      <c r="I4" s="662"/>
      <c r="J4" s="662"/>
      <c r="K4" s="662"/>
      <c r="L4" s="804" t="s">
        <v>169</v>
      </c>
      <c r="M4" s="835"/>
      <c r="N4" s="1"/>
    </row>
    <row r="5" spans="1:16" ht="16.5" customHeight="1">
      <c r="A5" s="837"/>
      <c r="B5" s="804" t="s">
        <v>514</v>
      </c>
      <c r="C5" s="618" t="s">
        <v>508</v>
      </c>
      <c r="D5" s="662"/>
      <c r="E5" s="662"/>
      <c r="F5" s="803"/>
      <c r="G5" s="804" t="s">
        <v>514</v>
      </c>
      <c r="H5" s="618" t="s">
        <v>508</v>
      </c>
      <c r="I5" s="662"/>
      <c r="J5" s="662"/>
      <c r="K5" s="803"/>
      <c r="L5" s="615" t="s">
        <v>450</v>
      </c>
      <c r="M5" s="616"/>
      <c r="N5" s="1"/>
    </row>
    <row r="6" spans="1:16" ht="28.5" customHeight="1">
      <c r="A6" s="837"/>
      <c r="B6" s="615"/>
      <c r="C6" s="123" t="s">
        <v>509</v>
      </c>
      <c r="D6" s="543" t="s">
        <v>510</v>
      </c>
      <c r="E6" s="543" t="s">
        <v>511</v>
      </c>
      <c r="F6" s="572" t="s">
        <v>512</v>
      </c>
      <c r="G6" s="615"/>
      <c r="H6" s="123" t="s">
        <v>509</v>
      </c>
      <c r="I6" s="543" t="s">
        <v>510</v>
      </c>
      <c r="J6" s="543" t="s">
        <v>511</v>
      </c>
      <c r="K6" s="572" t="s">
        <v>512</v>
      </c>
      <c r="L6" s="123" t="s">
        <v>98</v>
      </c>
      <c r="M6" s="229" t="s">
        <v>99</v>
      </c>
      <c r="N6" s="1"/>
    </row>
    <row r="7" spans="1:16">
      <c r="A7" s="838"/>
      <c r="B7" s="839" t="s">
        <v>58</v>
      </c>
      <c r="C7" s="807"/>
      <c r="D7" s="807"/>
      <c r="E7" s="807"/>
      <c r="F7" s="807"/>
      <c r="G7" s="807"/>
      <c r="H7" s="807"/>
      <c r="I7" s="807"/>
      <c r="J7" s="807"/>
      <c r="K7" s="807"/>
      <c r="L7" s="806" t="s">
        <v>272</v>
      </c>
      <c r="M7" s="807"/>
      <c r="N7" s="1"/>
      <c r="O7" s="15"/>
    </row>
    <row r="8" spans="1:16" ht="13.5" customHeight="1">
      <c r="A8" s="221"/>
      <c r="B8" s="221"/>
      <c r="C8" s="830" t="s">
        <v>154</v>
      </c>
      <c r="D8" s="820"/>
      <c r="E8" s="820"/>
      <c r="F8" s="820"/>
      <c r="G8" s="820"/>
      <c r="H8" s="820"/>
      <c r="I8" s="820"/>
      <c r="J8" s="820"/>
      <c r="K8" s="820"/>
      <c r="L8" s="231"/>
      <c r="M8" s="231"/>
      <c r="N8" s="1"/>
    </row>
    <row r="9" spans="1:16">
      <c r="A9" s="206" t="s">
        <v>59</v>
      </c>
      <c r="B9" s="210">
        <v>14.239058823958365</v>
      </c>
      <c r="C9" s="210">
        <v>36.992068522062304</v>
      </c>
      <c r="D9" s="210">
        <v>11.043631124800543</v>
      </c>
      <c r="E9" s="210">
        <v>3.7891455088926129</v>
      </c>
      <c r="F9" s="210">
        <v>2.8316505795835369</v>
      </c>
      <c r="G9" s="210">
        <v>9.0169656576568524</v>
      </c>
      <c r="H9" s="210">
        <v>18.339507001022341</v>
      </c>
      <c r="I9" s="210">
        <v>5.6519276951709143</v>
      </c>
      <c r="J9" s="210">
        <v>3.2216141609718298</v>
      </c>
      <c r="K9" s="210">
        <v>4.8826129409098051</v>
      </c>
      <c r="L9" s="212">
        <v>5951</v>
      </c>
      <c r="M9" s="212">
        <v>729</v>
      </c>
      <c r="N9" s="1"/>
    </row>
    <row r="10" spans="1:16" ht="24">
      <c r="A10" s="209" t="s">
        <v>144</v>
      </c>
      <c r="B10" s="213">
        <v>19.525403001201987</v>
      </c>
      <c r="C10" s="213">
        <v>48.858544911457223</v>
      </c>
      <c r="D10" s="213">
        <v>18.411362440820621</v>
      </c>
      <c r="E10" s="213" t="s">
        <v>143</v>
      </c>
      <c r="F10" s="213" t="s">
        <v>143</v>
      </c>
      <c r="G10" s="213">
        <v>15.833896729485339</v>
      </c>
      <c r="H10" s="213">
        <v>30.067458560633913</v>
      </c>
      <c r="I10" s="213">
        <v>12.337411327141469</v>
      </c>
      <c r="J10" s="213" t="s">
        <v>143</v>
      </c>
      <c r="K10" s="213" t="s">
        <v>143</v>
      </c>
      <c r="L10" s="215">
        <v>511</v>
      </c>
      <c r="M10" s="215">
        <v>107</v>
      </c>
      <c r="N10" s="1"/>
    </row>
    <row r="11" spans="1:16">
      <c r="A11" s="207" t="s">
        <v>55</v>
      </c>
      <c r="B11" s="145">
        <v>8.4370428323381681</v>
      </c>
      <c r="C11" s="145">
        <v>25.433275794806569</v>
      </c>
      <c r="D11" s="145" t="s">
        <v>143</v>
      </c>
      <c r="E11" s="145" t="s">
        <v>143</v>
      </c>
      <c r="F11" s="145" t="s">
        <v>143</v>
      </c>
      <c r="G11" s="145">
        <v>14.087697884302411</v>
      </c>
      <c r="H11" s="145">
        <v>33.624981682625119</v>
      </c>
      <c r="I11" s="145" t="s">
        <v>143</v>
      </c>
      <c r="J11" s="145" t="s">
        <v>143</v>
      </c>
      <c r="K11" s="145" t="s">
        <v>143</v>
      </c>
      <c r="L11" s="217">
        <v>723</v>
      </c>
      <c r="M11" s="217">
        <v>73</v>
      </c>
      <c r="N11" s="1"/>
    </row>
    <row r="12" spans="1:16" ht="24">
      <c r="A12" s="209" t="s">
        <v>139</v>
      </c>
      <c r="B12" s="213">
        <v>9.7394265974371628</v>
      </c>
      <c r="C12" s="213">
        <v>23.831272229281282</v>
      </c>
      <c r="D12" s="213">
        <v>7.3931276734154281</v>
      </c>
      <c r="E12" s="213">
        <v>3.4242516034716646</v>
      </c>
      <c r="F12" s="213">
        <v>2.985437913257873</v>
      </c>
      <c r="G12" s="213">
        <v>8.1686546733894048</v>
      </c>
      <c r="H12" s="213">
        <v>15.224286183107447</v>
      </c>
      <c r="I12" s="213">
        <v>4.1501563088879507</v>
      </c>
      <c r="J12" s="213">
        <v>4.0389626210067187</v>
      </c>
      <c r="K12" s="213">
        <v>5.0209355879913904</v>
      </c>
      <c r="L12" s="215">
        <v>2200</v>
      </c>
      <c r="M12" s="215">
        <v>210</v>
      </c>
      <c r="N12" s="248"/>
      <c r="O12" s="126"/>
      <c r="P12" s="126"/>
    </row>
    <row r="13" spans="1:16">
      <c r="A13" s="207" t="s">
        <v>145</v>
      </c>
      <c r="B13" s="222"/>
      <c r="C13" s="222"/>
      <c r="D13" s="222"/>
      <c r="E13" s="222"/>
      <c r="F13" s="222"/>
      <c r="G13" s="222"/>
      <c r="H13" s="222"/>
      <c r="I13" s="222"/>
      <c r="J13" s="222"/>
      <c r="K13" s="222"/>
      <c r="L13" s="223"/>
      <c r="M13" s="223"/>
      <c r="N13" s="1"/>
    </row>
    <row r="14" spans="1:16">
      <c r="A14" s="225" t="s">
        <v>77</v>
      </c>
      <c r="B14" s="213">
        <v>16.112339857279974</v>
      </c>
      <c r="C14" s="213">
        <v>46.672533608472669</v>
      </c>
      <c r="D14" s="213" t="s">
        <v>143</v>
      </c>
      <c r="E14" s="213" t="s">
        <v>143</v>
      </c>
      <c r="F14" s="213" t="s">
        <v>143</v>
      </c>
      <c r="G14" s="213">
        <v>6.798508848615521</v>
      </c>
      <c r="H14" s="213" t="s">
        <v>143</v>
      </c>
      <c r="I14" s="213" t="s">
        <v>143</v>
      </c>
      <c r="J14" s="213" t="s">
        <v>143</v>
      </c>
      <c r="K14" s="213" t="s">
        <v>143</v>
      </c>
      <c r="L14" s="215">
        <v>203</v>
      </c>
      <c r="M14" s="215">
        <v>27</v>
      </c>
      <c r="N14" s="1"/>
    </row>
    <row r="15" spans="1:16">
      <c r="A15" s="226" t="s">
        <v>75</v>
      </c>
      <c r="B15" s="145">
        <v>7.1481119186399029</v>
      </c>
      <c r="C15" s="145">
        <v>19.359029524692176</v>
      </c>
      <c r="D15" s="145">
        <v>4.8900512523221646</v>
      </c>
      <c r="E15" s="145" t="s">
        <v>143</v>
      </c>
      <c r="F15" s="145" t="s">
        <v>143</v>
      </c>
      <c r="G15" s="145">
        <v>6.7150694832287527</v>
      </c>
      <c r="H15" s="145">
        <v>12.697017765103414</v>
      </c>
      <c r="I15" s="145">
        <v>2.5981402443972024</v>
      </c>
      <c r="J15" s="145">
        <v>3.2948325392790858</v>
      </c>
      <c r="K15" s="145">
        <v>4.2447817330438706</v>
      </c>
      <c r="L15" s="217">
        <v>1596</v>
      </c>
      <c r="M15" s="217">
        <v>117</v>
      </c>
      <c r="N15" s="1"/>
    </row>
    <row r="16" spans="1:16">
      <c r="A16" s="225" t="s">
        <v>146</v>
      </c>
      <c r="B16" s="213">
        <v>35.657250992338227</v>
      </c>
      <c r="C16" s="213">
        <v>53.965551400480436</v>
      </c>
      <c r="D16" s="213" t="s">
        <v>143</v>
      </c>
      <c r="E16" s="213" t="s">
        <v>143</v>
      </c>
      <c r="F16" s="213" t="s">
        <v>143</v>
      </c>
      <c r="G16" s="213">
        <v>23.081735889243873</v>
      </c>
      <c r="H16" s="213">
        <v>34.515184214583009</v>
      </c>
      <c r="I16" s="213" t="s">
        <v>143</v>
      </c>
      <c r="J16" s="213" t="s">
        <v>143</v>
      </c>
      <c r="K16" s="213" t="s">
        <v>143</v>
      </c>
      <c r="L16" s="215">
        <v>86</v>
      </c>
      <c r="M16" s="215">
        <v>33</v>
      </c>
      <c r="N16" s="1"/>
    </row>
    <row r="17" spans="1:14">
      <c r="A17" s="226" t="s">
        <v>147</v>
      </c>
      <c r="B17" s="145">
        <v>9.5509769216228744</v>
      </c>
      <c r="C17" s="145">
        <v>18.984952780846069</v>
      </c>
      <c r="D17" s="145" t="s">
        <v>143</v>
      </c>
      <c r="E17" s="145" t="s">
        <v>143</v>
      </c>
      <c r="F17" s="145" t="s">
        <v>143</v>
      </c>
      <c r="G17" s="145">
        <v>12.919942002977871</v>
      </c>
      <c r="H17" s="145">
        <v>26.500121270919237</v>
      </c>
      <c r="I17" s="145" t="s">
        <v>143</v>
      </c>
      <c r="J17" s="145" t="s">
        <v>143</v>
      </c>
      <c r="K17" s="145" t="s">
        <v>143</v>
      </c>
      <c r="L17" s="217">
        <v>239</v>
      </c>
      <c r="M17" s="217">
        <v>31</v>
      </c>
      <c r="N17" s="1"/>
    </row>
    <row r="18" spans="1:14">
      <c r="A18" s="209" t="s">
        <v>73</v>
      </c>
      <c r="B18" s="213">
        <v>33.513478175597633</v>
      </c>
      <c r="C18" s="213">
        <v>65.67392134402445</v>
      </c>
      <c r="D18" s="213">
        <v>30.084977001637171</v>
      </c>
      <c r="E18" s="213" t="s">
        <v>143</v>
      </c>
      <c r="F18" s="213" t="s">
        <v>143</v>
      </c>
      <c r="G18" s="213">
        <v>7.702763932940643</v>
      </c>
      <c r="H18" s="213">
        <v>17.135429751073151</v>
      </c>
      <c r="I18" s="213">
        <v>3.7103221769555086</v>
      </c>
      <c r="J18" s="213" t="s">
        <v>143</v>
      </c>
      <c r="K18" s="213" t="s">
        <v>143</v>
      </c>
      <c r="L18" s="215">
        <v>631</v>
      </c>
      <c r="M18" s="215">
        <v>104</v>
      </c>
      <c r="N18" s="1"/>
    </row>
    <row r="19" spans="1:14">
      <c r="A19" s="207" t="s">
        <v>140</v>
      </c>
      <c r="B19" s="145">
        <v>31.668648118153019</v>
      </c>
      <c r="C19" s="145">
        <v>68.42171685302506</v>
      </c>
      <c r="D19" s="145">
        <v>31.685618335002651</v>
      </c>
      <c r="E19" s="145" t="s">
        <v>143</v>
      </c>
      <c r="F19" s="145" t="s">
        <v>143</v>
      </c>
      <c r="G19" s="145">
        <v>19.0002453556036</v>
      </c>
      <c r="H19" s="145">
        <v>40.889231560010273</v>
      </c>
      <c r="I19" s="145">
        <v>14.186079597150675</v>
      </c>
      <c r="J19" s="145" t="s">
        <v>143</v>
      </c>
      <c r="K19" s="145" t="s">
        <v>143</v>
      </c>
      <c r="L19" s="217">
        <v>261</v>
      </c>
      <c r="M19" s="217">
        <v>81</v>
      </c>
      <c r="N19" s="1"/>
    </row>
    <row r="20" spans="1:14" ht="36">
      <c r="A20" s="227" t="s">
        <v>149</v>
      </c>
      <c r="B20" s="213">
        <v>11.788641132455604</v>
      </c>
      <c r="C20" s="213" t="s">
        <v>143</v>
      </c>
      <c r="D20" s="213" t="s">
        <v>143</v>
      </c>
      <c r="E20" s="213" t="s">
        <v>143</v>
      </c>
      <c r="F20" s="213" t="s">
        <v>143</v>
      </c>
      <c r="G20" s="213">
        <v>9.1896829539522962</v>
      </c>
      <c r="H20" s="213">
        <v>18.151589545977188</v>
      </c>
      <c r="I20" s="213" t="s">
        <v>143</v>
      </c>
      <c r="J20" s="213" t="s">
        <v>143</v>
      </c>
      <c r="K20" s="213" t="s">
        <v>143</v>
      </c>
      <c r="L20" s="215">
        <v>136</v>
      </c>
      <c r="M20" s="215">
        <v>15</v>
      </c>
      <c r="N20" s="1"/>
    </row>
    <row r="21" spans="1:14">
      <c r="A21" s="224" t="s">
        <v>72</v>
      </c>
      <c r="B21" s="145">
        <v>17.139448568398727</v>
      </c>
      <c r="C21" s="145">
        <v>57.316822314559587</v>
      </c>
      <c r="D21" s="145">
        <v>16.555842456225413</v>
      </c>
      <c r="E21" s="145" t="s">
        <v>143</v>
      </c>
      <c r="F21" s="145" t="s">
        <v>143</v>
      </c>
      <c r="G21" s="145">
        <v>5.0180115369402412</v>
      </c>
      <c r="H21" s="145">
        <v>12.159025932528337</v>
      </c>
      <c r="I21" s="145">
        <v>2.7902120836529551</v>
      </c>
      <c r="J21" s="145">
        <v>1.5202946658342515</v>
      </c>
      <c r="K21" s="145">
        <v>3.5733698687257536</v>
      </c>
      <c r="L21" s="217">
        <v>1261</v>
      </c>
      <c r="M21" s="217">
        <v>95</v>
      </c>
      <c r="N21" s="1"/>
    </row>
    <row r="22" spans="1:14">
      <c r="A22" s="209" t="s">
        <v>141</v>
      </c>
      <c r="B22" s="213">
        <v>17.38354569911122</v>
      </c>
      <c r="C22" s="213" t="s">
        <v>143</v>
      </c>
      <c r="D22" s="213" t="s">
        <v>143</v>
      </c>
      <c r="E22" s="213" t="s">
        <v>143</v>
      </c>
      <c r="F22" s="213" t="s">
        <v>143</v>
      </c>
      <c r="G22" s="213">
        <v>15.356993531567426</v>
      </c>
      <c r="H22" s="213">
        <v>22.680301399354143</v>
      </c>
      <c r="I22" s="213">
        <v>12.475573167516812</v>
      </c>
      <c r="J22" s="213" t="s">
        <v>143</v>
      </c>
      <c r="K22" s="213" t="s">
        <v>143</v>
      </c>
      <c r="L22" s="215">
        <v>181</v>
      </c>
      <c r="M22" s="215">
        <v>34</v>
      </c>
      <c r="N22" s="1"/>
    </row>
    <row r="23" spans="1:14">
      <c r="A23" s="208" t="s">
        <v>142</v>
      </c>
      <c r="B23" s="218" t="s">
        <v>143</v>
      </c>
      <c r="C23" s="218" t="s">
        <v>143</v>
      </c>
      <c r="D23" s="218" t="s">
        <v>143</v>
      </c>
      <c r="E23" s="218" t="s">
        <v>143</v>
      </c>
      <c r="F23" s="218" t="s">
        <v>143</v>
      </c>
      <c r="G23" s="218">
        <v>14.967801879006231</v>
      </c>
      <c r="H23" s="218" t="s">
        <v>143</v>
      </c>
      <c r="I23" s="218" t="s">
        <v>143</v>
      </c>
      <c r="J23" s="218" t="s">
        <v>143</v>
      </c>
      <c r="K23" s="218" t="s">
        <v>143</v>
      </c>
      <c r="L23" s="220">
        <v>47</v>
      </c>
      <c r="M23" s="220">
        <v>9</v>
      </c>
      <c r="N23" s="1"/>
    </row>
    <row r="24" spans="1:14" ht="13.5" customHeight="1">
      <c r="A24" s="221"/>
      <c r="B24" s="221"/>
      <c r="C24" s="821" t="s">
        <v>174</v>
      </c>
      <c r="D24" s="822"/>
      <c r="E24" s="822"/>
      <c r="F24" s="822"/>
      <c r="G24" s="822"/>
      <c r="H24" s="822"/>
      <c r="I24" s="822"/>
      <c r="J24" s="822"/>
      <c r="K24" s="822"/>
      <c r="L24" s="232"/>
      <c r="M24" s="232"/>
      <c r="N24" s="1"/>
    </row>
    <row r="25" spans="1:14">
      <c r="A25" s="206" t="s">
        <v>59</v>
      </c>
      <c r="B25" s="210">
        <v>14.239103206360932</v>
      </c>
      <c r="C25" s="210">
        <v>36.992432902406733</v>
      </c>
      <c r="D25" s="210">
        <v>11.043757658923809</v>
      </c>
      <c r="E25" s="210">
        <v>3.7891620857313435</v>
      </c>
      <c r="F25" s="210">
        <v>2.8317466623662431</v>
      </c>
      <c r="G25" s="210">
        <v>9</v>
      </c>
      <c r="H25" s="210">
        <v>18</v>
      </c>
      <c r="I25" s="210">
        <v>6</v>
      </c>
      <c r="J25" s="210">
        <v>3</v>
      </c>
      <c r="K25" s="210">
        <v>5</v>
      </c>
      <c r="L25" s="212">
        <v>5951</v>
      </c>
      <c r="M25" s="212">
        <v>729</v>
      </c>
      <c r="N25" s="1"/>
    </row>
    <row r="26" spans="1:14" ht="24">
      <c r="A26" s="209" t="s">
        <v>155</v>
      </c>
      <c r="B26" s="213">
        <v>7.35610513474548</v>
      </c>
      <c r="C26" s="213">
        <v>20.085918621396669</v>
      </c>
      <c r="D26" s="213">
        <v>5.2719392451672284</v>
      </c>
      <c r="E26" s="213">
        <v>3.0511874776763817</v>
      </c>
      <c r="F26" s="213">
        <v>2.7260993463872474</v>
      </c>
      <c r="G26" s="213">
        <v>16</v>
      </c>
      <c r="H26" s="213" t="s">
        <v>143</v>
      </c>
      <c r="I26" s="213" t="s">
        <v>143</v>
      </c>
      <c r="J26" s="213" t="s">
        <v>143</v>
      </c>
      <c r="K26" s="213" t="s">
        <v>143</v>
      </c>
      <c r="L26" s="215">
        <v>869</v>
      </c>
      <c r="M26" s="215">
        <v>73</v>
      </c>
      <c r="N26" s="1"/>
    </row>
    <row r="27" spans="1:14">
      <c r="A27" s="207" t="s">
        <v>156</v>
      </c>
      <c r="B27" s="145">
        <v>17.386932288948181</v>
      </c>
      <c r="C27" s="145">
        <v>43.545043432212957</v>
      </c>
      <c r="D27" s="145">
        <v>10.880976175794268</v>
      </c>
      <c r="E27" s="145">
        <v>4.1428548102671288</v>
      </c>
      <c r="F27" s="145">
        <v>2.7479189379196507</v>
      </c>
      <c r="G27" s="145">
        <v>25</v>
      </c>
      <c r="H27" s="145">
        <v>45</v>
      </c>
      <c r="I27" s="145">
        <v>17</v>
      </c>
      <c r="J27" s="145" t="s">
        <v>143</v>
      </c>
      <c r="K27" s="145">
        <v>14</v>
      </c>
      <c r="L27" s="217">
        <v>1035</v>
      </c>
      <c r="M27" s="217">
        <v>233</v>
      </c>
      <c r="N27" s="1"/>
    </row>
    <row r="28" spans="1:14">
      <c r="A28" s="227" t="s">
        <v>172</v>
      </c>
      <c r="B28" s="213"/>
      <c r="C28" s="213"/>
      <c r="D28" s="213"/>
      <c r="E28" s="213"/>
      <c r="F28" s="213"/>
      <c r="G28" s="213"/>
      <c r="H28" s="213"/>
      <c r="I28" s="213"/>
      <c r="J28" s="213"/>
      <c r="K28" s="213"/>
      <c r="L28" s="215"/>
      <c r="M28" s="215"/>
      <c r="N28" s="1"/>
    </row>
    <row r="29" spans="1:14" ht="24">
      <c r="A29" s="243" t="s">
        <v>162</v>
      </c>
      <c r="B29" s="145">
        <v>48.130803391199031</v>
      </c>
      <c r="C29" s="145">
        <v>79.620327709841689</v>
      </c>
      <c r="D29" s="145">
        <v>40.946053355615788</v>
      </c>
      <c r="E29" s="145" t="s">
        <v>143</v>
      </c>
      <c r="F29" s="145" t="s">
        <v>143</v>
      </c>
      <c r="G29" s="145">
        <v>47</v>
      </c>
      <c r="H29" s="145">
        <v>73</v>
      </c>
      <c r="I29" s="145" t="s">
        <v>143</v>
      </c>
      <c r="J29" s="145" t="s">
        <v>143</v>
      </c>
      <c r="K29" s="145" t="s">
        <v>143</v>
      </c>
      <c r="L29" s="217">
        <v>148</v>
      </c>
      <c r="M29" s="217">
        <v>137</v>
      </c>
      <c r="N29" s="1"/>
    </row>
    <row r="30" spans="1:14">
      <c r="A30" s="209" t="s">
        <v>157</v>
      </c>
      <c r="B30" s="213">
        <v>25</v>
      </c>
      <c r="C30" s="213">
        <v>53.055570718925708</v>
      </c>
      <c r="D30" s="213">
        <v>28</v>
      </c>
      <c r="E30" s="213" t="s">
        <v>143</v>
      </c>
      <c r="F30" s="213" t="s">
        <v>143</v>
      </c>
      <c r="G30" s="213">
        <v>18</v>
      </c>
      <c r="H30" s="213">
        <v>36</v>
      </c>
      <c r="I30" s="213">
        <v>15</v>
      </c>
      <c r="J30" s="213">
        <v>8.9170852796390552</v>
      </c>
      <c r="K30" s="213">
        <v>8</v>
      </c>
      <c r="L30" s="215">
        <v>518</v>
      </c>
      <c r="M30" s="215">
        <v>131</v>
      </c>
      <c r="N30" s="1"/>
    </row>
    <row r="31" spans="1:14" ht="36">
      <c r="A31" s="207" t="s">
        <v>158</v>
      </c>
      <c r="B31" s="145">
        <v>37.44407578226501</v>
      </c>
      <c r="C31" s="145">
        <v>72.668051106210115</v>
      </c>
      <c r="D31" s="145">
        <v>40.542423427607623</v>
      </c>
      <c r="E31" s="145" t="s">
        <v>143</v>
      </c>
      <c r="F31" s="145" t="s">
        <v>143</v>
      </c>
      <c r="G31" s="145">
        <v>10</v>
      </c>
      <c r="H31" s="145">
        <v>19</v>
      </c>
      <c r="I31" s="145">
        <v>5.3472817541793578</v>
      </c>
      <c r="J31" s="145" t="s">
        <v>143</v>
      </c>
      <c r="K31" s="145" t="s">
        <v>143</v>
      </c>
      <c r="L31" s="217">
        <v>598</v>
      </c>
      <c r="M31" s="217">
        <v>84</v>
      </c>
      <c r="N31" s="1"/>
    </row>
    <row r="32" spans="1:14">
      <c r="A32" s="227" t="s">
        <v>172</v>
      </c>
      <c r="B32" s="213"/>
      <c r="C32" s="213"/>
      <c r="D32" s="213"/>
      <c r="E32" s="213"/>
      <c r="F32" s="213"/>
      <c r="G32" s="213"/>
      <c r="H32" s="213"/>
      <c r="I32" s="213"/>
      <c r="J32" s="213"/>
      <c r="K32" s="213"/>
      <c r="L32" s="215"/>
      <c r="M32" s="215"/>
      <c r="N32" s="1"/>
    </row>
    <row r="33" spans="1:14">
      <c r="A33" s="243" t="s">
        <v>163</v>
      </c>
      <c r="B33" s="145">
        <v>48.468958694039081</v>
      </c>
      <c r="C33" s="145">
        <v>76.08064652895095</v>
      </c>
      <c r="D33" s="145">
        <v>54.302601322219026</v>
      </c>
      <c r="E33" s="145" t="s">
        <v>143</v>
      </c>
      <c r="F33" s="145" t="s">
        <v>143</v>
      </c>
      <c r="G33" s="145">
        <v>24</v>
      </c>
      <c r="H33" s="145">
        <v>49</v>
      </c>
      <c r="I33" s="145" t="s">
        <v>143</v>
      </c>
      <c r="J33" s="145" t="s">
        <v>143</v>
      </c>
      <c r="K33" s="145" t="s">
        <v>143</v>
      </c>
      <c r="L33" s="217">
        <v>81</v>
      </c>
      <c r="M33" s="217">
        <v>39</v>
      </c>
      <c r="N33" s="1"/>
    </row>
    <row r="34" spans="1:14">
      <c r="A34" s="209" t="s">
        <v>159</v>
      </c>
      <c r="B34" s="213">
        <v>9.0752846967160412</v>
      </c>
      <c r="C34" s="213">
        <v>25.872065631851044</v>
      </c>
      <c r="D34" s="213" t="s">
        <v>143</v>
      </c>
      <c r="E34" s="213" t="s">
        <v>143</v>
      </c>
      <c r="F34" s="213" t="s">
        <v>143</v>
      </c>
      <c r="G34" s="213">
        <v>7</v>
      </c>
      <c r="H34" s="213">
        <v>14</v>
      </c>
      <c r="I34" s="213">
        <v>4</v>
      </c>
      <c r="J34" s="213">
        <v>2</v>
      </c>
      <c r="K34" s="213">
        <v>4.3462594962460344</v>
      </c>
      <c r="L34" s="228">
        <v>2930</v>
      </c>
      <c r="M34" s="228">
        <v>208</v>
      </c>
      <c r="N34" s="1"/>
    </row>
    <row r="35" spans="1:14" s="127" customFormat="1" ht="54.75" customHeight="1">
      <c r="A35" s="628" t="s">
        <v>282</v>
      </c>
      <c r="B35" s="628"/>
      <c r="C35" s="628"/>
      <c r="D35" s="628"/>
      <c r="E35" s="628"/>
      <c r="F35" s="628"/>
      <c r="G35" s="628"/>
      <c r="H35" s="628"/>
      <c r="I35" s="628"/>
      <c r="J35" s="628"/>
      <c r="K35" s="628"/>
      <c r="L35" s="628"/>
      <c r="M35" s="628"/>
    </row>
    <row r="36" spans="1:14" s="127" customFormat="1" ht="15" customHeight="1">
      <c r="A36" s="638"/>
      <c r="B36" s="638"/>
      <c r="C36" s="638"/>
      <c r="D36" s="638"/>
      <c r="E36" s="638"/>
      <c r="F36" s="638"/>
      <c r="G36" s="638"/>
      <c r="H36" s="638"/>
      <c r="I36" s="638"/>
      <c r="J36" s="638"/>
      <c r="K36" s="638"/>
      <c r="L36" s="638"/>
      <c r="M36" s="638"/>
    </row>
    <row r="37" spans="1:14" ht="15" customHeight="1">
      <c r="A37" s="638"/>
      <c r="B37" s="638"/>
      <c r="C37" s="638"/>
      <c r="D37" s="638"/>
      <c r="E37" s="638"/>
      <c r="F37" s="638"/>
      <c r="G37" s="638"/>
      <c r="H37" s="638"/>
      <c r="I37" s="638"/>
      <c r="J37" s="638"/>
      <c r="K37" s="638"/>
      <c r="L37" s="638"/>
      <c r="M37" s="638"/>
    </row>
    <row r="38" spans="1:14" ht="15" customHeight="1">
      <c r="A38" s="663"/>
      <c r="B38" s="663"/>
      <c r="C38" s="663"/>
      <c r="D38" s="663"/>
      <c r="E38" s="663"/>
      <c r="F38" s="663"/>
      <c r="G38" s="663"/>
      <c r="H38" s="663"/>
      <c r="I38" s="663"/>
      <c r="J38" s="663"/>
      <c r="K38" s="663"/>
      <c r="L38" s="663"/>
      <c r="M38" s="663"/>
    </row>
  </sheetData>
  <mergeCells count="19">
    <mergeCell ref="C8:K8"/>
    <mergeCell ref="C24:K24"/>
    <mergeCell ref="L7:M7"/>
    <mergeCell ref="A38:M38"/>
    <mergeCell ref="A37:M37"/>
    <mergeCell ref="A36:M36"/>
    <mergeCell ref="A35:M35"/>
    <mergeCell ref="C3:K3"/>
    <mergeCell ref="A2:M2"/>
    <mergeCell ref="L4:M4"/>
    <mergeCell ref="A3:A7"/>
    <mergeCell ref="B7:K7"/>
    <mergeCell ref="B4:F4"/>
    <mergeCell ref="G4:K4"/>
    <mergeCell ref="G5:G6"/>
    <mergeCell ref="B5:B6"/>
    <mergeCell ref="C5:F5"/>
    <mergeCell ref="H5:K5"/>
    <mergeCell ref="L5:M5"/>
  </mergeCells>
  <hyperlinks>
    <hyperlink ref="A1" location="Inhalt!A1" display="Zurück zum Inhalt"/>
  </hyperlinks>
  <pageMargins left="0.70866141732283461" right="0.70866141732283461" top="0.78740157480314965" bottom="0.78740157480314965" header="0.31496062992125984" footer="0.31496062992125984"/>
  <pageSetup paperSize="9" scale="81" orientation="landscape" r:id="rId1"/>
  <headerFooter>
    <oddHeader>&amp;R&amp;K0070C0
F5 - Tabellenanhang</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pageSetUpPr fitToPage="1"/>
  </sheetPr>
  <dimension ref="A1:G84"/>
  <sheetViews>
    <sheetView zoomScaleNormal="100" workbookViewId="0">
      <selection activeCell="A83" sqref="A83"/>
    </sheetView>
  </sheetViews>
  <sheetFormatPr baseColWidth="10" defaultRowHeight="12.75"/>
  <cols>
    <col min="1" max="1" width="6.7109375" customWidth="1"/>
  </cols>
  <sheetData>
    <row r="1" spans="1:6">
      <c r="A1" s="538" t="s">
        <v>471</v>
      </c>
    </row>
    <row r="2" spans="1:6">
      <c r="A2" s="538" t="s">
        <v>471</v>
      </c>
    </row>
    <row r="4" spans="1:6" ht="28.5" customHeight="1">
      <c r="A4" s="637" t="s">
        <v>18</v>
      </c>
      <c r="B4" s="637"/>
      <c r="C4" s="637"/>
      <c r="D4" s="637"/>
      <c r="E4" s="637"/>
      <c r="F4" s="637"/>
    </row>
    <row r="5" spans="1:6">
      <c r="A5" s="15"/>
    </row>
    <row r="6" spans="1:6">
      <c r="A6" s="852" t="s">
        <v>33</v>
      </c>
      <c r="B6" s="855" t="s">
        <v>59</v>
      </c>
      <c r="C6" s="855" t="s">
        <v>21</v>
      </c>
      <c r="D6" s="618" t="s">
        <v>46</v>
      </c>
      <c r="E6" s="619"/>
      <c r="F6" s="618" t="s">
        <v>24</v>
      </c>
    </row>
    <row r="7" spans="1:6" ht="36">
      <c r="A7" s="853"/>
      <c r="B7" s="855"/>
      <c r="C7" s="855"/>
      <c r="D7" s="26" t="s">
        <v>22</v>
      </c>
      <c r="E7" s="26" t="s">
        <v>23</v>
      </c>
      <c r="F7" s="618"/>
    </row>
    <row r="8" spans="1:6">
      <c r="A8" s="854"/>
      <c r="B8" s="850" t="s">
        <v>58</v>
      </c>
      <c r="C8" s="851"/>
      <c r="D8" s="851"/>
      <c r="E8" s="851"/>
      <c r="F8" s="851"/>
    </row>
    <row r="9" spans="1:6">
      <c r="A9" s="847" t="s">
        <v>51</v>
      </c>
      <c r="B9" s="848"/>
      <c r="C9" s="848"/>
      <c r="D9" s="848"/>
      <c r="E9" s="848"/>
      <c r="F9" s="849"/>
    </row>
    <row r="10" spans="1:6">
      <c r="A10" s="27">
        <v>1991</v>
      </c>
      <c r="B10" s="30">
        <v>6.9</v>
      </c>
      <c r="C10" s="30">
        <v>5.4</v>
      </c>
      <c r="D10" s="30">
        <v>5.6</v>
      </c>
      <c r="E10" s="30">
        <v>4</v>
      </c>
      <c r="F10" s="31">
        <v>14.5</v>
      </c>
    </row>
    <row r="11" spans="1:6">
      <c r="A11" s="28">
        <v>1992</v>
      </c>
      <c r="B11" s="32">
        <v>7.6</v>
      </c>
      <c r="C11" s="32">
        <v>5.7</v>
      </c>
      <c r="D11" s="32">
        <v>6.1</v>
      </c>
      <c r="E11" s="32">
        <v>3.5</v>
      </c>
      <c r="F11" s="33">
        <v>16.899999999999999</v>
      </c>
    </row>
    <row r="12" spans="1:6">
      <c r="A12" s="27">
        <v>1993</v>
      </c>
      <c r="B12" s="30">
        <v>9.1</v>
      </c>
      <c r="C12" s="30">
        <v>6.8</v>
      </c>
      <c r="D12" s="30">
        <v>7.3</v>
      </c>
      <c r="E12" s="30">
        <v>4.0999999999999996</v>
      </c>
      <c r="F12" s="31">
        <v>20.3</v>
      </c>
    </row>
    <row r="13" spans="1:6">
      <c r="A13" s="28">
        <v>1994</v>
      </c>
      <c r="B13" s="32">
        <v>9.1999999999999993</v>
      </c>
      <c r="C13" s="32">
        <v>6.8</v>
      </c>
      <c r="D13" s="32">
        <v>7.4</v>
      </c>
      <c r="E13" s="32">
        <v>4</v>
      </c>
      <c r="F13" s="33">
        <v>21</v>
      </c>
    </row>
    <row r="14" spans="1:6">
      <c r="A14" s="27">
        <v>1995</v>
      </c>
      <c r="B14" s="30">
        <v>9.3000000000000007</v>
      </c>
      <c r="C14" s="30">
        <v>6.8</v>
      </c>
      <c r="D14" s="30">
        <v>7.4</v>
      </c>
      <c r="E14" s="30">
        <v>4</v>
      </c>
      <c r="F14" s="31">
        <v>21.9</v>
      </c>
    </row>
    <row r="15" spans="1:6">
      <c r="A15" s="28">
        <v>1996</v>
      </c>
      <c r="B15" s="32">
        <v>10.1</v>
      </c>
      <c r="C15" s="32">
        <v>7.4</v>
      </c>
      <c r="D15" s="32">
        <v>8.1</v>
      </c>
      <c r="E15" s="32">
        <v>3.7</v>
      </c>
      <c r="F15" s="33">
        <v>24.2</v>
      </c>
    </row>
    <row r="16" spans="1:6">
      <c r="A16" s="27">
        <v>1997</v>
      </c>
      <c r="B16" s="30">
        <v>11.3</v>
      </c>
      <c r="C16" s="30">
        <v>8.3000000000000007</v>
      </c>
      <c r="D16" s="30">
        <v>9.3000000000000007</v>
      </c>
      <c r="E16" s="30">
        <v>4</v>
      </c>
      <c r="F16" s="31">
        <v>26.9</v>
      </c>
    </row>
    <row r="17" spans="1:6">
      <c r="A17" s="28">
        <v>1998</v>
      </c>
      <c r="B17" s="32">
        <v>10.5</v>
      </c>
      <c r="C17" s="32">
        <v>7.6</v>
      </c>
      <c r="D17" s="32">
        <v>8.5</v>
      </c>
      <c r="E17" s="32">
        <v>3.4</v>
      </c>
      <c r="F17" s="33">
        <v>25.8</v>
      </c>
    </row>
    <row r="18" spans="1:6">
      <c r="A18" s="27">
        <v>1999</v>
      </c>
      <c r="B18" s="30">
        <v>10.3</v>
      </c>
      <c r="C18" s="30">
        <v>7.7</v>
      </c>
      <c r="D18" s="30">
        <v>8.6999999999999993</v>
      </c>
      <c r="E18" s="30">
        <v>3.4</v>
      </c>
      <c r="F18" s="31">
        <v>23.4</v>
      </c>
    </row>
    <row r="19" spans="1:6">
      <c r="A19" s="28">
        <v>2000</v>
      </c>
      <c r="B19" s="32">
        <v>9.6</v>
      </c>
      <c r="C19" s="32">
        <v>7.1</v>
      </c>
      <c r="D19" s="32">
        <v>8.1</v>
      </c>
      <c r="E19" s="32">
        <v>2.9</v>
      </c>
      <c r="F19" s="33">
        <v>22.2</v>
      </c>
    </row>
    <row r="20" spans="1:6">
      <c r="A20" s="27">
        <v>2001</v>
      </c>
      <c r="B20" s="30">
        <v>9.6999999999999993</v>
      </c>
      <c r="C20" s="30">
        <v>7.3</v>
      </c>
      <c r="D20" s="30">
        <v>8.3000000000000007</v>
      </c>
      <c r="E20" s="30">
        <v>3</v>
      </c>
      <c r="F20" s="31">
        <v>22.1</v>
      </c>
    </row>
    <row r="21" spans="1:6">
      <c r="A21" s="28">
        <v>2002</v>
      </c>
      <c r="B21" s="32">
        <v>10.199999999999999</v>
      </c>
      <c r="C21" s="32">
        <v>7.9</v>
      </c>
      <c r="D21" s="32">
        <v>8.8000000000000007</v>
      </c>
      <c r="E21" s="32">
        <v>3.7</v>
      </c>
      <c r="F21" s="33">
        <v>22.6</v>
      </c>
    </row>
    <row r="22" spans="1:6">
      <c r="A22" s="27">
        <v>2003</v>
      </c>
      <c r="B22" s="30">
        <v>10.9</v>
      </c>
      <c r="C22" s="30">
        <v>8.5</v>
      </c>
      <c r="D22" s="30">
        <v>9.6</v>
      </c>
      <c r="E22" s="30">
        <v>4.0999999999999996</v>
      </c>
      <c r="F22" s="31">
        <v>23.5</v>
      </c>
    </row>
    <row r="23" spans="1:6">
      <c r="A23" s="28">
        <v>2004</v>
      </c>
      <c r="B23" s="32">
        <v>11.2</v>
      </c>
      <c r="C23" s="32">
        <v>8.6999999999999993</v>
      </c>
      <c r="D23" s="32">
        <v>9.9</v>
      </c>
      <c r="E23" s="32">
        <v>4</v>
      </c>
      <c r="F23" s="33">
        <v>24.6</v>
      </c>
    </row>
    <row r="24" spans="1:6">
      <c r="A24" s="27">
        <v>2005</v>
      </c>
      <c r="B24" s="30">
        <v>11.8</v>
      </c>
      <c r="C24" s="30">
        <v>8.6</v>
      </c>
      <c r="D24" s="30">
        <v>9.6999999999999993</v>
      </c>
      <c r="E24" s="30">
        <v>4.0999999999999996</v>
      </c>
      <c r="F24" s="31">
        <v>26</v>
      </c>
    </row>
    <row r="25" spans="1:6">
      <c r="A25" s="28">
        <v>2006</v>
      </c>
      <c r="B25" s="32">
        <v>10.6</v>
      </c>
      <c r="C25" s="32">
        <v>7.5</v>
      </c>
      <c r="D25" s="32">
        <v>8.5</v>
      </c>
      <c r="E25" s="32">
        <v>3.5</v>
      </c>
      <c r="F25" s="33">
        <v>24</v>
      </c>
    </row>
    <row r="26" spans="1:6">
      <c r="A26" s="27">
        <v>2007</v>
      </c>
      <c r="B26" s="30">
        <v>8.9</v>
      </c>
      <c r="C26" s="30">
        <v>6.1</v>
      </c>
      <c r="D26" s="30">
        <v>7</v>
      </c>
      <c r="E26" s="30">
        <v>2.9</v>
      </c>
      <c r="F26" s="31">
        <v>22.1</v>
      </c>
    </row>
    <row r="27" spans="1:6">
      <c r="A27" s="28">
        <v>2008</v>
      </c>
      <c r="B27" s="32">
        <v>7.7</v>
      </c>
      <c r="C27" s="32">
        <v>5.2</v>
      </c>
      <c r="D27" s="32">
        <v>6</v>
      </c>
      <c r="E27" s="32">
        <v>2.5</v>
      </c>
      <c r="F27" s="33">
        <v>20.100000000000001</v>
      </c>
    </row>
    <row r="28" spans="1:6">
      <c r="A28" s="27">
        <v>2009</v>
      </c>
      <c r="B28" s="30">
        <v>8.4</v>
      </c>
      <c r="C28" s="30">
        <v>5.7</v>
      </c>
      <c r="D28" s="30">
        <v>6.6</v>
      </c>
      <c r="E28" s="30">
        <v>2.5</v>
      </c>
      <c r="F28" s="31">
        <v>21.9</v>
      </c>
    </row>
    <row r="29" spans="1:6">
      <c r="A29" s="28">
        <v>2010</v>
      </c>
      <c r="B29" s="32">
        <v>7.6</v>
      </c>
      <c r="C29" s="32">
        <v>5.0999999999999996</v>
      </c>
      <c r="D29" s="32">
        <v>5.8</v>
      </c>
      <c r="E29" s="32">
        <v>2.4</v>
      </c>
      <c r="F29" s="33">
        <v>20.7</v>
      </c>
    </row>
    <row r="30" spans="1:6">
      <c r="A30" s="27">
        <v>2011</v>
      </c>
      <c r="B30" s="30">
        <v>6.9</v>
      </c>
      <c r="C30" s="30">
        <v>4.5</v>
      </c>
      <c r="D30" s="30">
        <v>5.0999999999999996</v>
      </c>
      <c r="E30" s="30">
        <v>2.4</v>
      </c>
      <c r="F30" s="31">
        <v>19.600000000000001</v>
      </c>
    </row>
    <row r="31" spans="1:6">
      <c r="A31" s="29">
        <v>2012</v>
      </c>
      <c r="B31" s="34">
        <v>6.8</v>
      </c>
      <c r="C31" s="34">
        <v>4.4000000000000004</v>
      </c>
      <c r="D31" s="34">
        <v>5</v>
      </c>
      <c r="E31" s="34">
        <v>2.5</v>
      </c>
      <c r="F31" s="35">
        <v>19</v>
      </c>
    </row>
    <row r="32" spans="1:6">
      <c r="A32" s="841" t="s">
        <v>19</v>
      </c>
      <c r="B32" s="842"/>
      <c r="C32" s="842"/>
      <c r="D32" s="842"/>
      <c r="E32" s="842"/>
      <c r="F32" s="843"/>
    </row>
    <row r="33" spans="1:6">
      <c r="A33" s="27">
        <v>1975</v>
      </c>
      <c r="B33" s="30">
        <v>3.9</v>
      </c>
      <c r="C33" s="30">
        <v>2.6</v>
      </c>
      <c r="D33" s="30">
        <v>2.7</v>
      </c>
      <c r="E33" s="30">
        <v>1.7</v>
      </c>
      <c r="F33" s="31">
        <v>6.1</v>
      </c>
    </row>
    <row r="34" spans="1:6">
      <c r="A34" s="28">
        <v>1980</v>
      </c>
      <c r="B34" s="32">
        <v>3.2</v>
      </c>
      <c r="C34" s="32">
        <v>2.1</v>
      </c>
      <c r="D34" s="32">
        <v>2.1</v>
      </c>
      <c r="E34" s="32">
        <v>1.8</v>
      </c>
      <c r="F34" s="33">
        <v>5.9</v>
      </c>
    </row>
    <row r="35" spans="1:6">
      <c r="A35" s="27">
        <v>1985</v>
      </c>
      <c r="B35" s="30">
        <v>8.1</v>
      </c>
      <c r="C35" s="30">
        <v>5.5</v>
      </c>
      <c r="D35" s="30">
        <v>5.7</v>
      </c>
      <c r="E35" s="30">
        <v>4.4000000000000004</v>
      </c>
      <c r="F35" s="31">
        <v>14.9</v>
      </c>
    </row>
    <row r="36" spans="1:6">
      <c r="A36" s="28">
        <v>1990</v>
      </c>
      <c r="B36" s="32">
        <v>5.9</v>
      </c>
      <c r="C36" s="32">
        <v>4</v>
      </c>
      <c r="D36" s="32">
        <v>4</v>
      </c>
      <c r="E36" s="32">
        <v>3.5</v>
      </c>
      <c r="F36" s="33">
        <v>13.3</v>
      </c>
    </row>
    <row r="37" spans="1:6">
      <c r="A37" s="27">
        <v>1991</v>
      </c>
      <c r="B37" s="30">
        <v>5.4</v>
      </c>
      <c r="C37" s="30">
        <v>3.6</v>
      </c>
      <c r="D37" s="30">
        <v>3.7</v>
      </c>
      <c r="E37" s="30">
        <v>3.1</v>
      </c>
      <c r="F37" s="31">
        <v>12.8</v>
      </c>
    </row>
    <row r="38" spans="1:6">
      <c r="A38" s="28">
        <v>1992</v>
      </c>
      <c r="B38" s="32">
        <v>5.9</v>
      </c>
      <c r="C38" s="32">
        <v>3.8</v>
      </c>
      <c r="D38" s="32">
        <v>4</v>
      </c>
      <c r="E38" s="32">
        <v>3.1</v>
      </c>
      <c r="F38" s="33">
        <v>14.1</v>
      </c>
    </row>
    <row r="39" spans="1:6">
      <c r="A39" s="27">
        <v>1993</v>
      </c>
      <c r="B39" s="30">
        <v>7.5</v>
      </c>
      <c r="C39" s="30">
        <v>5</v>
      </c>
      <c r="D39" s="30">
        <v>5.3</v>
      </c>
      <c r="E39" s="30">
        <v>3.7</v>
      </c>
      <c r="F39" s="31">
        <v>17.600000000000001</v>
      </c>
    </row>
    <row r="40" spans="1:6">
      <c r="A40" s="28">
        <v>1994</v>
      </c>
      <c r="B40" s="32">
        <v>8</v>
      </c>
      <c r="C40" s="32">
        <v>5.4</v>
      </c>
      <c r="D40" s="32">
        <v>5.7</v>
      </c>
      <c r="E40" s="32">
        <v>3.9</v>
      </c>
      <c r="F40" s="33">
        <v>19.100000000000001</v>
      </c>
    </row>
    <row r="41" spans="1:6">
      <c r="A41" s="27">
        <v>1995</v>
      </c>
      <c r="B41" s="30">
        <v>8.1999999999999993</v>
      </c>
      <c r="C41" s="30">
        <v>5.4</v>
      </c>
      <c r="D41" s="30">
        <v>5.8</v>
      </c>
      <c r="E41" s="30">
        <v>3.8</v>
      </c>
      <c r="F41" s="31">
        <v>20</v>
      </c>
    </row>
    <row r="42" spans="1:6">
      <c r="A42" s="28">
        <v>1996</v>
      </c>
      <c r="B42" s="32">
        <v>9</v>
      </c>
      <c r="C42" s="32">
        <v>5.9</v>
      </c>
      <c r="D42" s="32">
        <v>6.4</v>
      </c>
      <c r="E42" s="32">
        <v>3.5</v>
      </c>
      <c r="F42" s="33">
        <v>22.2</v>
      </c>
    </row>
    <row r="43" spans="1:6">
      <c r="A43" s="27">
        <v>1997</v>
      </c>
      <c r="B43" s="30">
        <v>9.5</v>
      </c>
      <c r="C43" s="30">
        <v>6.3</v>
      </c>
      <c r="D43" s="30">
        <v>6.9</v>
      </c>
      <c r="E43" s="30">
        <v>3.6</v>
      </c>
      <c r="F43" s="31">
        <v>24.2</v>
      </c>
    </row>
    <row r="44" spans="1:6">
      <c r="A44" s="28">
        <v>1998</v>
      </c>
      <c r="B44" s="32">
        <v>8.9</v>
      </c>
      <c r="C44" s="32">
        <v>5.8</v>
      </c>
      <c r="D44" s="32">
        <v>6.5</v>
      </c>
      <c r="E44" s="32">
        <v>3.1</v>
      </c>
      <c r="F44" s="33">
        <v>23.3</v>
      </c>
    </row>
    <row r="45" spans="1:6">
      <c r="A45" s="27">
        <v>1999</v>
      </c>
      <c r="B45" s="30">
        <v>8.5</v>
      </c>
      <c r="C45" s="30">
        <v>5.7</v>
      </c>
      <c r="D45" s="30">
        <v>6.3</v>
      </c>
      <c r="E45" s="30">
        <v>3</v>
      </c>
      <c r="F45" s="31">
        <v>20.7</v>
      </c>
    </row>
    <row r="46" spans="1:6">
      <c r="A46" s="28">
        <v>2000</v>
      </c>
      <c r="B46" s="32">
        <v>7.7</v>
      </c>
      <c r="C46" s="32">
        <v>5.0999999999999996</v>
      </c>
      <c r="D46" s="32">
        <v>5.7</v>
      </c>
      <c r="E46" s="32">
        <v>2.5</v>
      </c>
      <c r="F46" s="33">
        <v>19.399999999999999</v>
      </c>
    </row>
    <row r="47" spans="1:6">
      <c r="A47" s="27">
        <v>2001</v>
      </c>
      <c r="B47" s="30">
        <v>7.7</v>
      </c>
      <c r="C47" s="30">
        <v>5.2</v>
      </c>
      <c r="D47" s="30">
        <v>5.8</v>
      </c>
      <c r="E47" s="30">
        <v>2.6</v>
      </c>
      <c r="F47" s="31">
        <v>19.3</v>
      </c>
    </row>
    <row r="48" spans="1:6">
      <c r="A48" s="28">
        <v>2002</v>
      </c>
      <c r="B48" s="32">
        <v>8.3000000000000007</v>
      </c>
      <c r="C48" s="32">
        <v>5.8</v>
      </c>
      <c r="D48" s="32">
        <v>6.4</v>
      </c>
      <c r="E48" s="32">
        <v>3.3</v>
      </c>
      <c r="F48" s="33">
        <v>19.8</v>
      </c>
    </row>
    <row r="49" spans="1:6">
      <c r="A49" s="27">
        <v>2003</v>
      </c>
      <c r="B49" s="30">
        <v>8.9</v>
      </c>
      <c r="C49" s="30">
        <v>6.4</v>
      </c>
      <c r="D49" s="30">
        <v>7.1</v>
      </c>
      <c r="E49" s="30">
        <v>3.6</v>
      </c>
      <c r="F49" s="31">
        <v>20.7</v>
      </c>
    </row>
    <row r="50" spans="1:6">
      <c r="A50" s="28">
        <v>2004</v>
      </c>
      <c r="B50" s="32">
        <v>9.1999999999999993</v>
      </c>
      <c r="C50" s="32">
        <v>6.6</v>
      </c>
      <c r="D50" s="32">
        <v>7.3</v>
      </c>
      <c r="E50" s="32">
        <v>3.5</v>
      </c>
      <c r="F50" s="33">
        <v>21.7</v>
      </c>
    </row>
    <row r="51" spans="1:6">
      <c r="A51" s="27">
        <v>2005</v>
      </c>
      <c r="B51" s="30">
        <v>10.1</v>
      </c>
      <c r="C51" s="30">
        <v>6.7</v>
      </c>
      <c r="D51" s="30">
        <v>7.4</v>
      </c>
      <c r="E51" s="30">
        <v>3.5</v>
      </c>
      <c r="F51" s="31">
        <v>23.7</v>
      </c>
    </row>
    <row r="52" spans="1:6">
      <c r="A52" s="28">
        <v>2006</v>
      </c>
      <c r="B52" s="32">
        <v>9</v>
      </c>
      <c r="C52" s="32">
        <v>5.7</v>
      </c>
      <c r="D52" s="32">
        <v>6.4</v>
      </c>
      <c r="E52" s="32">
        <v>3.1</v>
      </c>
      <c r="F52" s="33">
        <v>21.6</v>
      </c>
    </row>
    <row r="53" spans="1:6">
      <c r="A53" s="27">
        <v>2007</v>
      </c>
      <c r="B53" s="30">
        <v>7.4</v>
      </c>
      <c r="C53" s="30">
        <v>4.5999999999999996</v>
      </c>
      <c r="D53" s="30">
        <v>5.0999999999999996</v>
      </c>
      <c r="E53" s="30">
        <v>2.4</v>
      </c>
      <c r="F53" s="31">
        <v>19.600000000000001</v>
      </c>
    </row>
    <row r="54" spans="1:6">
      <c r="A54" s="28">
        <v>2008</v>
      </c>
      <c r="B54" s="32">
        <v>6.5</v>
      </c>
      <c r="C54" s="32">
        <v>3.9</v>
      </c>
      <c r="D54" s="32">
        <v>4.3</v>
      </c>
      <c r="E54" s="32">
        <v>2.2000000000000002</v>
      </c>
      <c r="F54" s="33">
        <v>18</v>
      </c>
    </row>
    <row r="55" spans="1:6">
      <c r="A55" s="27">
        <v>2009</v>
      </c>
      <c r="B55" s="30">
        <v>7.3</v>
      </c>
      <c r="C55" s="30">
        <v>4.4000000000000004</v>
      </c>
      <c r="D55" s="30">
        <v>5.0999999999999996</v>
      </c>
      <c r="E55" s="30">
        <v>2</v>
      </c>
      <c r="F55" s="31">
        <v>20.100000000000001</v>
      </c>
    </row>
    <row r="56" spans="1:6">
      <c r="A56" s="28">
        <v>2010</v>
      </c>
      <c r="B56" s="32">
        <v>6.6</v>
      </c>
      <c r="C56" s="32">
        <v>4</v>
      </c>
      <c r="D56" s="32">
        <v>4.5</v>
      </c>
      <c r="E56" s="32">
        <v>2</v>
      </c>
      <c r="F56" s="33">
        <v>19.100000000000001</v>
      </c>
    </row>
    <row r="57" spans="1:6">
      <c r="A57" s="27">
        <v>2011</v>
      </c>
      <c r="B57" s="30">
        <v>5.9</v>
      </c>
      <c r="C57" s="30">
        <v>3.4</v>
      </c>
      <c r="D57" s="30">
        <v>3.9</v>
      </c>
      <c r="E57" s="30">
        <v>1.9</v>
      </c>
      <c r="F57" s="31">
        <v>17.8</v>
      </c>
    </row>
    <row r="58" spans="1:6">
      <c r="A58" s="29">
        <v>2012</v>
      </c>
      <c r="B58" s="34">
        <v>5.9</v>
      </c>
      <c r="C58" s="34">
        <v>3.5</v>
      </c>
      <c r="D58" s="34">
        <v>3.9</v>
      </c>
      <c r="E58" s="34">
        <v>2</v>
      </c>
      <c r="F58" s="35">
        <v>17.3</v>
      </c>
    </row>
    <row r="59" spans="1:6">
      <c r="A59" s="844" t="s">
        <v>20</v>
      </c>
      <c r="B59" s="845"/>
      <c r="C59" s="845"/>
      <c r="D59" s="845"/>
      <c r="E59" s="845"/>
      <c r="F59" s="846"/>
    </row>
    <row r="60" spans="1:6">
      <c r="A60" s="27">
        <v>1991</v>
      </c>
      <c r="B60" s="30">
        <v>12.2</v>
      </c>
      <c r="C60" s="30">
        <v>10.7</v>
      </c>
      <c r="D60" s="30">
        <v>11.2</v>
      </c>
      <c r="E60" s="37">
        <v>7.2</v>
      </c>
      <c r="F60" s="31">
        <v>31</v>
      </c>
    </row>
    <row r="61" spans="1:6">
      <c r="A61" s="28">
        <v>1992</v>
      </c>
      <c r="B61" s="32">
        <v>14.7</v>
      </c>
      <c r="C61" s="32">
        <v>12.1</v>
      </c>
      <c r="D61" s="32">
        <v>13.2</v>
      </c>
      <c r="E61" s="36">
        <v>5.3</v>
      </c>
      <c r="F61" s="33">
        <v>44.8</v>
      </c>
    </row>
    <row r="62" spans="1:6">
      <c r="A62" s="27">
        <v>1993</v>
      </c>
      <c r="B62" s="30">
        <v>15.8</v>
      </c>
      <c r="C62" s="30">
        <v>13.1</v>
      </c>
      <c r="D62" s="30">
        <v>14.3</v>
      </c>
      <c r="E62" s="37">
        <v>5.4</v>
      </c>
      <c r="F62" s="31">
        <v>49.6</v>
      </c>
    </row>
    <row r="63" spans="1:6">
      <c r="A63" s="28">
        <v>1994</v>
      </c>
      <c r="B63" s="32">
        <v>14.2</v>
      </c>
      <c r="C63" s="32">
        <v>12.1</v>
      </c>
      <c r="D63" s="32">
        <v>13.4</v>
      </c>
      <c r="E63" s="36">
        <v>4.7</v>
      </c>
      <c r="F63" s="33">
        <v>43.8</v>
      </c>
    </row>
    <row r="64" spans="1:6">
      <c r="A64" s="27">
        <v>1995</v>
      </c>
      <c r="B64" s="30">
        <v>13.9</v>
      </c>
      <c r="C64" s="30">
        <v>11.8</v>
      </c>
      <c r="D64" s="30">
        <v>13</v>
      </c>
      <c r="E64" s="37">
        <v>4.5999999999999996</v>
      </c>
      <c r="F64" s="31">
        <v>44.1</v>
      </c>
    </row>
    <row r="65" spans="1:6">
      <c r="A65" s="28">
        <v>1996</v>
      </c>
      <c r="B65" s="32">
        <v>15</v>
      </c>
      <c r="C65" s="32">
        <v>12.7</v>
      </c>
      <c r="D65" s="32">
        <v>14.2</v>
      </c>
      <c r="E65" s="36">
        <v>4.7</v>
      </c>
      <c r="F65" s="33">
        <v>47.9</v>
      </c>
    </row>
    <row r="66" spans="1:6">
      <c r="A66" s="27">
        <v>1997</v>
      </c>
      <c r="B66" s="30">
        <v>18.399999999999999</v>
      </c>
      <c r="C66" s="30">
        <v>15.6</v>
      </c>
      <c r="D66" s="30">
        <v>17.5</v>
      </c>
      <c r="E66" s="37">
        <v>5.7</v>
      </c>
      <c r="F66" s="31">
        <v>55</v>
      </c>
    </row>
    <row r="67" spans="1:6">
      <c r="A67" s="28">
        <v>1998</v>
      </c>
      <c r="B67" s="32">
        <v>17</v>
      </c>
      <c r="C67" s="32">
        <v>14.2</v>
      </c>
      <c r="D67" s="32">
        <v>16.100000000000001</v>
      </c>
      <c r="E67" s="36">
        <v>4.8</v>
      </c>
      <c r="F67" s="33">
        <v>53.5</v>
      </c>
    </row>
    <row r="68" spans="1:6">
      <c r="A68" s="27">
        <v>1999</v>
      </c>
      <c r="B68" s="30">
        <v>17.7</v>
      </c>
      <c r="C68" s="30">
        <v>15</v>
      </c>
      <c r="D68" s="30">
        <v>16.8</v>
      </c>
      <c r="E68" s="37">
        <v>5.2</v>
      </c>
      <c r="F68" s="31">
        <v>50.1</v>
      </c>
    </row>
    <row r="69" spans="1:6">
      <c r="A69" s="28">
        <v>2000</v>
      </c>
      <c r="B69" s="32">
        <v>17.600000000000001</v>
      </c>
      <c r="C69" s="32">
        <v>14.8</v>
      </c>
      <c r="D69" s="32">
        <v>16.8</v>
      </c>
      <c r="E69" s="36">
        <v>4.7</v>
      </c>
      <c r="F69" s="33">
        <v>50.3</v>
      </c>
    </row>
    <row r="70" spans="1:6">
      <c r="A70" s="27">
        <v>2001</v>
      </c>
      <c r="B70" s="30">
        <v>18</v>
      </c>
      <c r="C70" s="30">
        <v>15.3</v>
      </c>
      <c r="D70" s="30">
        <v>17.399999999999999</v>
      </c>
      <c r="E70" s="37">
        <v>4.7</v>
      </c>
      <c r="F70" s="31">
        <v>49.2</v>
      </c>
    </row>
    <row r="71" spans="1:6">
      <c r="A71" s="28">
        <v>2002</v>
      </c>
      <c r="B71" s="32">
        <v>18.5</v>
      </c>
      <c r="C71" s="32">
        <v>15.9</v>
      </c>
      <c r="D71" s="32">
        <v>17.899999999999999</v>
      </c>
      <c r="E71" s="36">
        <v>5.5</v>
      </c>
      <c r="F71" s="33">
        <v>49.1</v>
      </c>
    </row>
    <row r="72" spans="1:6">
      <c r="A72" s="27">
        <v>2003</v>
      </c>
      <c r="B72" s="30">
        <v>19.600000000000001</v>
      </c>
      <c r="C72" s="30">
        <v>16.899999999999999</v>
      </c>
      <c r="D72" s="30">
        <v>18.899999999999999</v>
      </c>
      <c r="E72" s="37">
        <v>6.2</v>
      </c>
      <c r="F72" s="31">
        <v>48.9</v>
      </c>
    </row>
    <row r="73" spans="1:6">
      <c r="A73" s="28">
        <v>2004</v>
      </c>
      <c r="B73" s="32">
        <v>19.899999999999999</v>
      </c>
      <c r="C73" s="32">
        <v>17.100000000000001</v>
      </c>
      <c r="D73" s="32">
        <v>19.399999999999999</v>
      </c>
      <c r="E73" s="36">
        <v>6</v>
      </c>
      <c r="F73" s="33">
        <v>51.2</v>
      </c>
    </row>
    <row r="74" spans="1:6">
      <c r="A74" s="27">
        <v>2005</v>
      </c>
      <c r="B74" s="30">
        <v>18.3</v>
      </c>
      <c r="C74" s="30">
        <v>15.3</v>
      </c>
      <c r="D74" s="30">
        <v>17.5</v>
      </c>
      <c r="E74" s="37">
        <v>6</v>
      </c>
      <c r="F74" s="31">
        <v>41.5</v>
      </c>
    </row>
    <row r="75" spans="1:6">
      <c r="A75" s="28">
        <v>2006</v>
      </c>
      <c r="B75" s="32">
        <v>16.899999999999999</v>
      </c>
      <c r="C75" s="32">
        <v>13.7</v>
      </c>
      <c r="D75" s="32">
        <v>15.8</v>
      </c>
      <c r="E75" s="36">
        <v>5</v>
      </c>
      <c r="F75" s="33">
        <v>39.299999999999997</v>
      </c>
    </row>
    <row r="76" spans="1:6">
      <c r="A76" s="27">
        <v>2007</v>
      </c>
      <c r="B76" s="30">
        <v>14.6</v>
      </c>
      <c r="C76" s="30">
        <v>11.6</v>
      </c>
      <c r="D76" s="30">
        <v>13.3</v>
      </c>
      <c r="E76" s="37">
        <v>4.5999999999999996</v>
      </c>
      <c r="F76" s="31">
        <v>38</v>
      </c>
    </row>
    <row r="77" spans="1:6">
      <c r="A77" s="28">
        <v>2008</v>
      </c>
      <c r="B77" s="32">
        <v>12.6</v>
      </c>
      <c r="C77" s="32">
        <v>10.1</v>
      </c>
      <c r="D77" s="32">
        <v>11.6</v>
      </c>
      <c r="E77" s="36">
        <v>3.7</v>
      </c>
      <c r="F77" s="33">
        <v>34.5</v>
      </c>
    </row>
    <row r="78" spans="1:6">
      <c r="A78" s="27">
        <v>2009</v>
      </c>
      <c r="B78" s="30">
        <v>12.6</v>
      </c>
      <c r="C78" s="30">
        <v>10.1</v>
      </c>
      <c r="D78" s="30">
        <v>11.6</v>
      </c>
      <c r="E78" s="37">
        <v>4.2</v>
      </c>
      <c r="F78" s="31">
        <v>34</v>
      </c>
    </row>
    <row r="79" spans="1:6">
      <c r="A79" s="28">
        <v>2010</v>
      </c>
      <c r="B79" s="32">
        <v>11.2</v>
      </c>
      <c r="C79" s="32">
        <v>8.9</v>
      </c>
      <c r="D79" s="32">
        <v>10.1</v>
      </c>
      <c r="E79" s="36">
        <v>4.0999999999999996</v>
      </c>
      <c r="F79" s="33">
        <v>32</v>
      </c>
    </row>
    <row r="80" spans="1:6">
      <c r="A80" s="27">
        <v>2011</v>
      </c>
      <c r="B80" s="30">
        <v>10.5</v>
      </c>
      <c r="C80" s="30">
        <v>8.1999999999999993</v>
      </c>
      <c r="D80" s="30">
        <v>9.1999999999999993</v>
      </c>
      <c r="E80" s="37">
        <v>4.0999999999999996</v>
      </c>
      <c r="F80" s="31">
        <v>31.8</v>
      </c>
    </row>
    <row r="81" spans="1:7">
      <c r="A81" s="29">
        <v>2012</v>
      </c>
      <c r="B81" s="34">
        <v>10</v>
      </c>
      <c r="C81" s="34">
        <v>7.7</v>
      </c>
      <c r="D81" s="34">
        <v>8.6999999999999993</v>
      </c>
      <c r="E81" s="38">
        <v>4.0999999999999996</v>
      </c>
      <c r="F81" s="35">
        <v>30.8</v>
      </c>
    </row>
    <row r="83" spans="1:7" ht="15" customHeight="1">
      <c r="A83" s="840" t="s">
        <v>25</v>
      </c>
      <c r="B83" s="840"/>
      <c r="C83" s="840"/>
      <c r="D83" s="840"/>
      <c r="E83" s="840"/>
      <c r="F83" s="840"/>
      <c r="G83" s="840"/>
    </row>
    <row r="84" spans="1:7">
      <c r="A84" s="840" t="s">
        <v>10</v>
      </c>
      <c r="B84" s="840"/>
      <c r="C84" s="840"/>
      <c r="D84" s="840"/>
      <c r="E84" s="840"/>
      <c r="F84" s="840"/>
    </row>
  </sheetData>
  <mergeCells count="12">
    <mergeCell ref="A4:F4"/>
    <mergeCell ref="A84:F84"/>
    <mergeCell ref="A32:F32"/>
    <mergeCell ref="A59:F59"/>
    <mergeCell ref="A9:F9"/>
    <mergeCell ref="B8:F8"/>
    <mergeCell ref="A6:A8"/>
    <mergeCell ref="D6:E6"/>
    <mergeCell ref="A83:G83"/>
    <mergeCell ref="B6:B7"/>
    <mergeCell ref="C6:C7"/>
    <mergeCell ref="F6:F7"/>
  </mergeCells>
  <phoneticPr fontId="39" type="noConversion"/>
  <hyperlinks>
    <hyperlink ref="A2" location="Inhalt!A1" display="Zurück zum Inhalt"/>
    <hyperlink ref="A1" location="Inhalt!A1" display="Zurück zum Inhalt"/>
  </hyperlinks>
  <pageMargins left="0.70866141732283472" right="0.70866141732283472" top="0.78740157480314965" bottom="0.78740157480314965" header="0.31496062992125984" footer="0.31496062992125984"/>
  <pageSetup paperSize="9" scale="69" orientation="portrait"/>
  <headerFooter scaleWithDoc="0">
    <oddHeader>&amp;CBildungsbericht 2014 - (Web-)Tabellen F5</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19"/>
  <sheetViews>
    <sheetView showGridLines="0" zoomScaleNormal="100" workbookViewId="0">
      <selection activeCell="A2" sqref="A2:L2"/>
    </sheetView>
  </sheetViews>
  <sheetFormatPr baseColWidth="10" defaultRowHeight="12.75"/>
  <cols>
    <col min="1" max="1" width="30" customWidth="1"/>
    <col min="2" max="5" width="13.7109375" customWidth="1"/>
    <col min="7" max="7" width="1" customWidth="1"/>
    <col min="8" max="11" width="13.7109375" customWidth="1"/>
  </cols>
  <sheetData>
    <row r="1" spans="1:12">
      <c r="A1" s="538" t="s">
        <v>471</v>
      </c>
    </row>
    <row r="2" spans="1:12" ht="30" customHeight="1">
      <c r="A2" s="614" t="s">
        <v>368</v>
      </c>
      <c r="B2" s="614"/>
      <c r="C2" s="614"/>
      <c r="D2" s="614"/>
      <c r="E2" s="614"/>
      <c r="F2" s="614"/>
      <c r="G2" s="614"/>
      <c r="H2" s="614"/>
      <c r="I2" s="614"/>
      <c r="J2" s="614"/>
      <c r="K2" s="614"/>
      <c r="L2" s="614"/>
    </row>
    <row r="3" spans="1:12" ht="27" customHeight="1">
      <c r="A3" s="730" t="s">
        <v>262</v>
      </c>
      <c r="B3" s="859" t="s">
        <v>261</v>
      </c>
      <c r="C3" s="860"/>
      <c r="D3" s="860"/>
      <c r="E3" s="861"/>
      <c r="F3" s="579" t="s">
        <v>59</v>
      </c>
      <c r="G3" s="592"/>
      <c r="H3" s="857" t="s">
        <v>526</v>
      </c>
      <c r="I3" s="858"/>
      <c r="J3" s="858"/>
      <c r="K3" s="858"/>
      <c r="L3" s="579" t="s">
        <v>59</v>
      </c>
    </row>
    <row r="4" spans="1:12" ht="25.5">
      <c r="A4" s="731"/>
      <c r="B4" s="581" t="s">
        <v>263</v>
      </c>
      <c r="C4" s="562" t="s">
        <v>264</v>
      </c>
      <c r="D4" s="581" t="s">
        <v>271</v>
      </c>
      <c r="E4" s="555" t="s">
        <v>522</v>
      </c>
      <c r="F4" s="554" t="s">
        <v>450</v>
      </c>
      <c r="G4" s="593"/>
      <c r="H4" s="553" t="s">
        <v>263</v>
      </c>
      <c r="I4" s="557" t="s">
        <v>264</v>
      </c>
      <c r="J4" s="553" t="s">
        <v>271</v>
      </c>
      <c r="K4" s="553" t="s">
        <v>522</v>
      </c>
      <c r="L4" s="554" t="s">
        <v>450</v>
      </c>
    </row>
    <row r="5" spans="1:12">
      <c r="A5" s="732"/>
      <c r="B5" s="856" t="s">
        <v>0</v>
      </c>
      <c r="C5" s="856"/>
      <c r="D5" s="856"/>
      <c r="E5" s="856"/>
      <c r="F5" s="402" t="s">
        <v>272</v>
      </c>
      <c r="G5" s="593"/>
      <c r="H5" s="856" t="s">
        <v>0</v>
      </c>
      <c r="I5" s="856"/>
      <c r="J5" s="856"/>
      <c r="K5" s="856"/>
      <c r="L5" s="402" t="s">
        <v>272</v>
      </c>
    </row>
    <row r="6" spans="1:12">
      <c r="A6" s="376" t="s">
        <v>273</v>
      </c>
      <c r="B6" s="392">
        <v>7.7537857543466062</v>
      </c>
      <c r="C6" s="392">
        <v>56.575995513180033</v>
      </c>
      <c r="D6" s="392">
        <v>15.886146943353898</v>
      </c>
      <c r="E6" s="392">
        <v>19.643858665171059</v>
      </c>
      <c r="F6" s="564">
        <v>7132</v>
      </c>
      <c r="G6" s="593"/>
      <c r="H6" s="392">
        <v>7.281858129315756</v>
      </c>
      <c r="I6" s="392">
        <v>57.517263025737599</v>
      </c>
      <c r="J6" s="392">
        <v>15.929064657878216</v>
      </c>
      <c r="K6" s="392">
        <v>19.161958568738228</v>
      </c>
      <c r="L6" s="594">
        <v>6372</v>
      </c>
    </row>
    <row r="7" spans="1:12" ht="25.5">
      <c r="A7" s="378" t="s">
        <v>265</v>
      </c>
      <c r="B7" s="393">
        <v>1.5228426395939088</v>
      </c>
      <c r="C7" s="393">
        <v>46.44670050761421</v>
      </c>
      <c r="D7" s="393">
        <v>43.654822335025379</v>
      </c>
      <c r="E7" s="393">
        <v>8.3756345177664979</v>
      </c>
      <c r="F7" s="569">
        <v>394</v>
      </c>
      <c r="G7" s="593"/>
      <c r="H7" s="393" t="s">
        <v>143</v>
      </c>
      <c r="I7" s="393">
        <v>46.01063829787234</v>
      </c>
      <c r="J7" s="393">
        <v>44.414893617021278</v>
      </c>
      <c r="K7" s="393">
        <v>8.2446808510638299</v>
      </c>
      <c r="L7" s="595">
        <v>376</v>
      </c>
    </row>
    <row r="8" spans="1:12">
      <c r="A8" s="376" t="s">
        <v>266</v>
      </c>
      <c r="B8" s="392" t="s">
        <v>143</v>
      </c>
      <c r="C8" s="392">
        <v>29.870129870129869</v>
      </c>
      <c r="D8" s="392">
        <v>32.467532467532465</v>
      </c>
      <c r="E8" s="392">
        <v>37.662337662337663</v>
      </c>
      <c r="F8" s="564">
        <v>77</v>
      </c>
      <c r="G8" s="593"/>
      <c r="H8" s="392" t="s">
        <v>143</v>
      </c>
      <c r="I8" s="392">
        <v>30.985915492957744</v>
      </c>
      <c r="J8" s="392">
        <v>32.394366197183103</v>
      </c>
      <c r="K8" s="392">
        <v>36.619718309859159</v>
      </c>
      <c r="L8" s="594">
        <v>71</v>
      </c>
    </row>
    <row r="9" spans="1:12">
      <c r="A9" s="380" t="s">
        <v>267</v>
      </c>
      <c r="B9" s="393">
        <v>1.8213866039952997</v>
      </c>
      <c r="C9" s="393">
        <v>15.158636897767334</v>
      </c>
      <c r="D9" s="393">
        <v>21.327849588719154</v>
      </c>
      <c r="E9" s="393">
        <v>61.457109283196246</v>
      </c>
      <c r="F9" s="569">
        <v>1702</v>
      </c>
      <c r="G9" s="593"/>
      <c r="H9" s="393">
        <v>0.60934326337169942</v>
      </c>
      <c r="I9" s="393">
        <v>14.014895057549086</v>
      </c>
      <c r="J9" s="393">
        <v>21.936357481381176</v>
      </c>
      <c r="K9" s="393">
        <v>63.236289776574139</v>
      </c>
      <c r="L9" s="595">
        <v>1477</v>
      </c>
    </row>
    <row r="10" spans="1:12">
      <c r="A10" s="376" t="s">
        <v>123</v>
      </c>
      <c r="B10" s="392"/>
      <c r="C10" s="392"/>
      <c r="D10" s="392"/>
      <c r="E10" s="392"/>
      <c r="F10" s="564"/>
      <c r="G10" s="593"/>
      <c r="H10" s="392"/>
      <c r="I10" s="392"/>
      <c r="J10" s="392"/>
      <c r="K10" s="392"/>
      <c r="L10" s="594"/>
    </row>
    <row r="11" spans="1:12">
      <c r="A11" s="381" t="s">
        <v>269</v>
      </c>
      <c r="B11" s="393" t="s">
        <v>143</v>
      </c>
      <c r="C11" s="393">
        <v>18.71657754010695</v>
      </c>
      <c r="D11" s="393">
        <v>27.807486631016044</v>
      </c>
      <c r="E11" s="393">
        <v>52.406417112299465</v>
      </c>
      <c r="F11" s="569">
        <v>187</v>
      </c>
      <c r="G11" s="593"/>
      <c r="H11" s="393" t="s">
        <v>143</v>
      </c>
      <c r="I11" s="393">
        <v>18.784530386740332</v>
      </c>
      <c r="J11" s="393">
        <v>28.176795580110497</v>
      </c>
      <c r="K11" s="393">
        <v>52.486187845303867</v>
      </c>
      <c r="L11" s="595">
        <v>181</v>
      </c>
    </row>
    <row r="12" spans="1:12">
      <c r="A12" s="382" t="s">
        <v>268</v>
      </c>
      <c r="B12" s="392">
        <v>2.1201413427561837</v>
      </c>
      <c r="C12" s="392">
        <v>20.141342756183743</v>
      </c>
      <c r="D12" s="392">
        <v>27.915194346289752</v>
      </c>
      <c r="E12" s="392">
        <v>49.469964664310957</v>
      </c>
      <c r="F12" s="564">
        <v>283</v>
      </c>
      <c r="G12" s="593"/>
      <c r="H12" s="392" t="s">
        <v>143</v>
      </c>
      <c r="I12" s="392">
        <v>19.183673469387756</v>
      </c>
      <c r="J12" s="392">
        <v>28.979591836734691</v>
      </c>
      <c r="K12" s="392">
        <v>50.612244897959179</v>
      </c>
      <c r="L12" s="594">
        <v>245</v>
      </c>
    </row>
    <row r="13" spans="1:12">
      <c r="A13" s="381" t="s">
        <v>78</v>
      </c>
      <c r="B13" s="393" t="s">
        <v>143</v>
      </c>
      <c r="C13" s="393">
        <v>11.363636363636363</v>
      </c>
      <c r="D13" s="393">
        <v>23.863636363636363</v>
      </c>
      <c r="E13" s="393">
        <v>64.772727272727266</v>
      </c>
      <c r="F13" s="569">
        <v>88</v>
      </c>
      <c r="G13" s="593"/>
      <c r="H13" s="393" t="s">
        <v>143</v>
      </c>
      <c r="I13" s="393">
        <v>10.975609756097562</v>
      </c>
      <c r="J13" s="393">
        <v>23.170731707317074</v>
      </c>
      <c r="K13" s="393">
        <v>64.634146341463421</v>
      </c>
      <c r="L13" s="595">
        <v>82</v>
      </c>
    </row>
    <row r="14" spans="1:12">
      <c r="A14" s="376" t="s">
        <v>35</v>
      </c>
      <c r="B14" s="392"/>
      <c r="C14" s="392"/>
      <c r="D14" s="392"/>
      <c r="E14" s="392"/>
      <c r="F14" s="564"/>
      <c r="G14" s="593"/>
      <c r="H14" s="392"/>
      <c r="I14" s="392"/>
      <c r="J14" s="392"/>
      <c r="K14" s="392"/>
      <c r="L14" s="594"/>
    </row>
    <row r="15" spans="1:12">
      <c r="A15" s="381" t="s">
        <v>268</v>
      </c>
      <c r="B15" s="393">
        <v>6.9767441860465116</v>
      </c>
      <c r="C15" s="393">
        <v>27.441860465116282</v>
      </c>
      <c r="D15" s="393">
        <v>25.116279069767444</v>
      </c>
      <c r="E15" s="393">
        <v>40</v>
      </c>
      <c r="F15" s="569">
        <v>215</v>
      </c>
      <c r="G15" s="593"/>
      <c r="H15" s="393" t="s">
        <v>143</v>
      </c>
      <c r="I15" s="598">
        <v>23.484848484848484</v>
      </c>
      <c r="J15" s="598">
        <v>31.060606060606062</v>
      </c>
      <c r="K15" s="598">
        <v>43.939393939393938</v>
      </c>
      <c r="L15" s="599">
        <v>132</v>
      </c>
    </row>
    <row r="16" spans="1:12">
      <c r="A16" s="382" t="s">
        <v>78</v>
      </c>
      <c r="B16" s="392" t="s">
        <v>143</v>
      </c>
      <c r="C16" s="392">
        <v>11.683848797250858</v>
      </c>
      <c r="D16" s="392">
        <v>18.556701030927837</v>
      </c>
      <c r="E16" s="392">
        <v>68.384879725085909</v>
      </c>
      <c r="F16" s="564">
        <v>291</v>
      </c>
      <c r="G16" s="593"/>
      <c r="H16" s="392" t="s">
        <v>143</v>
      </c>
      <c r="I16" s="392">
        <v>11.244979919678714</v>
      </c>
      <c r="J16" s="392">
        <v>19.277108433734941</v>
      </c>
      <c r="K16" s="392">
        <v>68.674698795180717</v>
      </c>
      <c r="L16" s="594">
        <v>249</v>
      </c>
    </row>
    <row r="17" spans="1:12">
      <c r="A17" s="381" t="s">
        <v>270</v>
      </c>
      <c r="B17" s="393" t="s">
        <v>143</v>
      </c>
      <c r="C17" s="393">
        <v>8.3491461100569264</v>
      </c>
      <c r="D17" s="393">
        <v>12.903225806451612</v>
      </c>
      <c r="E17" s="393">
        <v>77.7988614800759</v>
      </c>
      <c r="F17" s="569">
        <v>527</v>
      </c>
      <c r="G17" s="593"/>
      <c r="H17" s="393" t="s">
        <v>143</v>
      </c>
      <c r="I17" s="393">
        <v>8.2987551867219906</v>
      </c>
      <c r="J17" s="393">
        <v>12.448132780082988</v>
      </c>
      <c r="K17" s="393">
        <v>78.630705394190869</v>
      </c>
      <c r="L17" s="595">
        <v>482</v>
      </c>
    </row>
    <row r="18" spans="1:12">
      <c r="A18" s="383" t="s">
        <v>54</v>
      </c>
      <c r="B18" s="394" t="s">
        <v>143</v>
      </c>
      <c r="C18" s="394" t="s">
        <v>143</v>
      </c>
      <c r="D18" s="394" t="s">
        <v>143</v>
      </c>
      <c r="E18" s="394">
        <v>84.905660377358487</v>
      </c>
      <c r="F18" s="570">
        <v>53</v>
      </c>
      <c r="G18" s="596"/>
      <c r="H18" s="394" t="s">
        <v>143</v>
      </c>
      <c r="I18" s="394" t="s">
        <v>143</v>
      </c>
      <c r="J18" s="394" t="s">
        <v>143</v>
      </c>
      <c r="K18" s="394">
        <v>86.274509803921575</v>
      </c>
      <c r="L18" s="597">
        <v>51</v>
      </c>
    </row>
    <row r="19" spans="1:12" ht="84" customHeight="1">
      <c r="A19" s="753" t="s">
        <v>529</v>
      </c>
      <c r="B19" s="753"/>
      <c r="C19" s="753"/>
      <c r="D19" s="753"/>
      <c r="E19" s="753"/>
      <c r="F19" s="753"/>
      <c r="G19" s="753"/>
      <c r="H19" s="753"/>
      <c r="I19" s="753"/>
      <c r="J19" s="753"/>
      <c r="K19" s="753"/>
      <c r="L19" s="753"/>
    </row>
  </sheetData>
  <mergeCells count="7">
    <mergeCell ref="A19:L19"/>
    <mergeCell ref="H5:K5"/>
    <mergeCell ref="H3:K3"/>
    <mergeCell ref="A2:L2"/>
    <mergeCell ref="B5:E5"/>
    <mergeCell ref="A3:A5"/>
    <mergeCell ref="B3:E3"/>
  </mergeCells>
  <hyperlinks>
    <hyperlink ref="A1" location="Inhalt!A1" display="Zurück zum Inhalt"/>
  </hyperlinks>
  <pageMargins left="0.7" right="0.7" top="0.78740157499999996" bottom="0.78740157499999996" header="0.3" footer="0.3"/>
  <pageSetup paperSize="9" scale="8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tabColor theme="0" tint="-0.249977111117893"/>
  </sheetPr>
  <dimension ref="A1:L28"/>
  <sheetViews>
    <sheetView showGridLines="0" zoomScaleNormal="100" workbookViewId="0">
      <selection activeCell="A2" sqref="A2:L2"/>
    </sheetView>
  </sheetViews>
  <sheetFormatPr baseColWidth="10" defaultRowHeight="12.75"/>
  <cols>
    <col min="1" max="1" width="30" customWidth="1"/>
    <col min="2" max="5" width="13.7109375" customWidth="1"/>
    <col min="7" max="7" width="1.140625" customWidth="1"/>
    <col min="8" max="11" width="13.7109375" customWidth="1"/>
  </cols>
  <sheetData>
    <row r="1" spans="1:12">
      <c r="A1" s="538" t="s">
        <v>471</v>
      </c>
    </row>
    <row r="2" spans="1:12" ht="30.75" customHeight="1">
      <c r="A2" s="614" t="s">
        <v>528</v>
      </c>
      <c r="B2" s="614"/>
      <c r="C2" s="614"/>
      <c r="D2" s="614"/>
      <c r="E2" s="614"/>
      <c r="F2" s="614"/>
      <c r="G2" s="614"/>
      <c r="H2" s="614"/>
      <c r="I2" s="614"/>
      <c r="J2" s="614"/>
      <c r="K2" s="614"/>
      <c r="L2" s="614"/>
    </row>
    <row r="3" spans="1:12" ht="26.25" customHeight="1">
      <c r="A3" s="730" t="s">
        <v>469</v>
      </c>
      <c r="B3" s="859" t="s">
        <v>261</v>
      </c>
      <c r="C3" s="860"/>
      <c r="D3" s="860"/>
      <c r="E3" s="861"/>
      <c r="F3" s="579" t="s">
        <v>59</v>
      </c>
      <c r="G3" s="862"/>
      <c r="H3" s="857" t="s">
        <v>527</v>
      </c>
      <c r="I3" s="858"/>
      <c r="J3" s="858"/>
      <c r="K3" s="858"/>
      <c r="L3" s="579" t="s">
        <v>59</v>
      </c>
    </row>
    <row r="4" spans="1:12">
      <c r="A4" s="731"/>
      <c r="B4" s="563" t="s">
        <v>263</v>
      </c>
      <c r="C4" s="563" t="s">
        <v>264</v>
      </c>
      <c r="D4" s="563" t="s">
        <v>271</v>
      </c>
      <c r="E4" s="580" t="s">
        <v>522</v>
      </c>
      <c r="F4" s="554" t="s">
        <v>450</v>
      </c>
      <c r="G4" s="863"/>
      <c r="H4" s="563" t="s">
        <v>263</v>
      </c>
      <c r="I4" s="563" t="s">
        <v>264</v>
      </c>
      <c r="J4" s="563" t="s">
        <v>271</v>
      </c>
      <c r="K4" s="591" t="s">
        <v>522</v>
      </c>
      <c r="L4" s="554" t="s">
        <v>450</v>
      </c>
    </row>
    <row r="5" spans="1:12">
      <c r="A5" s="732"/>
      <c r="B5" s="856" t="s">
        <v>0</v>
      </c>
      <c r="C5" s="856"/>
      <c r="D5" s="856"/>
      <c r="E5" s="856"/>
      <c r="F5" s="402" t="s">
        <v>272</v>
      </c>
      <c r="G5" s="863"/>
      <c r="H5" s="856" t="s">
        <v>0</v>
      </c>
      <c r="I5" s="856"/>
      <c r="J5" s="856"/>
      <c r="K5" s="856"/>
      <c r="L5" s="402" t="s">
        <v>272</v>
      </c>
    </row>
    <row r="6" spans="1:12" ht="25.5">
      <c r="A6" s="386" t="s">
        <v>525</v>
      </c>
      <c r="B6" s="392">
        <v>1.8213866039952997</v>
      </c>
      <c r="C6" s="392">
        <v>15.158636897767334</v>
      </c>
      <c r="D6" s="392">
        <v>21.327849588719154</v>
      </c>
      <c r="E6" s="392">
        <v>61.457109283196246</v>
      </c>
      <c r="F6" s="564">
        <v>1702</v>
      </c>
      <c r="G6" s="863"/>
      <c r="H6" s="392">
        <v>0.60934326337169942</v>
      </c>
      <c r="I6" s="392">
        <v>14.014895057549086</v>
      </c>
      <c r="J6" s="392">
        <v>21.936357481381176</v>
      </c>
      <c r="K6" s="392">
        <v>63.236289776574139</v>
      </c>
      <c r="L6" s="594">
        <v>1477</v>
      </c>
    </row>
    <row r="7" spans="1:12" ht="25.5">
      <c r="A7" s="387" t="s">
        <v>371</v>
      </c>
      <c r="B7" s="393">
        <v>4.2168674698795181</v>
      </c>
      <c r="C7" s="393">
        <v>23.493975903614459</v>
      </c>
      <c r="D7" s="393">
        <v>26.706827309236946</v>
      </c>
      <c r="E7" s="393">
        <v>45.381526104417667</v>
      </c>
      <c r="F7" s="569">
        <v>498</v>
      </c>
      <c r="G7" s="863"/>
      <c r="H7" s="393" t="s">
        <v>143</v>
      </c>
      <c r="I7" s="598">
        <v>20.74468085106383</v>
      </c>
      <c r="J7" s="393">
        <v>29.787234042553191</v>
      </c>
      <c r="K7" s="393">
        <v>48.404255319148938</v>
      </c>
      <c r="L7" s="595">
        <v>376</v>
      </c>
    </row>
    <row r="8" spans="1:12">
      <c r="A8" s="388" t="s">
        <v>274</v>
      </c>
      <c r="B8" s="377" t="s">
        <v>143</v>
      </c>
      <c r="C8" s="377">
        <v>32</v>
      </c>
      <c r="D8" s="377">
        <v>24</v>
      </c>
      <c r="E8" s="377">
        <v>36</v>
      </c>
      <c r="F8" s="566">
        <v>50</v>
      </c>
      <c r="G8" s="863"/>
      <c r="H8" s="377" t="s">
        <v>143</v>
      </c>
      <c r="I8" s="605">
        <v>29.032258064516132</v>
      </c>
      <c r="J8" s="377">
        <v>29.032258064516132</v>
      </c>
      <c r="K8" s="377">
        <v>41.935483870967744</v>
      </c>
      <c r="L8" s="600">
        <v>31</v>
      </c>
    </row>
    <row r="9" spans="1:12">
      <c r="A9" s="389" t="s">
        <v>275</v>
      </c>
      <c r="B9" s="379" t="s">
        <v>143</v>
      </c>
      <c r="C9" s="379">
        <v>31.25</v>
      </c>
      <c r="D9" s="379">
        <v>31.818181818181817</v>
      </c>
      <c r="E9" s="379">
        <v>34.090909090909086</v>
      </c>
      <c r="F9" s="565">
        <v>176</v>
      </c>
      <c r="G9" s="863"/>
      <c r="H9" s="379" t="s">
        <v>143</v>
      </c>
      <c r="I9" s="602">
        <v>30.136986301369863</v>
      </c>
      <c r="J9" s="379">
        <v>33.561643835616437</v>
      </c>
      <c r="K9" s="379">
        <v>35.61643835616438</v>
      </c>
      <c r="L9" s="601">
        <v>146</v>
      </c>
    </row>
    <row r="10" spans="1:12" ht="14.25">
      <c r="A10" s="388" t="s">
        <v>279</v>
      </c>
      <c r="B10" s="377" t="s">
        <v>143</v>
      </c>
      <c r="C10" s="377">
        <v>10.687022900763358</v>
      </c>
      <c r="D10" s="377">
        <v>25.190839694656486</v>
      </c>
      <c r="E10" s="377">
        <v>60.305343511450381</v>
      </c>
      <c r="F10" s="566">
        <v>131</v>
      </c>
      <c r="G10" s="863"/>
      <c r="H10" s="377" t="s">
        <v>143</v>
      </c>
      <c r="I10" s="605">
        <v>7.0707070707070701</v>
      </c>
      <c r="J10" s="377">
        <v>29.292929292929294</v>
      </c>
      <c r="K10" s="377">
        <v>63.636363636363633</v>
      </c>
      <c r="L10" s="600">
        <v>99</v>
      </c>
    </row>
    <row r="11" spans="1:12">
      <c r="A11" s="389" t="s">
        <v>276</v>
      </c>
      <c r="B11" s="379" t="s">
        <v>143</v>
      </c>
      <c r="C11" s="379">
        <v>16</v>
      </c>
      <c r="D11" s="379">
        <v>12</v>
      </c>
      <c r="E11" s="379">
        <v>70</v>
      </c>
      <c r="F11" s="565">
        <v>50</v>
      </c>
      <c r="G11" s="863"/>
      <c r="H11" s="602" t="s">
        <v>281</v>
      </c>
      <c r="I11" s="602">
        <v>12.820512820512819</v>
      </c>
      <c r="J11" s="379" t="s">
        <v>143</v>
      </c>
      <c r="K11" s="379">
        <v>74.358974358974365</v>
      </c>
      <c r="L11" s="601">
        <v>39</v>
      </c>
    </row>
    <row r="12" spans="1:12" ht="25.5">
      <c r="A12" s="464" t="s">
        <v>372</v>
      </c>
      <c r="B12" s="392" t="s">
        <v>143</v>
      </c>
      <c r="C12" s="392">
        <v>11.363636363636363</v>
      </c>
      <c r="D12" s="392">
        <v>23.863636363636363</v>
      </c>
      <c r="E12" s="392">
        <v>64.772727272727266</v>
      </c>
      <c r="F12" s="564">
        <v>88</v>
      </c>
      <c r="G12" s="863"/>
      <c r="H12" s="392" t="s">
        <v>143</v>
      </c>
      <c r="I12" s="392">
        <v>10.975609756097562</v>
      </c>
      <c r="J12" s="392">
        <v>23.170731707317074</v>
      </c>
      <c r="K12" s="392">
        <v>64.634146341463421</v>
      </c>
      <c r="L12" s="594">
        <v>82</v>
      </c>
    </row>
    <row r="13" spans="1:12">
      <c r="A13" s="389" t="s">
        <v>275</v>
      </c>
      <c r="B13" s="379" t="s">
        <v>143</v>
      </c>
      <c r="C13" s="379">
        <v>16.666666666666664</v>
      </c>
      <c r="D13" s="379">
        <v>36.666666666666664</v>
      </c>
      <c r="E13" s="379">
        <v>46.666666666666664</v>
      </c>
      <c r="F13" s="565">
        <v>30</v>
      </c>
      <c r="G13" s="863"/>
      <c r="H13" s="379" t="s">
        <v>143</v>
      </c>
      <c r="I13" s="379">
        <v>17.857142857142858</v>
      </c>
      <c r="J13" s="379">
        <v>35.714285714285715</v>
      </c>
      <c r="K13" s="379">
        <v>46.428571428571431</v>
      </c>
      <c r="L13" s="601">
        <v>28</v>
      </c>
    </row>
    <row r="14" spans="1:12" ht="14.25">
      <c r="A14" s="388" t="s">
        <v>279</v>
      </c>
      <c r="B14" s="377" t="s">
        <v>143</v>
      </c>
      <c r="C14" s="377" t="s">
        <v>143</v>
      </c>
      <c r="D14" s="377">
        <v>14.285714285714285</v>
      </c>
      <c r="E14" s="377">
        <v>78.571428571428569</v>
      </c>
      <c r="F14" s="566">
        <v>42</v>
      </c>
      <c r="G14" s="863"/>
      <c r="H14" s="377" t="s">
        <v>143</v>
      </c>
      <c r="I14" s="377" t="s">
        <v>143</v>
      </c>
      <c r="J14" s="377">
        <v>15.384615384615385</v>
      </c>
      <c r="K14" s="377">
        <v>79.487179487179489</v>
      </c>
      <c r="L14" s="600">
        <v>39</v>
      </c>
    </row>
    <row r="15" spans="1:12">
      <c r="A15" s="391" t="s">
        <v>278</v>
      </c>
      <c r="B15" s="379" t="s">
        <v>143</v>
      </c>
      <c r="C15" s="379">
        <v>18.71657754010695</v>
      </c>
      <c r="D15" s="379">
        <v>27.807486631016044</v>
      </c>
      <c r="E15" s="379">
        <v>52.406417112299465</v>
      </c>
      <c r="F15" s="565">
        <v>187</v>
      </c>
      <c r="G15" s="863"/>
      <c r="H15" s="379" t="s">
        <v>143</v>
      </c>
      <c r="I15" s="379">
        <v>18.784530386740332</v>
      </c>
      <c r="J15" s="379">
        <v>28.176795580110497</v>
      </c>
      <c r="K15" s="379">
        <v>52.486187845303867</v>
      </c>
      <c r="L15" s="601">
        <v>181</v>
      </c>
    </row>
    <row r="16" spans="1:12">
      <c r="A16" s="382" t="s">
        <v>275</v>
      </c>
      <c r="B16" s="377" t="s">
        <v>143</v>
      </c>
      <c r="C16" s="377">
        <v>26.760563380281688</v>
      </c>
      <c r="D16" s="377">
        <v>36.619718309859159</v>
      </c>
      <c r="E16" s="377">
        <v>36.619718309859159</v>
      </c>
      <c r="F16" s="566">
        <v>71</v>
      </c>
      <c r="G16" s="863"/>
      <c r="H16" s="377" t="s">
        <v>143</v>
      </c>
      <c r="I16" s="377">
        <v>27.142857142857142</v>
      </c>
      <c r="J16" s="377">
        <v>35.714285714285715</v>
      </c>
      <c r="K16" s="377">
        <v>35.714285714285715</v>
      </c>
      <c r="L16" s="600">
        <v>70</v>
      </c>
    </row>
    <row r="17" spans="1:12" ht="14.25">
      <c r="A17" s="389" t="s">
        <v>279</v>
      </c>
      <c r="B17" s="379" t="s">
        <v>143</v>
      </c>
      <c r="C17" s="379">
        <v>9.8591549295774641</v>
      </c>
      <c r="D17" s="379">
        <v>21.12676056338028</v>
      </c>
      <c r="E17" s="379">
        <v>69.014084507042256</v>
      </c>
      <c r="F17" s="565">
        <v>71</v>
      </c>
      <c r="G17" s="863"/>
      <c r="H17" s="379" t="s">
        <v>143</v>
      </c>
      <c r="I17" s="379">
        <v>8.695652173913043</v>
      </c>
      <c r="J17" s="379">
        <v>21.739130434782609</v>
      </c>
      <c r="K17" s="379">
        <v>69.565217391304344</v>
      </c>
      <c r="L17" s="601">
        <v>69</v>
      </c>
    </row>
    <row r="18" spans="1:12">
      <c r="A18" s="398" t="s">
        <v>276</v>
      </c>
      <c r="B18" s="399" t="s">
        <v>281</v>
      </c>
      <c r="C18" s="400" t="s">
        <v>143</v>
      </c>
      <c r="D18" s="400" t="s">
        <v>143</v>
      </c>
      <c r="E18" s="400">
        <v>76.923076923076934</v>
      </c>
      <c r="F18" s="567">
        <v>13</v>
      </c>
      <c r="G18" s="863"/>
      <c r="H18" s="399" t="s">
        <v>281</v>
      </c>
      <c r="I18" s="400" t="s">
        <v>143</v>
      </c>
      <c r="J18" s="400" t="s">
        <v>143</v>
      </c>
      <c r="K18" s="400">
        <v>76.923076923076934</v>
      </c>
      <c r="L18" s="603">
        <v>13</v>
      </c>
    </row>
    <row r="19" spans="1:12" ht="38.25">
      <c r="A19" s="395" t="s">
        <v>373</v>
      </c>
      <c r="B19" s="393">
        <v>0.91848450057405295</v>
      </c>
      <c r="C19" s="393">
        <v>9.2996555683122839</v>
      </c>
      <c r="D19" s="393">
        <v>14.580941446613089</v>
      </c>
      <c r="E19" s="393">
        <v>75.086107921928814</v>
      </c>
      <c r="F19" s="569">
        <v>871</v>
      </c>
      <c r="G19" s="863"/>
      <c r="H19" s="393" t="s">
        <v>143</v>
      </c>
      <c r="I19" s="393">
        <v>8.9514066496163682</v>
      </c>
      <c r="J19" s="393">
        <v>14.450127877237851</v>
      </c>
      <c r="K19" s="393">
        <v>75.959079283887462</v>
      </c>
      <c r="L19" s="595">
        <v>782</v>
      </c>
    </row>
    <row r="20" spans="1:12">
      <c r="A20" s="401" t="s">
        <v>274</v>
      </c>
      <c r="B20" s="400" t="s">
        <v>143</v>
      </c>
      <c r="C20" s="400">
        <v>13.913043478260869</v>
      </c>
      <c r="D20" s="400">
        <v>19.130434782608695</v>
      </c>
      <c r="E20" s="400">
        <v>65.217391304347828</v>
      </c>
      <c r="F20" s="567">
        <v>115</v>
      </c>
      <c r="G20" s="863"/>
      <c r="H20" s="400" t="s">
        <v>143</v>
      </c>
      <c r="I20" s="400">
        <v>13.26530612244898</v>
      </c>
      <c r="J20" s="400">
        <v>20.408163265306122</v>
      </c>
      <c r="K20" s="400">
        <v>65.306122448979593</v>
      </c>
      <c r="L20" s="603">
        <v>98</v>
      </c>
    </row>
    <row r="21" spans="1:12">
      <c r="A21" s="389" t="s">
        <v>55</v>
      </c>
      <c r="B21" s="379" t="s">
        <v>143</v>
      </c>
      <c r="C21" s="379" t="s">
        <v>143</v>
      </c>
      <c r="D21" s="379">
        <v>5.3571428571428568</v>
      </c>
      <c r="E21" s="379">
        <v>91.666666666666657</v>
      </c>
      <c r="F21" s="565">
        <v>168</v>
      </c>
      <c r="G21" s="863"/>
      <c r="H21" s="379" t="s">
        <v>143</v>
      </c>
      <c r="I21" s="379" t="s">
        <v>143</v>
      </c>
      <c r="J21" s="379">
        <v>3.8961038961038961</v>
      </c>
      <c r="K21" s="379">
        <v>94.155844155844164</v>
      </c>
      <c r="L21" s="601">
        <v>154</v>
      </c>
    </row>
    <row r="22" spans="1:12">
      <c r="A22" s="398" t="s">
        <v>275</v>
      </c>
      <c r="B22" s="400" t="s">
        <v>143</v>
      </c>
      <c r="C22" s="400">
        <v>15.591397849462366</v>
      </c>
      <c r="D22" s="400">
        <v>23.655913978494624</v>
      </c>
      <c r="E22" s="400">
        <v>59.677419354838712</v>
      </c>
      <c r="F22" s="567">
        <v>186</v>
      </c>
      <c r="G22" s="863"/>
      <c r="H22" s="400" t="s">
        <v>143</v>
      </c>
      <c r="I22" s="400">
        <v>15.789473684210526</v>
      </c>
      <c r="J22" s="400">
        <v>23.976608187134502</v>
      </c>
      <c r="K22" s="400">
        <v>59.649122807017541</v>
      </c>
      <c r="L22" s="603">
        <v>171</v>
      </c>
    </row>
    <row r="23" spans="1:12">
      <c r="A23" s="381" t="s">
        <v>276</v>
      </c>
      <c r="B23" s="379" t="s">
        <v>143</v>
      </c>
      <c r="C23" s="379" t="s">
        <v>143</v>
      </c>
      <c r="D23" s="379">
        <v>21.621621621621621</v>
      </c>
      <c r="E23" s="379">
        <v>64.86486486486487</v>
      </c>
      <c r="F23" s="565">
        <v>37</v>
      </c>
      <c r="G23" s="863"/>
      <c r="H23" s="379" t="s">
        <v>143</v>
      </c>
      <c r="I23" s="379" t="s">
        <v>143</v>
      </c>
      <c r="J23" s="379">
        <v>18.181818181818183</v>
      </c>
      <c r="K23" s="379">
        <v>66.666666666666657</v>
      </c>
      <c r="L23" s="601">
        <v>33</v>
      </c>
    </row>
    <row r="24" spans="1:12" ht="14.25">
      <c r="A24" s="398" t="s">
        <v>280</v>
      </c>
      <c r="B24" s="400" t="s">
        <v>143</v>
      </c>
      <c r="C24" s="400">
        <v>7.7777777777777777</v>
      </c>
      <c r="D24" s="400">
        <v>10</v>
      </c>
      <c r="E24" s="400">
        <v>81.111111111111114</v>
      </c>
      <c r="F24" s="567">
        <v>90</v>
      </c>
      <c r="G24" s="863"/>
      <c r="H24" s="400" t="s">
        <v>143</v>
      </c>
      <c r="I24" s="400">
        <v>8</v>
      </c>
      <c r="J24" s="400">
        <v>10.666666666666668</v>
      </c>
      <c r="K24" s="400">
        <v>81.333333333333329</v>
      </c>
      <c r="L24" s="603">
        <v>75</v>
      </c>
    </row>
    <row r="25" spans="1:12" ht="14.25">
      <c r="A25" s="389" t="s">
        <v>279</v>
      </c>
      <c r="B25" s="379" t="s">
        <v>143</v>
      </c>
      <c r="C25" s="379">
        <v>7.042253521126761</v>
      </c>
      <c r="D25" s="379">
        <v>12.676056338028168</v>
      </c>
      <c r="E25" s="379">
        <v>80.281690140845072</v>
      </c>
      <c r="F25" s="565">
        <v>142</v>
      </c>
      <c r="G25" s="863"/>
      <c r="H25" s="379" t="s">
        <v>143</v>
      </c>
      <c r="I25" s="379">
        <v>6.8702290076335881</v>
      </c>
      <c r="J25" s="379">
        <v>12.213740458015266</v>
      </c>
      <c r="K25" s="379">
        <v>80.916030534351151</v>
      </c>
      <c r="L25" s="601">
        <v>131</v>
      </c>
    </row>
    <row r="26" spans="1:12">
      <c r="A26" s="398" t="s">
        <v>140</v>
      </c>
      <c r="B26" s="400" t="s">
        <v>143</v>
      </c>
      <c r="C26" s="400" t="s">
        <v>143</v>
      </c>
      <c r="D26" s="400" t="s">
        <v>143</v>
      </c>
      <c r="E26" s="400">
        <v>93.589743589743591</v>
      </c>
      <c r="F26" s="567">
        <v>78</v>
      </c>
      <c r="G26" s="863"/>
      <c r="H26" s="400" t="s">
        <v>143</v>
      </c>
      <c r="I26" s="400" t="s">
        <v>143</v>
      </c>
      <c r="J26" s="400" t="s">
        <v>143</v>
      </c>
      <c r="K26" s="400">
        <v>94.366197183098592</v>
      </c>
      <c r="L26" s="603">
        <v>71</v>
      </c>
    </row>
    <row r="27" spans="1:12">
      <c r="A27" s="396" t="s">
        <v>70</v>
      </c>
      <c r="B27" s="397" t="s">
        <v>143</v>
      </c>
      <c r="C27" s="397">
        <v>15.625</v>
      </c>
      <c r="D27" s="397">
        <v>28.125</v>
      </c>
      <c r="E27" s="397">
        <v>53.125</v>
      </c>
      <c r="F27" s="568">
        <v>32</v>
      </c>
      <c r="G27" s="864"/>
      <c r="H27" s="397" t="s">
        <v>143</v>
      </c>
      <c r="I27" s="397" t="s">
        <v>143</v>
      </c>
      <c r="J27" s="397">
        <v>31.03448275862069</v>
      </c>
      <c r="K27" s="397">
        <v>51.724137931034484</v>
      </c>
      <c r="L27" s="604">
        <v>29</v>
      </c>
    </row>
    <row r="28" spans="1:12" ht="94.5" customHeight="1">
      <c r="A28" s="753" t="s">
        <v>530</v>
      </c>
      <c r="B28" s="753"/>
      <c r="C28" s="753"/>
      <c r="D28" s="753"/>
      <c r="E28" s="753"/>
      <c r="F28" s="753"/>
      <c r="G28" s="753"/>
      <c r="H28" s="753"/>
      <c r="I28" s="753"/>
      <c r="J28" s="753"/>
      <c r="K28" s="753"/>
      <c r="L28" s="753"/>
    </row>
  </sheetData>
  <mergeCells count="8">
    <mergeCell ref="A2:L2"/>
    <mergeCell ref="H5:K5"/>
    <mergeCell ref="G3:G27"/>
    <mergeCell ref="H3:K3"/>
    <mergeCell ref="A28:L28"/>
    <mergeCell ref="A3:A5"/>
    <mergeCell ref="B5:E5"/>
    <mergeCell ref="B3:E3"/>
  </mergeCells>
  <hyperlinks>
    <hyperlink ref="A1" location="Inhalt!A1" display="Zurück zum Inhalt"/>
  </hyperlinks>
  <pageMargins left="0.7" right="0.7" top="0.78740157499999996" bottom="0.78740157499999996" header="0.3" footer="0.3"/>
  <pageSetup paperSize="9" scale="5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sheetPr>
  <dimension ref="A1:Q29"/>
  <sheetViews>
    <sheetView showGridLines="0" zoomScaleNormal="100" workbookViewId="0">
      <selection activeCell="A29" sqref="A29:P29"/>
    </sheetView>
  </sheetViews>
  <sheetFormatPr baseColWidth="10" defaultRowHeight="12.75"/>
  <cols>
    <col min="1" max="1" width="5.85546875" customWidth="1"/>
    <col min="2" max="16" width="10.7109375" customWidth="1"/>
  </cols>
  <sheetData>
    <row r="1" spans="1:17">
      <c r="A1" s="609" t="s">
        <v>471</v>
      </c>
      <c r="B1" s="609"/>
    </row>
    <row r="2" spans="1:17" ht="31.5" customHeight="1">
      <c r="A2" s="672" t="s">
        <v>386</v>
      </c>
      <c r="B2" s="672"/>
      <c r="C2" s="672"/>
      <c r="D2" s="672"/>
      <c r="E2" s="672"/>
      <c r="F2" s="672"/>
      <c r="G2" s="672"/>
      <c r="H2" s="672"/>
      <c r="I2" s="672"/>
      <c r="J2" s="672"/>
      <c r="K2" s="672"/>
      <c r="L2" s="672"/>
      <c r="M2" s="672"/>
      <c r="N2" s="672"/>
      <c r="O2" s="672"/>
      <c r="P2" s="672"/>
      <c r="Q2" s="20"/>
    </row>
    <row r="3" spans="1:17" ht="24.75" customHeight="1">
      <c r="A3" s="673" t="s">
        <v>33</v>
      </c>
      <c r="B3" s="866" t="s">
        <v>362</v>
      </c>
      <c r="C3" s="676" t="s">
        <v>2</v>
      </c>
      <c r="D3" s="865"/>
      <c r="E3" s="865"/>
      <c r="F3" s="865"/>
      <c r="G3" s="865"/>
      <c r="H3" s="865"/>
      <c r="I3" s="866"/>
      <c r="J3" s="676" t="s">
        <v>110</v>
      </c>
      <c r="K3" s="865"/>
      <c r="L3" s="865"/>
      <c r="M3" s="865"/>
      <c r="N3" s="865"/>
      <c r="O3" s="865"/>
      <c r="P3" s="865"/>
      <c r="Q3" s="1"/>
    </row>
    <row r="4" spans="1:17" ht="76.5" customHeight="1">
      <c r="A4" s="868"/>
      <c r="B4" s="866"/>
      <c r="C4" s="452" t="s">
        <v>59</v>
      </c>
      <c r="D4" s="452" t="s">
        <v>344</v>
      </c>
      <c r="E4" s="452" t="s">
        <v>343</v>
      </c>
      <c r="F4" s="453" t="s">
        <v>364</v>
      </c>
      <c r="G4" s="453" t="s">
        <v>358</v>
      </c>
      <c r="H4" s="453" t="s">
        <v>359</v>
      </c>
      <c r="I4" s="453" t="s">
        <v>360</v>
      </c>
      <c r="J4" s="452" t="s">
        <v>59</v>
      </c>
      <c r="K4" s="452" t="s">
        <v>344</v>
      </c>
      <c r="L4" s="452" t="s">
        <v>343</v>
      </c>
      <c r="M4" s="453" t="s">
        <v>365</v>
      </c>
      <c r="N4" s="453" t="s">
        <v>361</v>
      </c>
      <c r="O4" s="453" t="s">
        <v>277</v>
      </c>
      <c r="P4" s="454" t="s">
        <v>54</v>
      </c>
    </row>
    <row r="5" spans="1:17" ht="12.75" customHeight="1">
      <c r="A5" s="869"/>
      <c r="B5" s="867" t="s">
        <v>57</v>
      </c>
      <c r="C5" s="867"/>
      <c r="D5" s="867"/>
      <c r="E5" s="867"/>
      <c r="F5" s="867"/>
      <c r="G5" s="867"/>
      <c r="H5" s="867"/>
      <c r="I5" s="867"/>
      <c r="J5" s="867"/>
      <c r="K5" s="867"/>
      <c r="L5" s="867"/>
      <c r="M5" s="867"/>
      <c r="N5" s="867"/>
      <c r="O5" s="867"/>
      <c r="P5" s="867"/>
    </row>
    <row r="6" spans="1:17" ht="12.75" customHeight="1">
      <c r="A6" s="122">
        <v>1995</v>
      </c>
      <c r="B6" s="455">
        <v>229920</v>
      </c>
      <c r="C6" s="455">
        <v>197015</v>
      </c>
      <c r="D6" s="455">
        <v>125253</v>
      </c>
      <c r="E6" s="455">
        <v>71762</v>
      </c>
      <c r="F6" s="455">
        <v>125253</v>
      </c>
      <c r="G6" s="455" t="s">
        <v>71</v>
      </c>
      <c r="H6" s="455">
        <v>71762</v>
      </c>
      <c r="I6" s="455" t="s">
        <v>71</v>
      </c>
      <c r="J6" s="455">
        <v>32905</v>
      </c>
      <c r="K6" s="455">
        <v>30426</v>
      </c>
      <c r="L6" s="455">
        <v>2479</v>
      </c>
      <c r="M6" s="455">
        <v>10891</v>
      </c>
      <c r="N6" s="455" t="s">
        <v>71</v>
      </c>
      <c r="O6" s="455" t="s">
        <v>71</v>
      </c>
      <c r="P6" s="456">
        <v>22014</v>
      </c>
    </row>
    <row r="7" spans="1:17" ht="12.75" customHeight="1">
      <c r="A7" s="151">
        <v>1996</v>
      </c>
      <c r="B7" s="403">
        <v>236848</v>
      </c>
      <c r="C7" s="403">
        <v>202042</v>
      </c>
      <c r="D7" s="403">
        <v>130159</v>
      </c>
      <c r="E7" s="403">
        <v>71883</v>
      </c>
      <c r="F7" s="403">
        <v>130159</v>
      </c>
      <c r="G7" s="403" t="s">
        <v>71</v>
      </c>
      <c r="H7" s="403">
        <v>71883</v>
      </c>
      <c r="I7" s="403" t="s">
        <v>71</v>
      </c>
      <c r="J7" s="403">
        <v>34806</v>
      </c>
      <c r="K7" s="403">
        <v>32291</v>
      </c>
      <c r="L7" s="403">
        <v>2515</v>
      </c>
      <c r="M7" s="403">
        <v>12312</v>
      </c>
      <c r="N7" s="403" t="s">
        <v>71</v>
      </c>
      <c r="O7" s="403" t="s">
        <v>71</v>
      </c>
      <c r="P7" s="404">
        <v>22494</v>
      </c>
    </row>
    <row r="8" spans="1:17" ht="12.75" customHeight="1">
      <c r="A8" s="122">
        <v>1997</v>
      </c>
      <c r="B8" s="455">
        <v>237144</v>
      </c>
      <c r="C8" s="455">
        <v>201073</v>
      </c>
      <c r="D8" s="455">
        <v>128747</v>
      </c>
      <c r="E8" s="455">
        <v>72326</v>
      </c>
      <c r="F8" s="455">
        <v>128747</v>
      </c>
      <c r="G8" s="455" t="s">
        <v>71</v>
      </c>
      <c r="H8" s="455">
        <v>72326</v>
      </c>
      <c r="I8" s="455" t="s">
        <v>71</v>
      </c>
      <c r="J8" s="455">
        <v>36071</v>
      </c>
      <c r="K8" s="455">
        <v>34165</v>
      </c>
      <c r="L8" s="455">
        <v>1906</v>
      </c>
      <c r="M8" s="455">
        <v>12213</v>
      </c>
      <c r="N8" s="455" t="s">
        <v>71</v>
      </c>
      <c r="O8" s="455" t="s">
        <v>71</v>
      </c>
      <c r="P8" s="456">
        <v>23858</v>
      </c>
    </row>
    <row r="9" spans="1:17" ht="12.75" customHeight="1">
      <c r="A9" s="151">
        <v>1998</v>
      </c>
      <c r="B9" s="403">
        <v>227525</v>
      </c>
      <c r="C9" s="403">
        <v>190886</v>
      </c>
      <c r="D9" s="403">
        <v>122964</v>
      </c>
      <c r="E9" s="403">
        <v>67922</v>
      </c>
      <c r="F9" s="403">
        <v>122964</v>
      </c>
      <c r="G9" s="403" t="s">
        <v>71</v>
      </c>
      <c r="H9" s="403">
        <v>67922</v>
      </c>
      <c r="I9" s="403" t="s">
        <v>71</v>
      </c>
      <c r="J9" s="403">
        <v>36639</v>
      </c>
      <c r="K9" s="403">
        <v>34831</v>
      </c>
      <c r="L9" s="403">
        <v>1808</v>
      </c>
      <c r="M9" s="403">
        <v>12042</v>
      </c>
      <c r="N9" s="403" t="s">
        <v>71</v>
      </c>
      <c r="O9" s="403" t="s">
        <v>71</v>
      </c>
      <c r="P9" s="404">
        <v>24597</v>
      </c>
    </row>
    <row r="10" spans="1:17" ht="12.75" customHeight="1">
      <c r="A10" s="155">
        <v>1999</v>
      </c>
      <c r="B10" s="457">
        <v>221696</v>
      </c>
      <c r="C10" s="457">
        <v>185001</v>
      </c>
      <c r="D10" s="457">
        <v>118675</v>
      </c>
      <c r="E10" s="457">
        <v>66326</v>
      </c>
      <c r="F10" s="457">
        <v>118675</v>
      </c>
      <c r="G10" s="455" t="s">
        <v>71</v>
      </c>
      <c r="H10" s="457">
        <v>66326</v>
      </c>
      <c r="I10" s="455" t="s">
        <v>71</v>
      </c>
      <c r="J10" s="457">
        <v>36695</v>
      </c>
      <c r="K10" s="457">
        <v>34098</v>
      </c>
      <c r="L10" s="457">
        <v>2597</v>
      </c>
      <c r="M10" s="457">
        <v>12426</v>
      </c>
      <c r="N10" s="455" t="s">
        <v>71</v>
      </c>
      <c r="O10" s="455" t="s">
        <v>71</v>
      </c>
      <c r="P10" s="458">
        <v>24269</v>
      </c>
    </row>
    <row r="11" spans="1:17" ht="12.75" customHeight="1">
      <c r="A11" s="151">
        <v>2000</v>
      </c>
      <c r="B11" s="403">
        <v>214473</v>
      </c>
      <c r="C11" s="403">
        <v>176654</v>
      </c>
      <c r="D11" s="403">
        <v>113509</v>
      </c>
      <c r="E11" s="403">
        <v>63145</v>
      </c>
      <c r="F11" s="403">
        <v>113325</v>
      </c>
      <c r="G11" s="403">
        <v>125</v>
      </c>
      <c r="H11" s="403">
        <v>63145</v>
      </c>
      <c r="I11" s="403" t="s">
        <v>71</v>
      </c>
      <c r="J11" s="403">
        <v>37819</v>
      </c>
      <c r="K11" s="403">
        <v>35398</v>
      </c>
      <c r="L11" s="403">
        <v>2421</v>
      </c>
      <c r="M11" s="403">
        <v>11975</v>
      </c>
      <c r="N11" s="403">
        <v>171</v>
      </c>
      <c r="O11" s="403">
        <v>199</v>
      </c>
      <c r="P11" s="404">
        <v>25533</v>
      </c>
    </row>
    <row r="12" spans="1:17" ht="12.75" customHeight="1">
      <c r="A12" s="122">
        <v>2001</v>
      </c>
      <c r="B12" s="455">
        <v>208123</v>
      </c>
      <c r="C12" s="455">
        <v>171714</v>
      </c>
      <c r="D12" s="455">
        <v>108820</v>
      </c>
      <c r="E12" s="455">
        <v>62894</v>
      </c>
      <c r="F12" s="455">
        <v>108494</v>
      </c>
      <c r="G12" s="455">
        <v>179</v>
      </c>
      <c r="H12" s="455">
        <v>62868</v>
      </c>
      <c r="I12" s="455">
        <v>17</v>
      </c>
      <c r="J12" s="455">
        <v>36409</v>
      </c>
      <c r="K12" s="455">
        <v>33786</v>
      </c>
      <c r="L12" s="455">
        <v>2623</v>
      </c>
      <c r="M12" s="455">
        <v>11080</v>
      </c>
      <c r="N12" s="455">
        <v>477</v>
      </c>
      <c r="O12" s="455">
        <v>423</v>
      </c>
      <c r="P12" s="456">
        <v>24585</v>
      </c>
    </row>
    <row r="13" spans="1:17" ht="12.75" customHeight="1">
      <c r="A13" s="159">
        <v>2002</v>
      </c>
      <c r="B13" s="403">
        <v>208606</v>
      </c>
      <c r="C13" s="403">
        <v>172606</v>
      </c>
      <c r="D13" s="403">
        <v>109141</v>
      </c>
      <c r="E13" s="403">
        <v>63465</v>
      </c>
      <c r="F13" s="403">
        <v>108130</v>
      </c>
      <c r="G13" s="403">
        <v>728</v>
      </c>
      <c r="H13" s="403">
        <v>63193</v>
      </c>
      <c r="I13" s="403">
        <v>226</v>
      </c>
      <c r="J13" s="403">
        <v>36000</v>
      </c>
      <c r="K13" s="403">
        <v>32721</v>
      </c>
      <c r="L13" s="403">
        <v>3279</v>
      </c>
      <c r="M13" s="403">
        <v>10517</v>
      </c>
      <c r="N13" s="403">
        <v>992</v>
      </c>
      <c r="O13" s="403">
        <v>1158</v>
      </c>
      <c r="P13" s="404">
        <v>23662</v>
      </c>
    </row>
    <row r="14" spans="1:17" ht="12.75" customHeight="1">
      <c r="A14" s="121">
        <v>2003</v>
      </c>
      <c r="B14" s="455">
        <v>218146</v>
      </c>
      <c r="C14" s="455">
        <v>181528</v>
      </c>
      <c r="D14" s="455">
        <v>111114</v>
      </c>
      <c r="E14" s="455">
        <v>70414</v>
      </c>
      <c r="F14" s="455">
        <v>109237</v>
      </c>
      <c r="G14" s="455">
        <v>1504</v>
      </c>
      <c r="H14" s="455">
        <v>69420</v>
      </c>
      <c r="I14" s="455">
        <v>925</v>
      </c>
      <c r="J14" s="455">
        <v>36618</v>
      </c>
      <c r="K14" s="455">
        <v>33002</v>
      </c>
      <c r="L14" s="455">
        <v>3616</v>
      </c>
      <c r="M14" s="455">
        <v>11145</v>
      </c>
      <c r="N14" s="455">
        <v>1478</v>
      </c>
      <c r="O14" s="455">
        <v>1537</v>
      </c>
      <c r="P14" s="456">
        <v>22900</v>
      </c>
    </row>
    <row r="15" spans="1:17" ht="12.75" customHeight="1">
      <c r="A15" s="159">
        <v>2004</v>
      </c>
      <c r="B15" s="403">
        <v>230940</v>
      </c>
      <c r="C15" s="403">
        <v>191785</v>
      </c>
      <c r="D15" s="403">
        <v>116338</v>
      </c>
      <c r="E15" s="403">
        <v>75447</v>
      </c>
      <c r="F15" s="403">
        <v>111664</v>
      </c>
      <c r="G15" s="403">
        <v>3803</v>
      </c>
      <c r="H15" s="403">
        <v>73213</v>
      </c>
      <c r="I15" s="403">
        <v>2051</v>
      </c>
      <c r="J15" s="403">
        <v>39155</v>
      </c>
      <c r="K15" s="403">
        <v>34374</v>
      </c>
      <c r="L15" s="403">
        <v>4781</v>
      </c>
      <c r="M15" s="403">
        <v>11532</v>
      </c>
      <c r="N15" s="403">
        <v>2969</v>
      </c>
      <c r="O15" s="403">
        <v>2601</v>
      </c>
      <c r="P15" s="404">
        <v>23107</v>
      </c>
    </row>
    <row r="16" spans="1:17" ht="12.75" customHeight="1">
      <c r="A16" s="160">
        <v>2005</v>
      </c>
      <c r="B16" s="455">
        <v>252482</v>
      </c>
      <c r="C16" s="455">
        <v>207936</v>
      </c>
      <c r="D16" s="455">
        <v>126345</v>
      </c>
      <c r="E16" s="455">
        <v>81591</v>
      </c>
      <c r="F16" s="455">
        <v>117870</v>
      </c>
      <c r="G16" s="455">
        <v>6858</v>
      </c>
      <c r="H16" s="455">
        <v>78216</v>
      </c>
      <c r="I16" s="455">
        <v>2833</v>
      </c>
      <c r="J16" s="455">
        <v>44546</v>
      </c>
      <c r="K16" s="455">
        <v>39288</v>
      </c>
      <c r="L16" s="455">
        <v>5258</v>
      </c>
      <c r="M16" s="455">
        <v>11636</v>
      </c>
      <c r="N16" s="455">
        <v>5818</v>
      </c>
      <c r="O16" s="455">
        <v>3340</v>
      </c>
      <c r="P16" s="456">
        <v>25911</v>
      </c>
    </row>
    <row r="17" spans="1:16" ht="12.75" customHeight="1">
      <c r="A17" s="239">
        <v>2006</v>
      </c>
      <c r="B17" s="403">
        <v>265704</v>
      </c>
      <c r="C17" s="403">
        <v>220782</v>
      </c>
      <c r="D17" s="403">
        <v>136866</v>
      </c>
      <c r="E17" s="403">
        <v>83916</v>
      </c>
      <c r="F17" s="403">
        <v>124037</v>
      </c>
      <c r="G17" s="403">
        <v>10522</v>
      </c>
      <c r="H17" s="403">
        <v>78742</v>
      </c>
      <c r="I17" s="403">
        <v>4372</v>
      </c>
      <c r="J17" s="403">
        <v>44922</v>
      </c>
      <c r="K17" s="403">
        <v>38694</v>
      </c>
      <c r="L17" s="403">
        <v>6228</v>
      </c>
      <c r="M17" s="403">
        <v>12374</v>
      </c>
      <c r="N17" s="403">
        <v>6977</v>
      </c>
      <c r="O17" s="403">
        <v>4427</v>
      </c>
      <c r="P17" s="404">
        <v>24253</v>
      </c>
    </row>
    <row r="18" spans="1:16" ht="12.75" customHeight="1">
      <c r="A18" s="240">
        <v>2007</v>
      </c>
      <c r="B18" s="455">
        <v>286391</v>
      </c>
      <c r="C18" s="455">
        <v>239877</v>
      </c>
      <c r="D18" s="455">
        <v>149882</v>
      </c>
      <c r="E18" s="455">
        <v>89995</v>
      </c>
      <c r="F18" s="455">
        <v>132367</v>
      </c>
      <c r="G18" s="455">
        <v>14396</v>
      </c>
      <c r="H18" s="455">
        <v>80061</v>
      </c>
      <c r="I18" s="455">
        <v>8769</v>
      </c>
      <c r="J18" s="455">
        <v>46514</v>
      </c>
      <c r="K18" s="455">
        <v>39718</v>
      </c>
      <c r="L18" s="455">
        <v>6796</v>
      </c>
      <c r="M18" s="455">
        <v>12310</v>
      </c>
      <c r="N18" s="455">
        <v>9190</v>
      </c>
      <c r="O18" s="455">
        <v>5484</v>
      </c>
      <c r="P18" s="456">
        <v>23814</v>
      </c>
    </row>
    <row r="19" spans="1:16" ht="12.75" customHeight="1">
      <c r="A19" s="239">
        <v>2008</v>
      </c>
      <c r="B19" s="403">
        <v>309364</v>
      </c>
      <c r="C19" s="403">
        <v>260498</v>
      </c>
      <c r="D19" s="403">
        <v>162517</v>
      </c>
      <c r="E19" s="403">
        <v>97981</v>
      </c>
      <c r="F19" s="403">
        <v>133875</v>
      </c>
      <c r="G19" s="403">
        <v>23721</v>
      </c>
      <c r="H19" s="403">
        <v>79510</v>
      </c>
      <c r="I19" s="403">
        <v>16774</v>
      </c>
      <c r="J19" s="403">
        <v>48866</v>
      </c>
      <c r="K19" s="403">
        <v>41411</v>
      </c>
      <c r="L19" s="403">
        <v>7455</v>
      </c>
      <c r="M19" s="403">
        <v>11896</v>
      </c>
      <c r="N19" s="403">
        <v>11809</v>
      </c>
      <c r="O19" s="403">
        <v>6613</v>
      </c>
      <c r="P19" s="404">
        <v>25166</v>
      </c>
    </row>
    <row r="20" spans="1:16" ht="12.75" customHeight="1">
      <c r="A20" s="121">
        <v>2009</v>
      </c>
      <c r="B20" s="455">
        <v>338656</v>
      </c>
      <c r="C20" s="455">
        <v>288875</v>
      </c>
      <c r="D20" s="455">
        <v>178672</v>
      </c>
      <c r="E20" s="455">
        <v>110203</v>
      </c>
      <c r="F20" s="455">
        <v>135080</v>
      </c>
      <c r="G20" s="455">
        <v>35985</v>
      </c>
      <c r="H20" s="455">
        <v>70080</v>
      </c>
      <c r="I20" s="455">
        <v>37770</v>
      </c>
      <c r="J20" s="455">
        <v>49781</v>
      </c>
      <c r="K20" s="455">
        <v>41928</v>
      </c>
      <c r="L20" s="455">
        <v>7853</v>
      </c>
      <c r="M20" s="455">
        <v>11560</v>
      </c>
      <c r="N20" s="455">
        <v>15241</v>
      </c>
      <c r="O20" s="455">
        <v>7872</v>
      </c>
      <c r="P20" s="456">
        <v>25068</v>
      </c>
    </row>
    <row r="21" spans="1:16" ht="12.75" customHeight="1">
      <c r="A21" s="159">
        <v>2010</v>
      </c>
      <c r="B21" s="403">
        <v>361697</v>
      </c>
      <c r="C21" s="403">
        <v>294881</v>
      </c>
      <c r="D21" s="403">
        <v>182975</v>
      </c>
      <c r="E21" s="403">
        <v>111906</v>
      </c>
      <c r="F21" s="403">
        <v>125563</v>
      </c>
      <c r="G21" s="403">
        <v>57178</v>
      </c>
      <c r="H21" s="403">
        <v>54235</v>
      </c>
      <c r="I21" s="403">
        <v>57650</v>
      </c>
      <c r="J21" s="403">
        <v>66816</v>
      </c>
      <c r="K21" s="403">
        <v>54502</v>
      </c>
      <c r="L21" s="403">
        <v>12314</v>
      </c>
      <c r="M21" s="403">
        <v>10454</v>
      </c>
      <c r="N21" s="403">
        <v>20810</v>
      </c>
      <c r="O21" s="403">
        <v>10207</v>
      </c>
      <c r="P21" s="404">
        <v>25600</v>
      </c>
    </row>
    <row r="22" spans="1:16" ht="12.75" customHeight="1">
      <c r="A22" s="121">
        <v>2011</v>
      </c>
      <c r="B22" s="455">
        <v>392171</v>
      </c>
      <c r="C22" s="455">
        <v>307271</v>
      </c>
      <c r="D22" s="455">
        <v>190760</v>
      </c>
      <c r="E22" s="455">
        <v>116511</v>
      </c>
      <c r="F22" s="455">
        <v>114208</v>
      </c>
      <c r="G22" s="455">
        <v>76552</v>
      </c>
      <c r="H22" s="455">
        <v>36975</v>
      </c>
      <c r="I22" s="455">
        <v>79536</v>
      </c>
      <c r="J22" s="455">
        <v>84900</v>
      </c>
      <c r="K22" s="455">
        <v>66528</v>
      </c>
      <c r="L22" s="455">
        <v>18372</v>
      </c>
      <c r="M22" s="455">
        <v>11050</v>
      </c>
      <c r="N22" s="455">
        <v>30791</v>
      </c>
      <c r="O22" s="455">
        <v>16100</v>
      </c>
      <c r="P22" s="456">
        <v>26959</v>
      </c>
    </row>
    <row r="23" spans="1:16" ht="12.75" customHeight="1">
      <c r="A23" s="159">
        <v>2012</v>
      </c>
      <c r="B23" s="403">
        <v>413338</v>
      </c>
      <c r="C23" s="403">
        <v>309621</v>
      </c>
      <c r="D23" s="403">
        <v>189895</v>
      </c>
      <c r="E23" s="403">
        <v>119726</v>
      </c>
      <c r="F23" s="403">
        <v>97615</v>
      </c>
      <c r="G23" s="403">
        <v>92280</v>
      </c>
      <c r="H23" s="403">
        <v>24491</v>
      </c>
      <c r="I23" s="403">
        <v>95235</v>
      </c>
      <c r="J23" s="403">
        <v>103717</v>
      </c>
      <c r="K23" s="403">
        <v>80576</v>
      </c>
      <c r="L23" s="403">
        <v>23141</v>
      </c>
      <c r="M23" s="403">
        <v>10456</v>
      </c>
      <c r="N23" s="403">
        <v>45516</v>
      </c>
      <c r="O23" s="403">
        <v>20948</v>
      </c>
      <c r="P23" s="404">
        <v>26797</v>
      </c>
    </row>
    <row r="24" spans="1:16" ht="12.75" customHeight="1">
      <c r="A24" s="121">
        <v>2013</v>
      </c>
      <c r="B24" s="455">
        <v>436420</v>
      </c>
      <c r="C24" s="455">
        <v>309870</v>
      </c>
      <c r="D24" s="455">
        <v>185648</v>
      </c>
      <c r="E24" s="455">
        <v>124222</v>
      </c>
      <c r="F24" s="455">
        <v>80715</v>
      </c>
      <c r="G24" s="455">
        <v>104933</v>
      </c>
      <c r="H24" s="455">
        <v>16351</v>
      </c>
      <c r="I24" s="455">
        <v>107871</v>
      </c>
      <c r="J24" s="455">
        <v>126550</v>
      </c>
      <c r="K24" s="455">
        <v>99336</v>
      </c>
      <c r="L24" s="455">
        <v>27214</v>
      </c>
      <c r="M24" s="455">
        <v>10661</v>
      </c>
      <c r="N24" s="455">
        <v>63273</v>
      </c>
      <c r="O24" s="455">
        <v>24910</v>
      </c>
      <c r="P24" s="456">
        <v>27706</v>
      </c>
    </row>
    <row r="25" spans="1:16" ht="12.75" customHeight="1">
      <c r="A25" s="159">
        <v>2014</v>
      </c>
      <c r="B25" s="403">
        <v>460503</v>
      </c>
      <c r="C25" s="403">
        <v>313796</v>
      </c>
      <c r="D25" s="403">
        <v>185010</v>
      </c>
      <c r="E25" s="403">
        <v>128786</v>
      </c>
      <c r="F25" s="403">
        <v>66598</v>
      </c>
      <c r="G25" s="403">
        <v>118411</v>
      </c>
      <c r="H25" s="403">
        <v>11457</v>
      </c>
      <c r="I25" s="403">
        <v>117329</v>
      </c>
      <c r="J25" s="403">
        <v>146707</v>
      </c>
      <c r="K25" s="403">
        <v>116139</v>
      </c>
      <c r="L25" s="403">
        <v>30568</v>
      </c>
      <c r="M25" s="403">
        <v>10728</v>
      </c>
      <c r="N25" s="403">
        <v>79480</v>
      </c>
      <c r="O25" s="403">
        <v>28353</v>
      </c>
      <c r="P25" s="404">
        <v>28147</v>
      </c>
    </row>
    <row r="26" spans="1:16" ht="12.75" customHeight="1">
      <c r="A26" s="121">
        <v>2015</v>
      </c>
      <c r="B26" s="455">
        <v>481588</v>
      </c>
      <c r="C26" s="455">
        <v>317102</v>
      </c>
      <c r="D26" s="455">
        <v>180022</v>
      </c>
      <c r="E26" s="455">
        <v>137080</v>
      </c>
      <c r="F26" s="455">
        <v>54106</v>
      </c>
      <c r="G26" s="455">
        <v>125916</v>
      </c>
      <c r="H26" s="455">
        <v>9605</v>
      </c>
      <c r="I26" s="455">
        <v>127475</v>
      </c>
      <c r="J26" s="455">
        <v>164486</v>
      </c>
      <c r="K26" s="455">
        <v>128794</v>
      </c>
      <c r="L26" s="455">
        <v>35692</v>
      </c>
      <c r="M26" s="455">
        <v>10328</v>
      </c>
      <c r="N26" s="455">
        <v>91510</v>
      </c>
      <c r="O26" s="455">
        <v>33433</v>
      </c>
      <c r="P26" s="456">
        <v>29215</v>
      </c>
    </row>
    <row r="27" spans="1:16" ht="12.75" customHeight="1">
      <c r="A27" s="159">
        <v>2016</v>
      </c>
      <c r="B27" s="403">
        <v>491678</v>
      </c>
      <c r="C27" s="403">
        <v>315167</v>
      </c>
      <c r="D27" s="403">
        <v>172533</v>
      </c>
      <c r="E27" s="403">
        <v>142634</v>
      </c>
      <c r="F27" s="403">
        <v>49122</v>
      </c>
      <c r="G27" s="403">
        <v>123411</v>
      </c>
      <c r="H27" s="403">
        <v>9486</v>
      </c>
      <c r="I27" s="403">
        <v>133148</v>
      </c>
      <c r="J27" s="403">
        <v>176511</v>
      </c>
      <c r="K27" s="403">
        <v>137173</v>
      </c>
      <c r="L27" s="403">
        <v>39338</v>
      </c>
      <c r="M27" s="403">
        <v>10580</v>
      </c>
      <c r="N27" s="403">
        <v>99620</v>
      </c>
      <c r="O27" s="403">
        <v>37010</v>
      </c>
      <c r="P27" s="404">
        <v>29301</v>
      </c>
    </row>
    <row r="28" spans="1:16" ht="15" customHeight="1">
      <c r="A28" s="666" t="s">
        <v>363</v>
      </c>
      <c r="B28" s="666"/>
      <c r="C28" s="667"/>
      <c r="D28" s="667"/>
      <c r="E28" s="667"/>
      <c r="F28" s="666"/>
      <c r="G28" s="666"/>
      <c r="H28" s="666"/>
      <c r="I28" s="667"/>
      <c r="J28" s="667"/>
      <c r="K28" s="667"/>
      <c r="L28" s="667"/>
      <c r="M28" s="666"/>
      <c r="N28" s="666"/>
      <c r="O28" s="667"/>
      <c r="P28" s="666"/>
    </row>
    <row r="29" spans="1:16" ht="15" customHeight="1">
      <c r="A29" s="638" t="s">
        <v>229</v>
      </c>
      <c r="B29" s="638"/>
      <c r="C29" s="638"/>
      <c r="D29" s="638"/>
      <c r="E29" s="638"/>
      <c r="F29" s="638"/>
      <c r="G29" s="638"/>
      <c r="H29" s="638"/>
      <c r="I29" s="638"/>
      <c r="J29" s="638"/>
      <c r="K29" s="638"/>
      <c r="L29" s="638"/>
      <c r="M29" s="638"/>
      <c r="N29" s="638"/>
      <c r="O29" s="638"/>
      <c r="P29" s="638"/>
    </row>
  </sheetData>
  <mergeCells count="9">
    <mergeCell ref="A29:P29"/>
    <mergeCell ref="C3:I3"/>
    <mergeCell ref="J3:P3"/>
    <mergeCell ref="A28:P28"/>
    <mergeCell ref="A1:B1"/>
    <mergeCell ref="B5:P5"/>
    <mergeCell ref="A3:A5"/>
    <mergeCell ref="A2:P2"/>
    <mergeCell ref="B3:B4"/>
  </mergeCells>
  <hyperlinks>
    <hyperlink ref="A1" location="Inhalt!A1" display="Zurück zum Inhalt"/>
  </hyperlinks>
  <pageMargins left="0.70866141732283461" right="0.70866141732283461" top="0.78740157480314965" bottom="0.78740157480314965" header="0.31496062992125984" footer="0.31496062992125984"/>
  <pageSetup paperSize="9" scale="80" fitToHeight="2" orientation="landscape" r:id="rId1"/>
  <headerFooter>
    <oddHeader>&amp;R&amp;K0070C0
F5 - Tabellenanhang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M25"/>
  <sheetViews>
    <sheetView showGridLines="0" zoomScaleNormal="100" zoomScaleSheetLayoutView="85" workbookViewId="0">
      <selection activeCell="A2" sqref="A2:F2"/>
    </sheetView>
  </sheetViews>
  <sheetFormatPr baseColWidth="10" defaultRowHeight="12.75"/>
  <cols>
    <col min="1" max="1" width="42.140625" customWidth="1"/>
    <col min="2" max="2" width="12.28515625" customWidth="1"/>
    <col min="3" max="6" width="11.28515625" customWidth="1"/>
    <col min="7" max="7" width="12.28515625" customWidth="1"/>
    <col min="8" max="10" width="11.28515625" customWidth="1"/>
    <col min="11" max="11" width="10.7109375" customWidth="1"/>
  </cols>
  <sheetData>
    <row r="1" spans="1:13">
      <c r="A1" s="538" t="s">
        <v>471</v>
      </c>
    </row>
    <row r="2" spans="1:13" ht="30.75" customHeight="1">
      <c r="A2" s="635" t="s">
        <v>472</v>
      </c>
      <c r="B2" s="635"/>
      <c r="C2" s="635"/>
      <c r="D2" s="635"/>
      <c r="E2" s="635"/>
      <c r="F2" s="635"/>
      <c r="G2" s="146"/>
      <c r="H2" s="146"/>
      <c r="I2" s="146"/>
      <c r="J2" s="146"/>
      <c r="K2" s="146"/>
      <c r="L2" s="20"/>
      <c r="M2" s="20"/>
    </row>
    <row r="5" spans="1:13">
      <c r="A5" s="15"/>
    </row>
    <row r="8" spans="1:13">
      <c r="J8" s="16"/>
      <c r="K8" s="16"/>
      <c r="M8" s="16"/>
    </row>
    <row r="9" spans="1:13">
      <c r="E9" s="16"/>
      <c r="F9" s="16"/>
      <c r="J9" s="16"/>
      <c r="K9" s="16"/>
      <c r="M9" s="16"/>
    </row>
    <row r="10" spans="1:13">
      <c r="E10" s="16"/>
      <c r="F10" s="16"/>
    </row>
    <row r="13" spans="1:13">
      <c r="I13" s="257"/>
      <c r="J13" s="257"/>
      <c r="K13" s="257"/>
    </row>
    <row r="14" spans="1:13" ht="12.75" customHeight="1">
      <c r="A14" s="257"/>
      <c r="B14" s="257"/>
      <c r="C14" s="257"/>
      <c r="D14" s="257"/>
      <c r="E14" s="257"/>
      <c r="F14" s="257"/>
      <c r="G14" s="257"/>
      <c r="H14" s="257"/>
      <c r="I14" s="257"/>
      <c r="J14" s="257"/>
      <c r="K14" s="257"/>
    </row>
    <row r="15" spans="1:13">
      <c r="A15" s="257"/>
      <c r="B15" s="257"/>
      <c r="C15" s="257"/>
      <c r="D15" s="257"/>
      <c r="E15" s="257"/>
      <c r="F15" s="257"/>
      <c r="G15" s="257"/>
      <c r="H15" s="257"/>
    </row>
    <row r="23" spans="1:10" ht="280.5" customHeight="1">
      <c r="A23" s="636" t="s">
        <v>377</v>
      </c>
      <c r="B23" s="636"/>
      <c r="C23" s="636"/>
      <c r="D23" s="636"/>
      <c r="E23" s="636"/>
      <c r="F23" s="636"/>
    </row>
    <row r="25" spans="1:10" ht="30" customHeight="1">
      <c r="G25" s="293"/>
      <c r="H25" s="293"/>
      <c r="I25" s="293"/>
      <c r="J25" s="293"/>
    </row>
  </sheetData>
  <mergeCells count="2">
    <mergeCell ref="A2:F2"/>
    <mergeCell ref="A23:F23"/>
  </mergeCells>
  <hyperlinks>
    <hyperlink ref="A1" location="Inhalt!A1" display="Zurück zum Inhalt"/>
  </hyperlinks>
  <pageMargins left="0.70866141732283461" right="0.70866141732283461" top="0.78740157480314965" bottom="0.78740157480314965" header="0.31496062992125984" footer="0.31496062992125984"/>
  <pageSetup paperSize="9" scale="89" orientation="portrait" r:id="rId1"/>
  <headerFooter>
    <oddHeader>&amp;R&amp;K0070C0
F5 -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I76"/>
  <sheetViews>
    <sheetView showGridLines="0" zoomScaleNormal="100" workbookViewId="0">
      <selection activeCell="A2" sqref="A2:I2"/>
    </sheetView>
  </sheetViews>
  <sheetFormatPr baseColWidth="10" defaultRowHeight="12.75"/>
  <cols>
    <col min="8" max="8" width="7.7109375" customWidth="1"/>
  </cols>
  <sheetData>
    <row r="1" spans="1:9">
      <c r="A1" s="609" t="s">
        <v>471</v>
      </c>
      <c r="B1" s="609"/>
    </row>
    <row r="2" spans="1:9" ht="39.75" customHeight="1">
      <c r="A2" s="637" t="s">
        <v>466</v>
      </c>
      <c r="B2" s="637"/>
      <c r="C2" s="637"/>
      <c r="D2" s="637"/>
      <c r="E2" s="637"/>
      <c r="F2" s="637"/>
      <c r="G2" s="637"/>
      <c r="H2" s="637"/>
      <c r="I2" s="637"/>
    </row>
    <row r="76" spans="1:9" ht="42.75" customHeight="1">
      <c r="A76" s="638" t="s">
        <v>376</v>
      </c>
      <c r="B76" s="638"/>
      <c r="C76" s="638"/>
      <c r="D76" s="638"/>
      <c r="E76" s="638"/>
      <c r="F76" s="638"/>
      <c r="G76" s="638"/>
      <c r="H76" s="638"/>
      <c r="I76" s="638"/>
    </row>
  </sheetData>
  <mergeCells count="3">
    <mergeCell ref="A2:I2"/>
    <mergeCell ref="A76:I76"/>
    <mergeCell ref="A1:B1"/>
  </mergeCells>
  <hyperlinks>
    <hyperlink ref="A1" location="Inhalt!A1" display="Zurück zum Inhalt"/>
  </hyperlinks>
  <pageMargins left="0.70866141732283461" right="0.70866141732283461" top="0.78740157480314965" bottom="0.78740157480314965" header="0.31496062992125984" footer="0.31496062992125984"/>
  <pageSetup paperSize="9" scale="74" orientation="portrait" r:id="rId1"/>
  <headerFooter>
    <oddHeader>&amp;R&amp;K0070C0
F5 - Tabellenanhang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sheetPr>
  <dimension ref="A1:L18"/>
  <sheetViews>
    <sheetView showGridLines="0" zoomScaleNormal="100" workbookViewId="0">
      <selection activeCell="A2" sqref="A2:J2"/>
    </sheetView>
  </sheetViews>
  <sheetFormatPr baseColWidth="10" defaultRowHeight="12.75"/>
  <sheetData>
    <row r="1" spans="1:12">
      <c r="A1" s="609" t="s">
        <v>471</v>
      </c>
      <c r="B1" s="609"/>
    </row>
    <row r="2" spans="1:12" ht="25.5" customHeight="1">
      <c r="A2" s="639" t="s">
        <v>467</v>
      </c>
      <c r="B2" s="639"/>
      <c r="C2" s="639"/>
      <c r="D2" s="639"/>
      <c r="E2" s="639"/>
      <c r="F2" s="639"/>
      <c r="G2" s="639"/>
      <c r="H2" s="639"/>
      <c r="I2" s="639"/>
      <c r="J2" s="639"/>
      <c r="K2" s="548"/>
      <c r="L2" s="548"/>
    </row>
    <row r="18" spans="1:1">
      <c r="A18" s="2" t="s">
        <v>297</v>
      </c>
    </row>
  </sheetData>
  <mergeCells count="2">
    <mergeCell ref="A2:J2"/>
    <mergeCell ref="A1:B1"/>
  </mergeCells>
  <hyperlinks>
    <hyperlink ref="A1" location="Inhalt!A1" display="Zurück zum Inhalt"/>
  </hyperlinks>
  <pageMargins left="0.7" right="0.7" top="0.78740157499999996" bottom="0.78740157499999996"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AI59"/>
  <sheetViews>
    <sheetView showGridLines="0" zoomScaleNormal="100" workbookViewId="0">
      <selection activeCell="A2" sqref="A2:AG2"/>
    </sheetView>
  </sheetViews>
  <sheetFormatPr baseColWidth="10" defaultColWidth="10.85546875" defaultRowHeight="12.75"/>
  <cols>
    <col min="1" max="1" width="23.42578125" style="259" customWidth="1"/>
    <col min="2" max="7" width="6.7109375" style="259" customWidth="1"/>
    <col min="8" max="8" width="1" style="259" customWidth="1"/>
    <col min="9" max="13" width="6.28515625" style="259" customWidth="1"/>
    <col min="14" max="14" width="0.5703125" style="259" customWidth="1"/>
    <col min="15" max="15" width="6.28515625" style="259" customWidth="1"/>
    <col min="16" max="16" width="0.5703125" style="259" customWidth="1"/>
    <col min="17" max="22" width="6.28515625" style="259" customWidth="1"/>
    <col min="23" max="23" width="1" style="259" customWidth="1"/>
    <col min="24" max="25" width="8.7109375" style="259" customWidth="1"/>
    <col min="26" max="26" width="11.140625" style="259" customWidth="1"/>
    <col min="27" max="27" width="11" style="259" customWidth="1"/>
    <col min="28" max="33" width="8.7109375" style="259" customWidth="1"/>
    <col min="34" max="261" width="10.85546875" style="259"/>
    <col min="262" max="262" width="23.42578125" style="259" customWidth="1"/>
    <col min="263" max="268" width="6.7109375" style="259" customWidth="1"/>
    <col min="269" max="269" width="1" style="259" customWidth="1"/>
    <col min="270" max="274" width="6.28515625" style="259" customWidth="1"/>
    <col min="275" max="275" width="1" style="259" customWidth="1"/>
    <col min="276" max="280" width="6.28515625" style="259" customWidth="1"/>
    <col min="281" max="281" width="1" style="259" customWidth="1"/>
    <col min="282" max="289" width="8.7109375" style="259" customWidth="1"/>
    <col min="290" max="517" width="10.85546875" style="259"/>
    <col min="518" max="518" width="23.42578125" style="259" customWidth="1"/>
    <col min="519" max="524" width="6.7109375" style="259" customWidth="1"/>
    <col min="525" max="525" width="1" style="259" customWidth="1"/>
    <col min="526" max="530" width="6.28515625" style="259" customWidth="1"/>
    <col min="531" max="531" width="1" style="259" customWidth="1"/>
    <col min="532" max="536" width="6.28515625" style="259" customWidth="1"/>
    <col min="537" max="537" width="1" style="259" customWidth="1"/>
    <col min="538" max="545" width="8.7109375" style="259" customWidth="1"/>
    <col min="546" max="773" width="10.85546875" style="259"/>
    <col min="774" max="774" width="23.42578125" style="259" customWidth="1"/>
    <col min="775" max="780" width="6.7109375" style="259" customWidth="1"/>
    <col min="781" max="781" width="1" style="259" customWidth="1"/>
    <col min="782" max="786" width="6.28515625" style="259" customWidth="1"/>
    <col min="787" max="787" width="1" style="259" customWidth="1"/>
    <col min="788" max="792" width="6.28515625" style="259" customWidth="1"/>
    <col min="793" max="793" width="1" style="259" customWidth="1"/>
    <col min="794" max="801" width="8.7109375" style="259" customWidth="1"/>
    <col min="802" max="1029" width="10.85546875" style="259"/>
    <col min="1030" max="1030" width="23.42578125" style="259" customWidth="1"/>
    <col min="1031" max="1036" width="6.7109375" style="259" customWidth="1"/>
    <col min="1037" max="1037" width="1" style="259" customWidth="1"/>
    <col min="1038" max="1042" width="6.28515625" style="259" customWidth="1"/>
    <col min="1043" max="1043" width="1" style="259" customWidth="1"/>
    <col min="1044" max="1048" width="6.28515625" style="259" customWidth="1"/>
    <col min="1049" max="1049" width="1" style="259" customWidth="1"/>
    <col min="1050" max="1057" width="8.7109375" style="259" customWidth="1"/>
    <col min="1058" max="1285" width="10.85546875" style="259"/>
    <col min="1286" max="1286" width="23.42578125" style="259" customWidth="1"/>
    <col min="1287" max="1292" width="6.7109375" style="259" customWidth="1"/>
    <col min="1293" max="1293" width="1" style="259" customWidth="1"/>
    <col min="1294" max="1298" width="6.28515625" style="259" customWidth="1"/>
    <col min="1299" max="1299" width="1" style="259" customWidth="1"/>
    <col min="1300" max="1304" width="6.28515625" style="259" customWidth="1"/>
    <col min="1305" max="1305" width="1" style="259" customWidth="1"/>
    <col min="1306" max="1313" width="8.7109375" style="259" customWidth="1"/>
    <col min="1314" max="1541" width="10.85546875" style="259"/>
    <col min="1542" max="1542" width="23.42578125" style="259" customWidth="1"/>
    <col min="1543" max="1548" width="6.7109375" style="259" customWidth="1"/>
    <col min="1549" max="1549" width="1" style="259" customWidth="1"/>
    <col min="1550" max="1554" width="6.28515625" style="259" customWidth="1"/>
    <col min="1555" max="1555" width="1" style="259" customWidth="1"/>
    <col min="1556" max="1560" width="6.28515625" style="259" customWidth="1"/>
    <col min="1561" max="1561" width="1" style="259" customWidth="1"/>
    <col min="1562" max="1569" width="8.7109375" style="259" customWidth="1"/>
    <col min="1570" max="1797" width="10.85546875" style="259"/>
    <col min="1798" max="1798" width="23.42578125" style="259" customWidth="1"/>
    <col min="1799" max="1804" width="6.7109375" style="259" customWidth="1"/>
    <col min="1805" max="1805" width="1" style="259" customWidth="1"/>
    <col min="1806" max="1810" width="6.28515625" style="259" customWidth="1"/>
    <col min="1811" max="1811" width="1" style="259" customWidth="1"/>
    <col min="1812" max="1816" width="6.28515625" style="259" customWidth="1"/>
    <col min="1817" max="1817" width="1" style="259" customWidth="1"/>
    <col min="1818" max="1825" width="8.7109375" style="259" customWidth="1"/>
    <col min="1826" max="2053" width="10.85546875" style="259"/>
    <col min="2054" max="2054" width="23.42578125" style="259" customWidth="1"/>
    <col min="2055" max="2060" width="6.7109375" style="259" customWidth="1"/>
    <col min="2061" max="2061" width="1" style="259" customWidth="1"/>
    <col min="2062" max="2066" width="6.28515625" style="259" customWidth="1"/>
    <col min="2067" max="2067" width="1" style="259" customWidth="1"/>
    <col min="2068" max="2072" width="6.28515625" style="259" customWidth="1"/>
    <col min="2073" max="2073" width="1" style="259" customWidth="1"/>
    <col min="2074" max="2081" width="8.7109375" style="259" customWidth="1"/>
    <col min="2082" max="2309" width="10.85546875" style="259"/>
    <col min="2310" max="2310" width="23.42578125" style="259" customWidth="1"/>
    <col min="2311" max="2316" width="6.7109375" style="259" customWidth="1"/>
    <col min="2317" max="2317" width="1" style="259" customWidth="1"/>
    <col min="2318" max="2322" width="6.28515625" style="259" customWidth="1"/>
    <col min="2323" max="2323" width="1" style="259" customWidth="1"/>
    <col min="2324" max="2328" width="6.28515625" style="259" customWidth="1"/>
    <col min="2329" max="2329" width="1" style="259" customWidth="1"/>
    <col min="2330" max="2337" width="8.7109375" style="259" customWidth="1"/>
    <col min="2338" max="2565" width="10.85546875" style="259"/>
    <col min="2566" max="2566" width="23.42578125" style="259" customWidth="1"/>
    <col min="2567" max="2572" width="6.7109375" style="259" customWidth="1"/>
    <col min="2573" max="2573" width="1" style="259" customWidth="1"/>
    <col min="2574" max="2578" width="6.28515625" style="259" customWidth="1"/>
    <col min="2579" max="2579" width="1" style="259" customWidth="1"/>
    <col min="2580" max="2584" width="6.28515625" style="259" customWidth="1"/>
    <col min="2585" max="2585" width="1" style="259" customWidth="1"/>
    <col min="2586" max="2593" width="8.7109375" style="259" customWidth="1"/>
    <col min="2594" max="2821" width="10.85546875" style="259"/>
    <col min="2822" max="2822" width="23.42578125" style="259" customWidth="1"/>
    <col min="2823" max="2828" width="6.7109375" style="259" customWidth="1"/>
    <col min="2829" max="2829" width="1" style="259" customWidth="1"/>
    <col min="2830" max="2834" width="6.28515625" style="259" customWidth="1"/>
    <col min="2835" max="2835" width="1" style="259" customWidth="1"/>
    <col min="2836" max="2840" width="6.28515625" style="259" customWidth="1"/>
    <col min="2841" max="2841" width="1" style="259" customWidth="1"/>
    <col min="2842" max="2849" width="8.7109375" style="259" customWidth="1"/>
    <col min="2850" max="3077" width="10.85546875" style="259"/>
    <col min="3078" max="3078" width="23.42578125" style="259" customWidth="1"/>
    <col min="3079" max="3084" width="6.7109375" style="259" customWidth="1"/>
    <col min="3085" max="3085" width="1" style="259" customWidth="1"/>
    <col min="3086" max="3090" width="6.28515625" style="259" customWidth="1"/>
    <col min="3091" max="3091" width="1" style="259" customWidth="1"/>
    <col min="3092" max="3096" width="6.28515625" style="259" customWidth="1"/>
    <col min="3097" max="3097" width="1" style="259" customWidth="1"/>
    <col min="3098" max="3105" width="8.7109375" style="259" customWidth="1"/>
    <col min="3106" max="3333" width="10.85546875" style="259"/>
    <col min="3334" max="3334" width="23.42578125" style="259" customWidth="1"/>
    <col min="3335" max="3340" width="6.7109375" style="259" customWidth="1"/>
    <col min="3341" max="3341" width="1" style="259" customWidth="1"/>
    <col min="3342" max="3346" width="6.28515625" style="259" customWidth="1"/>
    <col min="3347" max="3347" width="1" style="259" customWidth="1"/>
    <col min="3348" max="3352" width="6.28515625" style="259" customWidth="1"/>
    <col min="3353" max="3353" width="1" style="259" customWidth="1"/>
    <col min="3354" max="3361" width="8.7109375" style="259" customWidth="1"/>
    <col min="3362" max="3589" width="10.85546875" style="259"/>
    <col min="3590" max="3590" width="23.42578125" style="259" customWidth="1"/>
    <col min="3591" max="3596" width="6.7109375" style="259" customWidth="1"/>
    <col min="3597" max="3597" width="1" style="259" customWidth="1"/>
    <col min="3598" max="3602" width="6.28515625" style="259" customWidth="1"/>
    <col min="3603" max="3603" width="1" style="259" customWidth="1"/>
    <col min="3604" max="3608" width="6.28515625" style="259" customWidth="1"/>
    <col min="3609" max="3609" width="1" style="259" customWidth="1"/>
    <col min="3610" max="3617" width="8.7109375" style="259" customWidth="1"/>
    <col min="3618" max="3845" width="10.85546875" style="259"/>
    <col min="3846" max="3846" width="23.42578125" style="259" customWidth="1"/>
    <col min="3847" max="3852" width="6.7109375" style="259" customWidth="1"/>
    <col min="3853" max="3853" width="1" style="259" customWidth="1"/>
    <col min="3854" max="3858" width="6.28515625" style="259" customWidth="1"/>
    <col min="3859" max="3859" width="1" style="259" customWidth="1"/>
    <col min="3860" max="3864" width="6.28515625" style="259" customWidth="1"/>
    <col min="3865" max="3865" width="1" style="259" customWidth="1"/>
    <col min="3866" max="3873" width="8.7109375" style="259" customWidth="1"/>
    <col min="3874" max="4101" width="10.85546875" style="259"/>
    <col min="4102" max="4102" width="23.42578125" style="259" customWidth="1"/>
    <col min="4103" max="4108" width="6.7109375" style="259" customWidth="1"/>
    <col min="4109" max="4109" width="1" style="259" customWidth="1"/>
    <col min="4110" max="4114" width="6.28515625" style="259" customWidth="1"/>
    <col min="4115" max="4115" width="1" style="259" customWidth="1"/>
    <col min="4116" max="4120" width="6.28515625" style="259" customWidth="1"/>
    <col min="4121" max="4121" width="1" style="259" customWidth="1"/>
    <col min="4122" max="4129" width="8.7109375" style="259" customWidth="1"/>
    <col min="4130" max="4357" width="10.85546875" style="259"/>
    <col min="4358" max="4358" width="23.42578125" style="259" customWidth="1"/>
    <col min="4359" max="4364" width="6.7109375" style="259" customWidth="1"/>
    <col min="4365" max="4365" width="1" style="259" customWidth="1"/>
    <col min="4366" max="4370" width="6.28515625" style="259" customWidth="1"/>
    <col min="4371" max="4371" width="1" style="259" customWidth="1"/>
    <col min="4372" max="4376" width="6.28515625" style="259" customWidth="1"/>
    <col min="4377" max="4377" width="1" style="259" customWidth="1"/>
    <col min="4378" max="4385" width="8.7109375" style="259" customWidth="1"/>
    <col min="4386" max="4613" width="10.85546875" style="259"/>
    <col min="4614" max="4614" width="23.42578125" style="259" customWidth="1"/>
    <col min="4615" max="4620" width="6.7109375" style="259" customWidth="1"/>
    <col min="4621" max="4621" width="1" style="259" customWidth="1"/>
    <col min="4622" max="4626" width="6.28515625" style="259" customWidth="1"/>
    <col min="4627" max="4627" width="1" style="259" customWidth="1"/>
    <col min="4628" max="4632" width="6.28515625" style="259" customWidth="1"/>
    <col min="4633" max="4633" width="1" style="259" customWidth="1"/>
    <col min="4634" max="4641" width="8.7109375" style="259" customWidth="1"/>
    <col min="4642" max="4869" width="10.85546875" style="259"/>
    <col min="4870" max="4870" width="23.42578125" style="259" customWidth="1"/>
    <col min="4871" max="4876" width="6.7109375" style="259" customWidth="1"/>
    <col min="4877" max="4877" width="1" style="259" customWidth="1"/>
    <col min="4878" max="4882" width="6.28515625" style="259" customWidth="1"/>
    <col min="4883" max="4883" width="1" style="259" customWidth="1"/>
    <col min="4884" max="4888" width="6.28515625" style="259" customWidth="1"/>
    <col min="4889" max="4889" width="1" style="259" customWidth="1"/>
    <col min="4890" max="4897" width="8.7109375" style="259" customWidth="1"/>
    <col min="4898" max="5125" width="10.85546875" style="259"/>
    <col min="5126" max="5126" width="23.42578125" style="259" customWidth="1"/>
    <col min="5127" max="5132" width="6.7109375" style="259" customWidth="1"/>
    <col min="5133" max="5133" width="1" style="259" customWidth="1"/>
    <col min="5134" max="5138" width="6.28515625" style="259" customWidth="1"/>
    <col min="5139" max="5139" width="1" style="259" customWidth="1"/>
    <col min="5140" max="5144" width="6.28515625" style="259" customWidth="1"/>
    <col min="5145" max="5145" width="1" style="259" customWidth="1"/>
    <col min="5146" max="5153" width="8.7109375" style="259" customWidth="1"/>
    <col min="5154" max="5381" width="10.85546875" style="259"/>
    <col min="5382" max="5382" width="23.42578125" style="259" customWidth="1"/>
    <col min="5383" max="5388" width="6.7109375" style="259" customWidth="1"/>
    <col min="5389" max="5389" width="1" style="259" customWidth="1"/>
    <col min="5390" max="5394" width="6.28515625" style="259" customWidth="1"/>
    <col min="5395" max="5395" width="1" style="259" customWidth="1"/>
    <col min="5396" max="5400" width="6.28515625" style="259" customWidth="1"/>
    <col min="5401" max="5401" width="1" style="259" customWidth="1"/>
    <col min="5402" max="5409" width="8.7109375" style="259" customWidth="1"/>
    <col min="5410" max="5637" width="10.85546875" style="259"/>
    <col min="5638" max="5638" width="23.42578125" style="259" customWidth="1"/>
    <col min="5639" max="5644" width="6.7109375" style="259" customWidth="1"/>
    <col min="5645" max="5645" width="1" style="259" customWidth="1"/>
    <col min="5646" max="5650" width="6.28515625" style="259" customWidth="1"/>
    <col min="5651" max="5651" width="1" style="259" customWidth="1"/>
    <col min="5652" max="5656" width="6.28515625" style="259" customWidth="1"/>
    <col min="5657" max="5657" width="1" style="259" customWidth="1"/>
    <col min="5658" max="5665" width="8.7109375" style="259" customWidth="1"/>
    <col min="5666" max="5893" width="10.85546875" style="259"/>
    <col min="5894" max="5894" width="23.42578125" style="259" customWidth="1"/>
    <col min="5895" max="5900" width="6.7109375" style="259" customWidth="1"/>
    <col min="5901" max="5901" width="1" style="259" customWidth="1"/>
    <col min="5902" max="5906" width="6.28515625" style="259" customWidth="1"/>
    <col min="5907" max="5907" width="1" style="259" customWidth="1"/>
    <col min="5908" max="5912" width="6.28515625" style="259" customWidth="1"/>
    <col min="5913" max="5913" width="1" style="259" customWidth="1"/>
    <col min="5914" max="5921" width="8.7109375" style="259" customWidth="1"/>
    <col min="5922" max="6149" width="10.85546875" style="259"/>
    <col min="6150" max="6150" width="23.42578125" style="259" customWidth="1"/>
    <col min="6151" max="6156" width="6.7109375" style="259" customWidth="1"/>
    <col min="6157" max="6157" width="1" style="259" customWidth="1"/>
    <col min="6158" max="6162" width="6.28515625" style="259" customWidth="1"/>
    <col min="6163" max="6163" width="1" style="259" customWidth="1"/>
    <col min="6164" max="6168" width="6.28515625" style="259" customWidth="1"/>
    <col min="6169" max="6169" width="1" style="259" customWidth="1"/>
    <col min="6170" max="6177" width="8.7109375" style="259" customWidth="1"/>
    <col min="6178" max="6405" width="10.85546875" style="259"/>
    <col min="6406" max="6406" width="23.42578125" style="259" customWidth="1"/>
    <col min="6407" max="6412" width="6.7109375" style="259" customWidth="1"/>
    <col min="6413" max="6413" width="1" style="259" customWidth="1"/>
    <col min="6414" max="6418" width="6.28515625" style="259" customWidth="1"/>
    <col min="6419" max="6419" width="1" style="259" customWidth="1"/>
    <col min="6420" max="6424" width="6.28515625" style="259" customWidth="1"/>
    <col min="6425" max="6425" width="1" style="259" customWidth="1"/>
    <col min="6426" max="6433" width="8.7109375" style="259" customWidth="1"/>
    <col min="6434" max="6661" width="10.85546875" style="259"/>
    <col min="6662" max="6662" width="23.42578125" style="259" customWidth="1"/>
    <col min="6663" max="6668" width="6.7109375" style="259" customWidth="1"/>
    <col min="6669" max="6669" width="1" style="259" customWidth="1"/>
    <col min="6670" max="6674" width="6.28515625" style="259" customWidth="1"/>
    <col min="6675" max="6675" width="1" style="259" customWidth="1"/>
    <col min="6676" max="6680" width="6.28515625" style="259" customWidth="1"/>
    <col min="6681" max="6681" width="1" style="259" customWidth="1"/>
    <col min="6682" max="6689" width="8.7109375" style="259" customWidth="1"/>
    <col min="6690" max="6917" width="10.85546875" style="259"/>
    <col min="6918" max="6918" width="23.42578125" style="259" customWidth="1"/>
    <col min="6919" max="6924" width="6.7109375" style="259" customWidth="1"/>
    <col min="6925" max="6925" width="1" style="259" customWidth="1"/>
    <col min="6926" max="6930" width="6.28515625" style="259" customWidth="1"/>
    <col min="6931" max="6931" width="1" style="259" customWidth="1"/>
    <col min="6932" max="6936" width="6.28515625" style="259" customWidth="1"/>
    <col min="6937" max="6937" width="1" style="259" customWidth="1"/>
    <col min="6938" max="6945" width="8.7109375" style="259" customWidth="1"/>
    <col min="6946" max="7173" width="10.85546875" style="259"/>
    <col min="7174" max="7174" width="23.42578125" style="259" customWidth="1"/>
    <col min="7175" max="7180" width="6.7109375" style="259" customWidth="1"/>
    <col min="7181" max="7181" width="1" style="259" customWidth="1"/>
    <col min="7182" max="7186" width="6.28515625" style="259" customWidth="1"/>
    <col min="7187" max="7187" width="1" style="259" customWidth="1"/>
    <col min="7188" max="7192" width="6.28515625" style="259" customWidth="1"/>
    <col min="7193" max="7193" width="1" style="259" customWidth="1"/>
    <col min="7194" max="7201" width="8.7109375" style="259" customWidth="1"/>
    <col min="7202" max="7429" width="10.85546875" style="259"/>
    <col min="7430" max="7430" width="23.42578125" style="259" customWidth="1"/>
    <col min="7431" max="7436" width="6.7109375" style="259" customWidth="1"/>
    <col min="7437" max="7437" width="1" style="259" customWidth="1"/>
    <col min="7438" max="7442" width="6.28515625" style="259" customWidth="1"/>
    <col min="7443" max="7443" width="1" style="259" customWidth="1"/>
    <col min="7444" max="7448" width="6.28515625" style="259" customWidth="1"/>
    <col min="7449" max="7449" width="1" style="259" customWidth="1"/>
    <col min="7450" max="7457" width="8.7109375" style="259" customWidth="1"/>
    <col min="7458" max="7685" width="10.85546875" style="259"/>
    <col min="7686" max="7686" width="23.42578125" style="259" customWidth="1"/>
    <col min="7687" max="7692" width="6.7109375" style="259" customWidth="1"/>
    <col min="7693" max="7693" width="1" style="259" customWidth="1"/>
    <col min="7694" max="7698" width="6.28515625" style="259" customWidth="1"/>
    <col min="7699" max="7699" width="1" style="259" customWidth="1"/>
    <col min="7700" max="7704" width="6.28515625" style="259" customWidth="1"/>
    <col min="7705" max="7705" width="1" style="259" customWidth="1"/>
    <col min="7706" max="7713" width="8.7109375" style="259" customWidth="1"/>
    <col min="7714" max="7941" width="10.85546875" style="259"/>
    <col min="7942" max="7942" width="23.42578125" style="259" customWidth="1"/>
    <col min="7943" max="7948" width="6.7109375" style="259" customWidth="1"/>
    <col min="7949" max="7949" width="1" style="259" customWidth="1"/>
    <col min="7950" max="7954" width="6.28515625" style="259" customWidth="1"/>
    <col min="7955" max="7955" width="1" style="259" customWidth="1"/>
    <col min="7956" max="7960" width="6.28515625" style="259" customWidth="1"/>
    <col min="7961" max="7961" width="1" style="259" customWidth="1"/>
    <col min="7962" max="7969" width="8.7109375" style="259" customWidth="1"/>
    <col min="7970" max="8197" width="10.85546875" style="259"/>
    <col min="8198" max="8198" width="23.42578125" style="259" customWidth="1"/>
    <col min="8199" max="8204" width="6.7109375" style="259" customWidth="1"/>
    <col min="8205" max="8205" width="1" style="259" customWidth="1"/>
    <col min="8206" max="8210" width="6.28515625" style="259" customWidth="1"/>
    <col min="8211" max="8211" width="1" style="259" customWidth="1"/>
    <col min="8212" max="8216" width="6.28515625" style="259" customWidth="1"/>
    <col min="8217" max="8217" width="1" style="259" customWidth="1"/>
    <col min="8218" max="8225" width="8.7109375" style="259" customWidth="1"/>
    <col min="8226" max="8453" width="10.85546875" style="259"/>
    <col min="8454" max="8454" width="23.42578125" style="259" customWidth="1"/>
    <col min="8455" max="8460" width="6.7109375" style="259" customWidth="1"/>
    <col min="8461" max="8461" width="1" style="259" customWidth="1"/>
    <col min="8462" max="8466" width="6.28515625" style="259" customWidth="1"/>
    <col min="8467" max="8467" width="1" style="259" customWidth="1"/>
    <col min="8468" max="8472" width="6.28515625" style="259" customWidth="1"/>
    <col min="8473" max="8473" width="1" style="259" customWidth="1"/>
    <col min="8474" max="8481" width="8.7109375" style="259" customWidth="1"/>
    <col min="8482" max="8709" width="10.85546875" style="259"/>
    <col min="8710" max="8710" width="23.42578125" style="259" customWidth="1"/>
    <col min="8711" max="8716" width="6.7109375" style="259" customWidth="1"/>
    <col min="8717" max="8717" width="1" style="259" customWidth="1"/>
    <col min="8718" max="8722" width="6.28515625" style="259" customWidth="1"/>
    <col min="8723" max="8723" width="1" style="259" customWidth="1"/>
    <col min="8724" max="8728" width="6.28515625" style="259" customWidth="1"/>
    <col min="8729" max="8729" width="1" style="259" customWidth="1"/>
    <col min="8730" max="8737" width="8.7109375" style="259" customWidth="1"/>
    <col min="8738" max="8965" width="10.85546875" style="259"/>
    <col min="8966" max="8966" width="23.42578125" style="259" customWidth="1"/>
    <col min="8967" max="8972" width="6.7109375" style="259" customWidth="1"/>
    <col min="8973" max="8973" width="1" style="259" customWidth="1"/>
    <col min="8974" max="8978" width="6.28515625" style="259" customWidth="1"/>
    <col min="8979" max="8979" width="1" style="259" customWidth="1"/>
    <col min="8980" max="8984" width="6.28515625" style="259" customWidth="1"/>
    <col min="8985" max="8985" width="1" style="259" customWidth="1"/>
    <col min="8986" max="8993" width="8.7109375" style="259" customWidth="1"/>
    <col min="8994" max="9221" width="10.85546875" style="259"/>
    <col min="9222" max="9222" width="23.42578125" style="259" customWidth="1"/>
    <col min="9223" max="9228" width="6.7109375" style="259" customWidth="1"/>
    <col min="9229" max="9229" width="1" style="259" customWidth="1"/>
    <col min="9230" max="9234" width="6.28515625" style="259" customWidth="1"/>
    <col min="9235" max="9235" width="1" style="259" customWidth="1"/>
    <col min="9236" max="9240" width="6.28515625" style="259" customWidth="1"/>
    <col min="9241" max="9241" width="1" style="259" customWidth="1"/>
    <col min="9242" max="9249" width="8.7109375" style="259" customWidth="1"/>
    <col min="9250" max="9477" width="10.85546875" style="259"/>
    <col min="9478" max="9478" width="23.42578125" style="259" customWidth="1"/>
    <col min="9479" max="9484" width="6.7109375" style="259" customWidth="1"/>
    <col min="9485" max="9485" width="1" style="259" customWidth="1"/>
    <col min="9486" max="9490" width="6.28515625" style="259" customWidth="1"/>
    <col min="9491" max="9491" width="1" style="259" customWidth="1"/>
    <col min="9492" max="9496" width="6.28515625" style="259" customWidth="1"/>
    <col min="9497" max="9497" width="1" style="259" customWidth="1"/>
    <col min="9498" max="9505" width="8.7109375" style="259" customWidth="1"/>
    <col min="9506" max="9733" width="10.85546875" style="259"/>
    <col min="9734" max="9734" width="23.42578125" style="259" customWidth="1"/>
    <col min="9735" max="9740" width="6.7109375" style="259" customWidth="1"/>
    <col min="9741" max="9741" width="1" style="259" customWidth="1"/>
    <col min="9742" max="9746" width="6.28515625" style="259" customWidth="1"/>
    <col min="9747" max="9747" width="1" style="259" customWidth="1"/>
    <col min="9748" max="9752" width="6.28515625" style="259" customWidth="1"/>
    <col min="9753" max="9753" width="1" style="259" customWidth="1"/>
    <col min="9754" max="9761" width="8.7109375" style="259" customWidth="1"/>
    <col min="9762" max="9989" width="10.85546875" style="259"/>
    <col min="9990" max="9990" width="23.42578125" style="259" customWidth="1"/>
    <col min="9991" max="9996" width="6.7109375" style="259" customWidth="1"/>
    <col min="9997" max="9997" width="1" style="259" customWidth="1"/>
    <col min="9998" max="10002" width="6.28515625" style="259" customWidth="1"/>
    <col min="10003" max="10003" width="1" style="259" customWidth="1"/>
    <col min="10004" max="10008" width="6.28515625" style="259" customWidth="1"/>
    <col min="10009" max="10009" width="1" style="259" customWidth="1"/>
    <col min="10010" max="10017" width="8.7109375" style="259" customWidth="1"/>
    <col min="10018" max="10245" width="10.85546875" style="259"/>
    <col min="10246" max="10246" width="23.42578125" style="259" customWidth="1"/>
    <col min="10247" max="10252" width="6.7109375" style="259" customWidth="1"/>
    <col min="10253" max="10253" width="1" style="259" customWidth="1"/>
    <col min="10254" max="10258" width="6.28515625" style="259" customWidth="1"/>
    <col min="10259" max="10259" width="1" style="259" customWidth="1"/>
    <col min="10260" max="10264" width="6.28515625" style="259" customWidth="1"/>
    <col min="10265" max="10265" width="1" style="259" customWidth="1"/>
    <col min="10266" max="10273" width="8.7109375" style="259" customWidth="1"/>
    <col min="10274" max="10501" width="10.85546875" style="259"/>
    <col min="10502" max="10502" width="23.42578125" style="259" customWidth="1"/>
    <col min="10503" max="10508" width="6.7109375" style="259" customWidth="1"/>
    <col min="10509" max="10509" width="1" style="259" customWidth="1"/>
    <col min="10510" max="10514" width="6.28515625" style="259" customWidth="1"/>
    <col min="10515" max="10515" width="1" style="259" customWidth="1"/>
    <col min="10516" max="10520" width="6.28515625" style="259" customWidth="1"/>
    <col min="10521" max="10521" width="1" style="259" customWidth="1"/>
    <col min="10522" max="10529" width="8.7109375" style="259" customWidth="1"/>
    <col min="10530" max="10757" width="10.85546875" style="259"/>
    <col min="10758" max="10758" width="23.42578125" style="259" customWidth="1"/>
    <col min="10759" max="10764" width="6.7109375" style="259" customWidth="1"/>
    <col min="10765" max="10765" width="1" style="259" customWidth="1"/>
    <col min="10766" max="10770" width="6.28515625" style="259" customWidth="1"/>
    <col min="10771" max="10771" width="1" style="259" customWidth="1"/>
    <col min="10772" max="10776" width="6.28515625" style="259" customWidth="1"/>
    <col min="10777" max="10777" width="1" style="259" customWidth="1"/>
    <col min="10778" max="10785" width="8.7109375" style="259" customWidth="1"/>
    <col min="10786" max="11013" width="10.85546875" style="259"/>
    <col min="11014" max="11014" width="23.42578125" style="259" customWidth="1"/>
    <col min="11015" max="11020" width="6.7109375" style="259" customWidth="1"/>
    <col min="11021" max="11021" width="1" style="259" customWidth="1"/>
    <col min="11022" max="11026" width="6.28515625" style="259" customWidth="1"/>
    <col min="11027" max="11027" width="1" style="259" customWidth="1"/>
    <col min="11028" max="11032" width="6.28515625" style="259" customWidth="1"/>
    <col min="11033" max="11033" width="1" style="259" customWidth="1"/>
    <col min="11034" max="11041" width="8.7109375" style="259" customWidth="1"/>
    <col min="11042" max="11269" width="10.85546875" style="259"/>
    <col min="11270" max="11270" width="23.42578125" style="259" customWidth="1"/>
    <col min="11271" max="11276" width="6.7109375" style="259" customWidth="1"/>
    <col min="11277" max="11277" width="1" style="259" customWidth="1"/>
    <col min="11278" max="11282" width="6.28515625" style="259" customWidth="1"/>
    <col min="11283" max="11283" width="1" style="259" customWidth="1"/>
    <col min="11284" max="11288" width="6.28515625" style="259" customWidth="1"/>
    <col min="11289" max="11289" width="1" style="259" customWidth="1"/>
    <col min="11290" max="11297" width="8.7109375" style="259" customWidth="1"/>
    <col min="11298" max="11525" width="10.85546875" style="259"/>
    <col min="11526" max="11526" width="23.42578125" style="259" customWidth="1"/>
    <col min="11527" max="11532" width="6.7109375" style="259" customWidth="1"/>
    <col min="11533" max="11533" width="1" style="259" customWidth="1"/>
    <col min="11534" max="11538" width="6.28515625" style="259" customWidth="1"/>
    <col min="11539" max="11539" width="1" style="259" customWidth="1"/>
    <col min="11540" max="11544" width="6.28515625" style="259" customWidth="1"/>
    <col min="11545" max="11545" width="1" style="259" customWidth="1"/>
    <col min="11546" max="11553" width="8.7109375" style="259" customWidth="1"/>
    <col min="11554" max="11781" width="10.85546875" style="259"/>
    <col min="11782" max="11782" width="23.42578125" style="259" customWidth="1"/>
    <col min="11783" max="11788" width="6.7109375" style="259" customWidth="1"/>
    <col min="11789" max="11789" width="1" style="259" customWidth="1"/>
    <col min="11790" max="11794" width="6.28515625" style="259" customWidth="1"/>
    <col min="11795" max="11795" width="1" style="259" customWidth="1"/>
    <col min="11796" max="11800" width="6.28515625" style="259" customWidth="1"/>
    <col min="11801" max="11801" width="1" style="259" customWidth="1"/>
    <col min="11802" max="11809" width="8.7109375" style="259" customWidth="1"/>
    <col min="11810" max="12037" width="10.85546875" style="259"/>
    <col min="12038" max="12038" width="23.42578125" style="259" customWidth="1"/>
    <col min="12039" max="12044" width="6.7109375" style="259" customWidth="1"/>
    <col min="12045" max="12045" width="1" style="259" customWidth="1"/>
    <col min="12046" max="12050" width="6.28515625" style="259" customWidth="1"/>
    <col min="12051" max="12051" width="1" style="259" customWidth="1"/>
    <col min="12052" max="12056" width="6.28515625" style="259" customWidth="1"/>
    <col min="12057" max="12057" width="1" style="259" customWidth="1"/>
    <col min="12058" max="12065" width="8.7109375" style="259" customWidth="1"/>
    <col min="12066" max="12293" width="10.85546875" style="259"/>
    <col min="12294" max="12294" width="23.42578125" style="259" customWidth="1"/>
    <col min="12295" max="12300" width="6.7109375" style="259" customWidth="1"/>
    <col min="12301" max="12301" width="1" style="259" customWidth="1"/>
    <col min="12302" max="12306" width="6.28515625" style="259" customWidth="1"/>
    <col min="12307" max="12307" width="1" style="259" customWidth="1"/>
    <col min="12308" max="12312" width="6.28515625" style="259" customWidth="1"/>
    <col min="12313" max="12313" width="1" style="259" customWidth="1"/>
    <col min="12314" max="12321" width="8.7109375" style="259" customWidth="1"/>
    <col min="12322" max="12549" width="10.85546875" style="259"/>
    <col min="12550" max="12550" width="23.42578125" style="259" customWidth="1"/>
    <col min="12551" max="12556" width="6.7109375" style="259" customWidth="1"/>
    <col min="12557" max="12557" width="1" style="259" customWidth="1"/>
    <col min="12558" max="12562" width="6.28515625" style="259" customWidth="1"/>
    <col min="12563" max="12563" width="1" style="259" customWidth="1"/>
    <col min="12564" max="12568" width="6.28515625" style="259" customWidth="1"/>
    <col min="12569" max="12569" width="1" style="259" customWidth="1"/>
    <col min="12570" max="12577" width="8.7109375" style="259" customWidth="1"/>
    <col min="12578" max="12805" width="10.85546875" style="259"/>
    <col min="12806" max="12806" width="23.42578125" style="259" customWidth="1"/>
    <col min="12807" max="12812" width="6.7109375" style="259" customWidth="1"/>
    <col min="12813" max="12813" width="1" style="259" customWidth="1"/>
    <col min="12814" max="12818" width="6.28515625" style="259" customWidth="1"/>
    <col min="12819" max="12819" width="1" style="259" customWidth="1"/>
    <col min="12820" max="12824" width="6.28515625" style="259" customWidth="1"/>
    <col min="12825" max="12825" width="1" style="259" customWidth="1"/>
    <col min="12826" max="12833" width="8.7109375" style="259" customWidth="1"/>
    <col min="12834" max="13061" width="10.85546875" style="259"/>
    <col min="13062" max="13062" width="23.42578125" style="259" customWidth="1"/>
    <col min="13063" max="13068" width="6.7109375" style="259" customWidth="1"/>
    <col min="13069" max="13069" width="1" style="259" customWidth="1"/>
    <col min="13070" max="13074" width="6.28515625" style="259" customWidth="1"/>
    <col min="13075" max="13075" width="1" style="259" customWidth="1"/>
    <col min="13076" max="13080" width="6.28515625" style="259" customWidth="1"/>
    <col min="13081" max="13081" width="1" style="259" customWidth="1"/>
    <col min="13082" max="13089" width="8.7109375" style="259" customWidth="1"/>
    <col min="13090" max="13317" width="10.85546875" style="259"/>
    <col min="13318" max="13318" width="23.42578125" style="259" customWidth="1"/>
    <col min="13319" max="13324" width="6.7109375" style="259" customWidth="1"/>
    <col min="13325" max="13325" width="1" style="259" customWidth="1"/>
    <col min="13326" max="13330" width="6.28515625" style="259" customWidth="1"/>
    <col min="13331" max="13331" width="1" style="259" customWidth="1"/>
    <col min="13332" max="13336" width="6.28515625" style="259" customWidth="1"/>
    <col min="13337" max="13337" width="1" style="259" customWidth="1"/>
    <col min="13338" max="13345" width="8.7109375" style="259" customWidth="1"/>
    <col min="13346" max="13573" width="10.85546875" style="259"/>
    <col min="13574" max="13574" width="23.42578125" style="259" customWidth="1"/>
    <col min="13575" max="13580" width="6.7109375" style="259" customWidth="1"/>
    <col min="13581" max="13581" width="1" style="259" customWidth="1"/>
    <col min="13582" max="13586" width="6.28515625" style="259" customWidth="1"/>
    <col min="13587" max="13587" width="1" style="259" customWidth="1"/>
    <col min="13588" max="13592" width="6.28515625" style="259" customWidth="1"/>
    <col min="13593" max="13593" width="1" style="259" customWidth="1"/>
    <col min="13594" max="13601" width="8.7109375" style="259" customWidth="1"/>
    <col min="13602" max="13829" width="10.85546875" style="259"/>
    <col min="13830" max="13830" width="23.42578125" style="259" customWidth="1"/>
    <col min="13831" max="13836" width="6.7109375" style="259" customWidth="1"/>
    <col min="13837" max="13837" width="1" style="259" customWidth="1"/>
    <col min="13838" max="13842" width="6.28515625" style="259" customWidth="1"/>
    <col min="13843" max="13843" width="1" style="259" customWidth="1"/>
    <col min="13844" max="13848" width="6.28515625" style="259" customWidth="1"/>
    <col min="13849" max="13849" width="1" style="259" customWidth="1"/>
    <col min="13850" max="13857" width="8.7109375" style="259" customWidth="1"/>
    <col min="13858" max="14085" width="10.85546875" style="259"/>
    <col min="14086" max="14086" width="23.42578125" style="259" customWidth="1"/>
    <col min="14087" max="14092" width="6.7109375" style="259" customWidth="1"/>
    <col min="14093" max="14093" width="1" style="259" customWidth="1"/>
    <col min="14094" max="14098" width="6.28515625" style="259" customWidth="1"/>
    <col min="14099" max="14099" width="1" style="259" customWidth="1"/>
    <col min="14100" max="14104" width="6.28515625" style="259" customWidth="1"/>
    <col min="14105" max="14105" width="1" style="259" customWidth="1"/>
    <col min="14106" max="14113" width="8.7109375" style="259" customWidth="1"/>
    <col min="14114" max="14341" width="10.85546875" style="259"/>
    <col min="14342" max="14342" width="23.42578125" style="259" customWidth="1"/>
    <col min="14343" max="14348" width="6.7109375" style="259" customWidth="1"/>
    <col min="14349" max="14349" width="1" style="259" customWidth="1"/>
    <col min="14350" max="14354" width="6.28515625" style="259" customWidth="1"/>
    <col min="14355" max="14355" width="1" style="259" customWidth="1"/>
    <col min="14356" max="14360" width="6.28515625" style="259" customWidth="1"/>
    <col min="14361" max="14361" width="1" style="259" customWidth="1"/>
    <col min="14362" max="14369" width="8.7109375" style="259" customWidth="1"/>
    <col min="14370" max="14597" width="10.85546875" style="259"/>
    <col min="14598" max="14598" width="23.42578125" style="259" customWidth="1"/>
    <col min="14599" max="14604" width="6.7109375" style="259" customWidth="1"/>
    <col min="14605" max="14605" width="1" style="259" customWidth="1"/>
    <col min="14606" max="14610" width="6.28515625" style="259" customWidth="1"/>
    <col min="14611" max="14611" width="1" style="259" customWidth="1"/>
    <col min="14612" max="14616" width="6.28515625" style="259" customWidth="1"/>
    <col min="14617" max="14617" width="1" style="259" customWidth="1"/>
    <col min="14618" max="14625" width="8.7109375" style="259" customWidth="1"/>
    <col min="14626" max="14853" width="10.85546875" style="259"/>
    <col min="14854" max="14854" width="23.42578125" style="259" customWidth="1"/>
    <col min="14855" max="14860" width="6.7109375" style="259" customWidth="1"/>
    <col min="14861" max="14861" width="1" style="259" customWidth="1"/>
    <col min="14862" max="14866" width="6.28515625" style="259" customWidth="1"/>
    <col min="14867" max="14867" width="1" style="259" customWidth="1"/>
    <col min="14868" max="14872" width="6.28515625" style="259" customWidth="1"/>
    <col min="14873" max="14873" width="1" style="259" customWidth="1"/>
    <col min="14874" max="14881" width="8.7109375" style="259" customWidth="1"/>
    <col min="14882" max="15109" width="10.85546875" style="259"/>
    <col min="15110" max="15110" width="23.42578125" style="259" customWidth="1"/>
    <col min="15111" max="15116" width="6.7109375" style="259" customWidth="1"/>
    <col min="15117" max="15117" width="1" style="259" customWidth="1"/>
    <col min="15118" max="15122" width="6.28515625" style="259" customWidth="1"/>
    <col min="15123" max="15123" width="1" style="259" customWidth="1"/>
    <col min="15124" max="15128" width="6.28515625" style="259" customWidth="1"/>
    <col min="15129" max="15129" width="1" style="259" customWidth="1"/>
    <col min="15130" max="15137" width="8.7109375" style="259" customWidth="1"/>
    <col min="15138" max="15365" width="10.85546875" style="259"/>
    <col min="15366" max="15366" width="23.42578125" style="259" customWidth="1"/>
    <col min="15367" max="15372" width="6.7109375" style="259" customWidth="1"/>
    <col min="15373" max="15373" width="1" style="259" customWidth="1"/>
    <col min="15374" max="15378" width="6.28515625" style="259" customWidth="1"/>
    <col min="15379" max="15379" width="1" style="259" customWidth="1"/>
    <col min="15380" max="15384" width="6.28515625" style="259" customWidth="1"/>
    <col min="15385" max="15385" width="1" style="259" customWidth="1"/>
    <col min="15386" max="15393" width="8.7109375" style="259" customWidth="1"/>
    <col min="15394" max="15621" width="10.85546875" style="259"/>
    <col min="15622" max="15622" width="23.42578125" style="259" customWidth="1"/>
    <col min="15623" max="15628" width="6.7109375" style="259" customWidth="1"/>
    <col min="15629" max="15629" width="1" style="259" customWidth="1"/>
    <col min="15630" max="15634" width="6.28515625" style="259" customWidth="1"/>
    <col min="15635" max="15635" width="1" style="259" customWidth="1"/>
    <col min="15636" max="15640" width="6.28515625" style="259" customWidth="1"/>
    <col min="15641" max="15641" width="1" style="259" customWidth="1"/>
    <col min="15642" max="15649" width="8.7109375" style="259" customWidth="1"/>
    <col min="15650" max="15877" width="10.85546875" style="259"/>
    <col min="15878" max="15878" width="23.42578125" style="259" customWidth="1"/>
    <col min="15879" max="15884" width="6.7109375" style="259" customWidth="1"/>
    <col min="15885" max="15885" width="1" style="259" customWidth="1"/>
    <col min="15886" max="15890" width="6.28515625" style="259" customWidth="1"/>
    <col min="15891" max="15891" width="1" style="259" customWidth="1"/>
    <col min="15892" max="15896" width="6.28515625" style="259" customWidth="1"/>
    <col min="15897" max="15897" width="1" style="259" customWidth="1"/>
    <col min="15898" max="15905" width="8.7109375" style="259" customWidth="1"/>
    <col min="15906" max="16133" width="10.85546875" style="259"/>
    <col min="16134" max="16134" width="23.42578125" style="259" customWidth="1"/>
    <col min="16135" max="16140" width="6.7109375" style="259" customWidth="1"/>
    <col min="16141" max="16141" width="1" style="259" customWidth="1"/>
    <col min="16142" max="16146" width="6.28515625" style="259" customWidth="1"/>
    <col min="16147" max="16147" width="1" style="259" customWidth="1"/>
    <col min="16148" max="16152" width="6.28515625" style="259" customWidth="1"/>
    <col min="16153" max="16153" width="1" style="259" customWidth="1"/>
    <col min="16154" max="16161" width="8.7109375" style="259" customWidth="1"/>
    <col min="16162" max="16384" width="10.85546875" style="259"/>
  </cols>
  <sheetData>
    <row r="1" spans="1:33">
      <c r="A1" s="538" t="s">
        <v>471</v>
      </c>
    </row>
    <row r="2" spans="1:33" ht="26.25" customHeight="1">
      <c r="A2" s="642" t="s">
        <v>285</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row>
    <row r="3" spans="1:33" ht="13.5" customHeight="1">
      <c r="A3" s="643" t="s">
        <v>178</v>
      </c>
      <c r="B3" s="646" t="s">
        <v>179</v>
      </c>
      <c r="C3" s="647"/>
      <c r="D3" s="647"/>
      <c r="E3" s="647"/>
      <c r="F3" s="647"/>
      <c r="G3" s="647"/>
      <c r="H3" s="647"/>
      <c r="I3" s="647"/>
      <c r="J3" s="647"/>
      <c r="K3" s="647"/>
      <c r="L3" s="647"/>
      <c r="M3" s="647"/>
      <c r="N3" s="647"/>
      <c r="O3" s="647"/>
      <c r="P3" s="647"/>
      <c r="Q3" s="647"/>
      <c r="R3" s="647"/>
      <c r="S3" s="647"/>
      <c r="T3" s="647"/>
      <c r="U3" s="647"/>
      <c r="V3" s="647"/>
      <c r="W3" s="648"/>
      <c r="X3" s="647"/>
      <c r="Y3" s="647"/>
      <c r="Z3" s="647"/>
      <c r="AA3" s="647"/>
      <c r="AB3" s="647"/>
      <c r="AC3" s="647"/>
      <c r="AD3" s="647"/>
      <c r="AE3" s="647"/>
      <c r="AF3" s="647"/>
      <c r="AG3" s="647"/>
    </row>
    <row r="4" spans="1:33" ht="20.25" customHeight="1">
      <c r="A4" s="644"/>
      <c r="B4" s="261">
        <v>1995</v>
      </c>
      <c r="C4" s="261">
        <v>2000</v>
      </c>
      <c r="D4" s="261">
        <v>2005</v>
      </c>
      <c r="E4" s="261">
        <v>2010</v>
      </c>
      <c r="F4" s="261">
        <v>2011</v>
      </c>
      <c r="G4" s="294">
        <v>2012</v>
      </c>
      <c r="H4" s="262"/>
      <c r="I4" s="649" t="s">
        <v>252</v>
      </c>
      <c r="J4" s="650"/>
      <c r="K4" s="650"/>
      <c r="L4" s="650"/>
      <c r="M4" s="651"/>
      <c r="N4" s="263"/>
      <c r="O4" s="373">
        <v>2013</v>
      </c>
      <c r="P4" s="263"/>
      <c r="Q4" s="649" t="s">
        <v>251</v>
      </c>
      <c r="R4" s="650"/>
      <c r="S4" s="650"/>
      <c r="T4" s="650"/>
      <c r="U4" s="650"/>
      <c r="V4" s="650"/>
      <c r="W4" s="295"/>
      <c r="X4" s="652" t="s">
        <v>250</v>
      </c>
      <c r="Y4" s="652"/>
      <c r="Z4" s="652"/>
      <c r="AA4" s="652"/>
      <c r="AB4" s="652"/>
      <c r="AC4" s="652"/>
      <c r="AD4" s="652"/>
      <c r="AE4" s="652"/>
      <c r="AF4" s="652"/>
      <c r="AG4" s="652"/>
    </row>
    <row r="5" spans="1:33" ht="15.75" customHeight="1">
      <c r="A5" s="644"/>
      <c r="B5" s="653" t="s">
        <v>234</v>
      </c>
      <c r="C5" s="654"/>
      <c r="D5" s="654"/>
      <c r="E5" s="654"/>
      <c r="F5" s="654"/>
      <c r="G5" s="655"/>
      <c r="H5" s="296"/>
      <c r="I5" s="659" t="s">
        <v>235</v>
      </c>
      <c r="J5" s="660"/>
      <c r="K5" s="660"/>
      <c r="L5" s="660"/>
      <c r="M5" s="660"/>
      <c r="N5" s="660"/>
      <c r="O5" s="660"/>
      <c r="P5" s="660"/>
      <c r="Q5" s="660"/>
      <c r="R5" s="660"/>
      <c r="S5" s="660"/>
      <c r="T5" s="660"/>
      <c r="U5" s="660"/>
      <c r="V5" s="661"/>
      <c r="W5" s="296"/>
      <c r="X5" s="297"/>
      <c r="Y5" s="297"/>
      <c r="Z5" s="297"/>
      <c r="AA5" s="297"/>
      <c r="AB5" s="297"/>
      <c r="AC5" s="297"/>
      <c r="AD5" s="297"/>
      <c r="AE5" s="297"/>
      <c r="AF5" s="297"/>
      <c r="AG5" s="297"/>
    </row>
    <row r="6" spans="1:33" ht="83.25" customHeight="1">
      <c r="A6" s="645"/>
      <c r="B6" s="656"/>
      <c r="C6" s="657"/>
      <c r="D6" s="657"/>
      <c r="E6" s="657"/>
      <c r="F6" s="657"/>
      <c r="G6" s="658"/>
      <c r="H6" s="298"/>
      <c r="I6" s="549" t="s">
        <v>236</v>
      </c>
      <c r="J6" s="549" t="s">
        <v>180</v>
      </c>
      <c r="K6" s="549" t="s">
        <v>181</v>
      </c>
      <c r="L6" s="549" t="s">
        <v>182</v>
      </c>
      <c r="M6" s="549" t="s">
        <v>183</v>
      </c>
      <c r="N6" s="550"/>
      <c r="O6" s="549" t="s">
        <v>236</v>
      </c>
      <c r="P6" s="550"/>
      <c r="Q6" s="549" t="s">
        <v>236</v>
      </c>
      <c r="R6" s="549" t="s">
        <v>253</v>
      </c>
      <c r="S6" s="549" t="s">
        <v>180</v>
      </c>
      <c r="T6" s="549" t="s">
        <v>181</v>
      </c>
      <c r="U6" s="549" t="s">
        <v>182</v>
      </c>
      <c r="V6" s="549" t="s">
        <v>183</v>
      </c>
      <c r="W6" s="550"/>
      <c r="X6" s="549" t="s">
        <v>237</v>
      </c>
      <c r="Y6" s="549" t="s">
        <v>238</v>
      </c>
      <c r="Z6" s="549" t="s">
        <v>245</v>
      </c>
      <c r="AA6" s="549" t="s">
        <v>247</v>
      </c>
      <c r="AB6" s="549" t="s">
        <v>246</v>
      </c>
      <c r="AC6" s="549" t="s">
        <v>248</v>
      </c>
      <c r="AD6" s="549" t="s">
        <v>239</v>
      </c>
      <c r="AE6" s="549" t="s">
        <v>240</v>
      </c>
      <c r="AF6" s="549" t="s">
        <v>241</v>
      </c>
      <c r="AG6" s="551" t="s">
        <v>242</v>
      </c>
    </row>
    <row r="7" spans="1:33" ht="12.75" customHeight="1">
      <c r="A7" s="299" t="s">
        <v>184</v>
      </c>
      <c r="B7" s="265" t="s">
        <v>82</v>
      </c>
      <c r="C7" s="300">
        <v>36</v>
      </c>
      <c r="D7" s="301">
        <v>50</v>
      </c>
      <c r="E7" s="301">
        <v>50</v>
      </c>
      <c r="F7" s="302">
        <v>53</v>
      </c>
      <c r="G7" s="265" t="s">
        <v>82</v>
      </c>
      <c r="H7" s="262"/>
      <c r="I7" s="301">
        <v>52.226879129014002</v>
      </c>
      <c r="J7" s="266" t="s">
        <v>82</v>
      </c>
      <c r="K7" s="301">
        <v>44.768297038547999</v>
      </c>
      <c r="L7" s="301">
        <v>16.986610149558</v>
      </c>
      <c r="M7" s="303">
        <v>1.7066401011976</v>
      </c>
      <c r="N7" s="262"/>
      <c r="O7" s="301">
        <v>74.462167891468994</v>
      </c>
      <c r="P7" s="262"/>
      <c r="Q7" s="301">
        <v>76.107187684482</v>
      </c>
      <c r="R7" s="301">
        <v>45.275499567479002</v>
      </c>
      <c r="S7" s="301">
        <v>14.699376315949999</v>
      </c>
      <c r="T7" s="301">
        <v>59.504308573571997</v>
      </c>
      <c r="U7" s="301">
        <v>20.177561982833002</v>
      </c>
      <c r="V7" s="303">
        <v>2.5412169232066999</v>
      </c>
      <c r="W7" s="262"/>
      <c r="X7" s="301">
        <v>9</v>
      </c>
      <c r="Y7" s="301">
        <v>11</v>
      </c>
      <c r="Z7" s="301">
        <v>7</v>
      </c>
      <c r="AA7" s="301">
        <v>34</v>
      </c>
      <c r="AB7" s="301">
        <v>6</v>
      </c>
      <c r="AC7" s="301">
        <v>3.7753135093261001</v>
      </c>
      <c r="AD7" s="301">
        <v>7.7336516621472997</v>
      </c>
      <c r="AE7" s="301">
        <v>0.80459900869088996</v>
      </c>
      <c r="AF7" s="301">
        <v>19.306125809232999</v>
      </c>
      <c r="AG7" s="304">
        <v>1.3507063109682</v>
      </c>
    </row>
    <row r="8" spans="1:33" ht="12.75" customHeight="1">
      <c r="A8" s="305" t="s">
        <v>185</v>
      </c>
      <c r="B8" s="306">
        <v>10</v>
      </c>
      <c r="C8" s="307">
        <v>15.317445147530758</v>
      </c>
      <c r="D8" s="306">
        <v>20.378303728666001</v>
      </c>
      <c r="E8" s="306">
        <v>30</v>
      </c>
      <c r="F8" s="306">
        <v>35</v>
      </c>
      <c r="G8" s="308">
        <v>39</v>
      </c>
      <c r="H8" s="264"/>
      <c r="I8" s="267" t="s">
        <v>82</v>
      </c>
      <c r="J8" s="267" t="s">
        <v>82</v>
      </c>
      <c r="K8" s="267" t="s">
        <v>82</v>
      </c>
      <c r="L8" s="267" t="s">
        <v>82</v>
      </c>
      <c r="M8" s="309">
        <v>1.9860817598589999</v>
      </c>
      <c r="N8" s="268"/>
      <c r="O8" s="306">
        <v>52.658792766758999</v>
      </c>
      <c r="P8" s="268"/>
      <c r="Q8" s="306">
        <v>49.259139467781999</v>
      </c>
      <c r="R8" s="306">
        <v>42.050541892138</v>
      </c>
      <c r="S8" s="306">
        <v>26.275689474646999</v>
      </c>
      <c r="T8" s="306">
        <v>24.579923119277002</v>
      </c>
      <c r="U8" s="306">
        <v>19.513518680796999</v>
      </c>
      <c r="V8" s="309">
        <v>1.8536340219980001</v>
      </c>
      <c r="W8" s="268"/>
      <c r="X8" s="306">
        <v>13</v>
      </c>
      <c r="Y8" s="306">
        <v>9</v>
      </c>
      <c r="Z8" s="306">
        <v>10</v>
      </c>
      <c r="AA8" s="306">
        <v>22</v>
      </c>
      <c r="AB8" s="306">
        <v>6</v>
      </c>
      <c r="AC8" s="306">
        <v>4.0208268849416999</v>
      </c>
      <c r="AD8" s="306">
        <v>19.697395114102001</v>
      </c>
      <c r="AE8" s="306">
        <v>1.6211198339883</v>
      </c>
      <c r="AF8" s="306">
        <v>6.6578553556233002</v>
      </c>
      <c r="AG8" s="308">
        <v>8.8866643751010006</v>
      </c>
    </row>
    <row r="9" spans="1:33" s="260" customFormat="1" ht="12.75" customHeight="1">
      <c r="A9" s="310" t="s">
        <v>259</v>
      </c>
      <c r="B9" s="266" t="s">
        <v>82</v>
      </c>
      <c r="C9" s="266" t="s">
        <v>82</v>
      </c>
      <c r="D9" s="266" t="s">
        <v>82</v>
      </c>
      <c r="E9" s="266" t="s">
        <v>82</v>
      </c>
      <c r="F9" s="266" t="s">
        <v>82</v>
      </c>
      <c r="G9" s="266" t="s">
        <v>82</v>
      </c>
      <c r="H9" s="268"/>
      <c r="I9" s="266" t="s">
        <v>82</v>
      </c>
      <c r="J9" s="266" t="s">
        <v>82</v>
      </c>
      <c r="K9" s="266" t="s">
        <v>82</v>
      </c>
      <c r="L9" s="266" t="s">
        <v>82</v>
      </c>
      <c r="M9" s="266" t="s">
        <v>82</v>
      </c>
      <c r="N9" s="264"/>
      <c r="O9" s="365" t="s">
        <v>82</v>
      </c>
      <c r="P9" s="264"/>
      <c r="Q9" s="365">
        <v>42.605897599910001</v>
      </c>
      <c r="R9" s="365">
        <v>39.094576650603003</v>
      </c>
      <c r="S9" s="365" t="s">
        <v>258</v>
      </c>
      <c r="T9" s="365">
        <v>42.605897599910001</v>
      </c>
      <c r="U9" s="311">
        <v>11.669550385049</v>
      </c>
      <c r="V9" s="312">
        <v>0.56694344064790003</v>
      </c>
      <c r="W9" s="264"/>
      <c r="X9" s="311">
        <v>9</v>
      </c>
      <c r="Y9" s="311">
        <v>11</v>
      </c>
      <c r="Z9" s="311">
        <v>11</v>
      </c>
      <c r="AA9" s="311">
        <v>21</v>
      </c>
      <c r="AB9" s="311">
        <v>4</v>
      </c>
      <c r="AC9" s="311">
        <v>1.1376048281097</v>
      </c>
      <c r="AD9" s="311">
        <v>11.821278486402001</v>
      </c>
      <c r="AE9" s="311">
        <v>1.8734842734695001</v>
      </c>
      <c r="AF9" s="311">
        <v>26.629579576800001</v>
      </c>
      <c r="AG9" s="313">
        <v>1.3708647277709001</v>
      </c>
    </row>
    <row r="10" spans="1:33" s="260" customFormat="1" ht="12.75" customHeight="1">
      <c r="A10" s="305" t="s">
        <v>186</v>
      </c>
      <c r="B10" s="314">
        <v>27</v>
      </c>
      <c r="C10" s="307">
        <v>27.194750558814629</v>
      </c>
      <c r="D10" s="314">
        <v>32</v>
      </c>
      <c r="E10" s="314">
        <v>35</v>
      </c>
      <c r="F10" s="314">
        <v>35</v>
      </c>
      <c r="G10" s="267" t="s">
        <v>82</v>
      </c>
      <c r="H10" s="264"/>
      <c r="I10" s="267" t="s">
        <v>82</v>
      </c>
      <c r="J10" s="306">
        <v>15.670429593106</v>
      </c>
      <c r="K10" s="306">
        <v>30.325905589623002</v>
      </c>
      <c r="L10" s="306">
        <v>8.4471338228842008</v>
      </c>
      <c r="M10" s="267" t="s">
        <v>82</v>
      </c>
      <c r="N10" s="264"/>
      <c r="O10" s="267" t="s">
        <v>82</v>
      </c>
      <c r="P10" s="264"/>
      <c r="Q10" s="267" t="s">
        <v>82</v>
      </c>
      <c r="R10" s="267" t="s">
        <v>82</v>
      </c>
      <c r="S10" s="306">
        <v>21.292349182152002</v>
      </c>
      <c r="T10" s="306">
        <v>39.689853288724002</v>
      </c>
      <c r="U10" s="306">
        <v>11.298224378372</v>
      </c>
      <c r="V10" s="309">
        <v>1.5360669718304001</v>
      </c>
      <c r="W10" s="264"/>
      <c r="X10" s="306">
        <v>6</v>
      </c>
      <c r="Y10" s="306">
        <v>11</v>
      </c>
      <c r="Z10" s="306">
        <v>16</v>
      </c>
      <c r="AA10" s="306">
        <v>26</v>
      </c>
      <c r="AB10" s="306">
        <v>7</v>
      </c>
      <c r="AC10" s="306">
        <v>2.8702951050483998</v>
      </c>
      <c r="AD10" s="306">
        <v>11.501291486598999</v>
      </c>
      <c r="AE10" s="306">
        <v>1.8664314077440001</v>
      </c>
      <c r="AF10" s="306">
        <v>14.534637739141001</v>
      </c>
      <c r="AG10" s="308">
        <v>2.6104118665965999</v>
      </c>
    </row>
    <row r="11" spans="1:33" s="260" customFormat="1" ht="12.75" customHeight="1">
      <c r="A11" s="310" t="s">
        <v>187</v>
      </c>
      <c r="B11" s="266" t="s">
        <v>82</v>
      </c>
      <c r="C11" s="266" t="s">
        <v>82</v>
      </c>
      <c r="D11" s="266" t="s">
        <v>82</v>
      </c>
      <c r="E11" s="266" t="s">
        <v>82</v>
      </c>
      <c r="F11" s="266" t="s">
        <v>82</v>
      </c>
      <c r="G11" s="315">
        <v>23</v>
      </c>
      <c r="H11" s="268"/>
      <c r="I11" s="266" t="s">
        <v>82</v>
      </c>
      <c r="J11" s="266" t="s">
        <v>82</v>
      </c>
      <c r="K11" s="266" t="s">
        <v>82</v>
      </c>
      <c r="L11" s="266" t="s">
        <v>82</v>
      </c>
      <c r="M11" s="312">
        <v>9.8473240321399994E-2</v>
      </c>
      <c r="N11" s="268"/>
      <c r="O11" s="311">
        <v>51.733434644691997</v>
      </c>
      <c r="P11" s="268"/>
      <c r="Q11" s="311">
        <v>58.290259710622003</v>
      </c>
      <c r="R11" s="266" t="s">
        <v>82</v>
      </c>
      <c r="S11" s="311">
        <v>25.412856313881001</v>
      </c>
      <c r="T11" s="311">
        <v>36.052352082360002</v>
      </c>
      <c r="U11" s="311">
        <v>8.7021975301782</v>
      </c>
      <c r="V11" s="312">
        <v>0.24910076323902999</v>
      </c>
      <c r="W11" s="268"/>
      <c r="X11" s="311">
        <v>15</v>
      </c>
      <c r="Y11" s="311">
        <v>4</v>
      </c>
      <c r="Z11" s="311">
        <v>4</v>
      </c>
      <c r="AA11" s="311">
        <v>23</v>
      </c>
      <c r="AB11" s="311">
        <v>1</v>
      </c>
      <c r="AC11" s="311">
        <v>3.2637353291376998</v>
      </c>
      <c r="AD11" s="311">
        <v>15.664905848185001</v>
      </c>
      <c r="AE11" s="311">
        <v>1.9650923248473999</v>
      </c>
      <c r="AF11" s="311">
        <v>21.425601481733999</v>
      </c>
      <c r="AG11" s="313">
        <v>10.720518102726</v>
      </c>
    </row>
    <row r="12" spans="1:33" s="260" customFormat="1" ht="12.75" customHeight="1">
      <c r="A12" s="305" t="s">
        <v>188</v>
      </c>
      <c r="B12" s="314">
        <v>13</v>
      </c>
      <c r="C12" s="307">
        <v>13.815259306532827</v>
      </c>
      <c r="D12" s="306">
        <v>23</v>
      </c>
      <c r="E12" s="306">
        <v>38</v>
      </c>
      <c r="F12" s="306">
        <v>41</v>
      </c>
      <c r="G12" s="308">
        <v>40</v>
      </c>
      <c r="H12" s="268"/>
      <c r="I12" s="267" t="s">
        <v>82</v>
      </c>
      <c r="J12" s="267" t="s">
        <v>82</v>
      </c>
      <c r="K12" s="267" t="s">
        <v>82</v>
      </c>
      <c r="L12" s="267" t="s">
        <v>82</v>
      </c>
      <c r="M12" s="309">
        <v>1.1778653261901</v>
      </c>
      <c r="N12" s="264"/>
      <c r="O12" s="306">
        <v>46.302486997300001</v>
      </c>
      <c r="P12" s="264"/>
      <c r="Q12" s="306">
        <v>41.053814754812002</v>
      </c>
      <c r="R12" s="306">
        <v>36.920341403450003</v>
      </c>
      <c r="S12" s="306">
        <v>0.31874396673055</v>
      </c>
      <c r="T12" s="306">
        <v>36.632243712367</v>
      </c>
      <c r="U12" s="306">
        <v>25.860241201642001</v>
      </c>
      <c r="V12" s="309">
        <v>1.5815473756803999</v>
      </c>
      <c r="W12" s="264"/>
      <c r="X12" s="306">
        <v>11</v>
      </c>
      <c r="Y12" s="306">
        <v>8</v>
      </c>
      <c r="Z12" s="306">
        <v>11</v>
      </c>
      <c r="AA12" s="306">
        <v>23</v>
      </c>
      <c r="AB12" s="306">
        <v>5</v>
      </c>
      <c r="AC12" s="306">
        <v>4.2771713758530998</v>
      </c>
      <c r="AD12" s="306">
        <v>15.805971144655</v>
      </c>
      <c r="AE12" s="306">
        <v>3.2890202965565001</v>
      </c>
      <c r="AF12" s="306">
        <v>10.867438810216999</v>
      </c>
      <c r="AG12" s="308">
        <v>7.2938665718160003</v>
      </c>
    </row>
    <row r="13" spans="1:33" s="260" customFormat="1" ht="12.75" customHeight="1">
      <c r="A13" s="310" t="s">
        <v>189</v>
      </c>
      <c r="B13" s="311">
        <v>25</v>
      </c>
      <c r="C13" s="316">
        <v>37.320704205255041</v>
      </c>
      <c r="D13" s="311">
        <v>45.507493952232203</v>
      </c>
      <c r="E13" s="311">
        <v>50</v>
      </c>
      <c r="F13" s="311">
        <v>50</v>
      </c>
      <c r="G13" s="313">
        <v>49</v>
      </c>
      <c r="H13" s="268"/>
      <c r="I13" s="311">
        <v>53.151624801514998</v>
      </c>
      <c r="J13" s="311">
        <v>7.3726140809317</v>
      </c>
      <c r="K13" s="311">
        <v>42.815641492364001</v>
      </c>
      <c r="L13" s="311">
        <v>18.690498272784001</v>
      </c>
      <c r="M13" s="312">
        <v>1.3282029096093</v>
      </c>
      <c r="N13" s="264"/>
      <c r="O13" s="311">
        <v>62.354659875288</v>
      </c>
      <c r="P13" s="264"/>
      <c r="Q13" s="311">
        <v>64.947489828195003</v>
      </c>
      <c r="R13" s="311">
        <v>56.299514150969998</v>
      </c>
      <c r="S13" s="311">
        <v>12.322786622769</v>
      </c>
      <c r="T13" s="311">
        <v>53.461919444461998</v>
      </c>
      <c r="U13" s="311">
        <v>28.200991318558</v>
      </c>
      <c r="V13" s="312">
        <v>3.2203003619233002</v>
      </c>
      <c r="W13" s="264"/>
      <c r="X13" s="311">
        <v>9</v>
      </c>
      <c r="Y13" s="311">
        <v>13</v>
      </c>
      <c r="Z13" s="311">
        <v>10</v>
      </c>
      <c r="AA13" s="311">
        <v>20</v>
      </c>
      <c r="AB13" s="311">
        <v>5</v>
      </c>
      <c r="AC13" s="311">
        <v>4.3647805507745003</v>
      </c>
      <c r="AD13" s="311">
        <v>10.653775817555999</v>
      </c>
      <c r="AE13" s="311">
        <v>2.0331325301205001</v>
      </c>
      <c r="AF13" s="311">
        <v>21.631615748708999</v>
      </c>
      <c r="AG13" s="313">
        <v>4.1603915662651003</v>
      </c>
    </row>
    <row r="14" spans="1:33" s="260" customFormat="1" ht="12.75" customHeight="1">
      <c r="A14" s="317" t="s">
        <v>190</v>
      </c>
      <c r="B14" s="267" t="s">
        <v>82</v>
      </c>
      <c r="C14" s="267" t="s">
        <v>82</v>
      </c>
      <c r="D14" s="267" t="s">
        <v>82</v>
      </c>
      <c r="E14" s="267" t="s">
        <v>82</v>
      </c>
      <c r="F14" s="267" t="s">
        <v>82</v>
      </c>
      <c r="G14" s="267" t="s">
        <v>82</v>
      </c>
      <c r="H14" s="268"/>
      <c r="I14" s="270" t="s">
        <v>82</v>
      </c>
      <c r="J14" s="318" t="s">
        <v>49</v>
      </c>
      <c r="K14" s="267" t="s">
        <v>82</v>
      </c>
      <c r="L14" s="267" t="s">
        <v>82</v>
      </c>
      <c r="M14" s="309">
        <v>0.68181818181818998</v>
      </c>
      <c r="N14" s="268"/>
      <c r="O14" s="267" t="s">
        <v>82</v>
      </c>
      <c r="P14" s="268"/>
      <c r="Q14" s="267" t="s">
        <v>82</v>
      </c>
      <c r="R14" s="267" t="s">
        <v>82</v>
      </c>
      <c r="S14" s="267" t="s">
        <v>82</v>
      </c>
      <c r="T14" s="267" t="s">
        <v>82</v>
      </c>
      <c r="U14" s="267" t="s">
        <v>82</v>
      </c>
      <c r="V14" s="267" t="s">
        <v>82</v>
      </c>
      <c r="W14" s="268"/>
      <c r="X14" s="306">
        <v>8</v>
      </c>
      <c r="Y14" s="306">
        <v>12</v>
      </c>
      <c r="Z14" s="306">
        <v>9</v>
      </c>
      <c r="AA14" s="306">
        <v>25</v>
      </c>
      <c r="AB14" s="306">
        <v>7</v>
      </c>
      <c r="AC14" s="306">
        <v>4.9185015727766999</v>
      </c>
      <c r="AD14" s="306">
        <v>14.460013344771999</v>
      </c>
      <c r="AE14" s="306">
        <v>1.8778000190640001</v>
      </c>
      <c r="AF14" s="306">
        <v>12.038890477552</v>
      </c>
      <c r="AG14" s="308">
        <v>6.1671909255552002</v>
      </c>
    </row>
    <row r="15" spans="1:33" s="260" customFormat="1" ht="12.75" customHeight="1">
      <c r="A15" s="310" t="s">
        <v>191</v>
      </c>
      <c r="B15" s="311">
        <v>21</v>
      </c>
      <c r="C15" s="316">
        <v>40.76720596207732</v>
      </c>
      <c r="D15" s="311">
        <v>47</v>
      </c>
      <c r="E15" s="311">
        <v>49</v>
      </c>
      <c r="F15" s="311">
        <v>47</v>
      </c>
      <c r="G15" s="313">
        <v>47</v>
      </c>
      <c r="H15" s="264"/>
      <c r="I15" s="311">
        <v>43.382061182826</v>
      </c>
      <c r="J15" s="319" t="s">
        <v>49</v>
      </c>
      <c r="K15" s="311">
        <v>34.804710018667002</v>
      </c>
      <c r="L15" s="311">
        <v>19.032236200526999</v>
      </c>
      <c r="M15" s="312">
        <v>2.705625106531</v>
      </c>
      <c r="N15" s="264"/>
      <c r="O15" s="311">
        <v>49.095676252920001</v>
      </c>
      <c r="P15" s="264"/>
      <c r="Q15" s="311">
        <v>52.602869681573999</v>
      </c>
      <c r="R15" s="311">
        <v>47.823314854826997</v>
      </c>
      <c r="S15" s="266" t="s">
        <v>82</v>
      </c>
      <c r="T15" s="311">
        <v>49.628808674784999</v>
      </c>
      <c r="U15" s="311">
        <v>24.079336146728</v>
      </c>
      <c r="V15" s="312">
        <v>2.6253379472540002</v>
      </c>
      <c r="W15" s="264"/>
      <c r="X15" s="311">
        <v>7</v>
      </c>
      <c r="Y15" s="311">
        <v>13</v>
      </c>
      <c r="Z15" s="311">
        <v>7</v>
      </c>
      <c r="AA15" s="311">
        <v>18</v>
      </c>
      <c r="AB15" s="311">
        <v>5</v>
      </c>
      <c r="AC15" s="311">
        <v>6.6585722078516003</v>
      </c>
      <c r="AD15" s="311">
        <v>16.952612222633</v>
      </c>
      <c r="AE15" s="311">
        <v>2.2523711485333</v>
      </c>
      <c r="AF15" s="311">
        <v>19.472452445054</v>
      </c>
      <c r="AG15" s="313">
        <v>5.1118267081948003</v>
      </c>
    </row>
    <row r="16" spans="1:33" s="260" customFormat="1" ht="12.75" customHeight="1">
      <c r="A16" s="305" t="s">
        <v>192</v>
      </c>
      <c r="B16" s="267" t="s">
        <v>82</v>
      </c>
      <c r="C16" s="267" t="s">
        <v>82</v>
      </c>
      <c r="D16" s="267" t="s">
        <v>82</v>
      </c>
      <c r="E16" s="267" t="s">
        <v>82</v>
      </c>
      <c r="F16" s="267" t="s">
        <v>82</v>
      </c>
      <c r="G16" s="267" t="s">
        <v>82</v>
      </c>
      <c r="H16" s="268"/>
      <c r="I16" s="267" t="s">
        <v>82</v>
      </c>
      <c r="J16" s="267" t="s">
        <v>82</v>
      </c>
      <c r="K16" s="267" t="s">
        <v>82</v>
      </c>
      <c r="L16" s="267" t="s">
        <v>82</v>
      </c>
      <c r="M16" s="267" t="s">
        <v>82</v>
      </c>
      <c r="N16" s="264"/>
      <c r="O16" s="267" t="s">
        <v>82</v>
      </c>
      <c r="P16" s="264"/>
      <c r="Q16" s="267" t="s">
        <v>82</v>
      </c>
      <c r="R16" s="267" t="s">
        <v>82</v>
      </c>
      <c r="S16" s="267" t="s">
        <v>82</v>
      </c>
      <c r="T16" s="267" t="s">
        <v>82</v>
      </c>
      <c r="U16" s="267" t="s">
        <v>82</v>
      </c>
      <c r="V16" s="267" t="s">
        <v>82</v>
      </c>
      <c r="W16" s="264"/>
      <c r="X16" s="306">
        <v>3</v>
      </c>
      <c r="Y16" s="306">
        <v>9</v>
      </c>
      <c r="Z16" s="306">
        <v>8</v>
      </c>
      <c r="AA16" s="306">
        <v>34</v>
      </c>
      <c r="AB16" s="306">
        <v>7</v>
      </c>
      <c r="AC16" s="306">
        <v>3.0607209692372002</v>
      </c>
      <c r="AD16" s="306">
        <v>14.843805072561</v>
      </c>
      <c r="AE16" s="306">
        <v>1.6258583837978</v>
      </c>
      <c r="AF16" s="306">
        <v>15.806897395621</v>
      </c>
      <c r="AG16" s="308">
        <v>3.2761897668282001</v>
      </c>
    </row>
    <row r="17" spans="1:35" s="260" customFormat="1" ht="12.75" customHeight="1">
      <c r="A17" s="310" t="s">
        <v>51</v>
      </c>
      <c r="B17" s="311">
        <v>14</v>
      </c>
      <c r="C17" s="316">
        <v>18.403600831862459</v>
      </c>
      <c r="D17" s="311">
        <v>19.884701832056699</v>
      </c>
      <c r="E17" s="311">
        <v>30</v>
      </c>
      <c r="F17" s="311">
        <v>31</v>
      </c>
      <c r="G17" s="313">
        <v>31</v>
      </c>
      <c r="H17" s="264"/>
      <c r="I17" s="266" t="s">
        <v>82</v>
      </c>
      <c r="J17" s="266" t="s">
        <v>82</v>
      </c>
      <c r="K17" s="266" t="s">
        <v>82</v>
      </c>
      <c r="L17" s="266" t="s">
        <v>82</v>
      </c>
      <c r="M17" s="266" t="s">
        <v>82</v>
      </c>
      <c r="N17" s="268"/>
      <c r="O17" s="311">
        <v>36.214323789581002</v>
      </c>
      <c r="P17" s="268"/>
      <c r="Q17" s="311">
        <v>38.720631515569004</v>
      </c>
      <c r="R17" s="311">
        <v>37.482286803499001</v>
      </c>
      <c r="S17" s="311">
        <v>1.942917769458E-2</v>
      </c>
      <c r="T17" s="311">
        <v>32.270190104625001</v>
      </c>
      <c r="U17" s="311">
        <v>17.439944007508</v>
      </c>
      <c r="V17" s="312">
        <v>2.8700363819909001</v>
      </c>
      <c r="W17" s="268"/>
      <c r="X17" s="311">
        <v>10</v>
      </c>
      <c r="Y17" s="311">
        <v>12</v>
      </c>
      <c r="Z17" s="311">
        <v>7</v>
      </c>
      <c r="AA17" s="311">
        <v>23</v>
      </c>
      <c r="AB17" s="311">
        <v>10</v>
      </c>
      <c r="AC17" s="311">
        <v>4.5508693621980996</v>
      </c>
      <c r="AD17" s="311">
        <v>22.374540868663999</v>
      </c>
      <c r="AE17" s="311">
        <v>1.9052801482456001</v>
      </c>
      <c r="AF17" s="311">
        <v>7.1782587754292004</v>
      </c>
      <c r="AG17" s="313">
        <v>2.6071674124294999</v>
      </c>
    </row>
    <row r="18" spans="1:35" s="260" customFormat="1" ht="12.75" customHeight="1">
      <c r="A18" s="305" t="s">
        <v>193</v>
      </c>
      <c r="B18" s="306">
        <v>14</v>
      </c>
      <c r="C18" s="307">
        <v>14.517686970657181</v>
      </c>
      <c r="D18" s="306">
        <v>24.926646691065901</v>
      </c>
      <c r="E18" s="267" t="s">
        <v>82</v>
      </c>
      <c r="F18" s="267" t="s">
        <v>82</v>
      </c>
      <c r="G18" s="267" t="s">
        <v>82</v>
      </c>
      <c r="H18" s="271"/>
      <c r="I18" s="267" t="s">
        <v>82</v>
      </c>
      <c r="J18" s="267" t="s">
        <v>82</v>
      </c>
      <c r="K18" s="267" t="s">
        <v>82</v>
      </c>
      <c r="L18" s="267" t="s">
        <v>82</v>
      </c>
      <c r="M18" s="309">
        <v>0.73531767245240998</v>
      </c>
      <c r="N18" s="264"/>
      <c r="O18" s="267" t="s">
        <v>82</v>
      </c>
      <c r="P18" s="264"/>
      <c r="Q18" s="267" t="s">
        <v>82</v>
      </c>
      <c r="R18" s="267" t="s">
        <v>82</v>
      </c>
      <c r="S18" s="267" t="s">
        <v>82</v>
      </c>
      <c r="T18" s="267" t="s">
        <v>82</v>
      </c>
      <c r="U18" s="267" t="s">
        <v>82</v>
      </c>
      <c r="V18" s="267" t="s">
        <v>82</v>
      </c>
      <c r="W18" s="264"/>
      <c r="X18" s="361" t="s">
        <v>82</v>
      </c>
      <c r="Y18" s="361" t="s">
        <v>82</v>
      </c>
      <c r="Z18" s="362" t="s">
        <v>82</v>
      </c>
      <c r="AA18" s="362" t="s">
        <v>82</v>
      </c>
      <c r="AB18" s="361" t="s">
        <v>82</v>
      </c>
      <c r="AC18" s="361" t="s">
        <v>82</v>
      </c>
      <c r="AD18" s="361" t="s">
        <v>82</v>
      </c>
      <c r="AE18" s="361" t="s">
        <v>82</v>
      </c>
      <c r="AF18" s="361" t="s">
        <v>82</v>
      </c>
      <c r="AG18" s="361" t="s">
        <v>82</v>
      </c>
    </row>
    <row r="19" spans="1:35" s="260" customFormat="1" ht="12.75" customHeight="1">
      <c r="A19" s="310" t="s">
        <v>194</v>
      </c>
      <c r="B19" s="266" t="s">
        <v>82</v>
      </c>
      <c r="C19" s="266" t="s">
        <v>82</v>
      </c>
      <c r="D19" s="311">
        <v>33</v>
      </c>
      <c r="E19" s="311">
        <v>31</v>
      </c>
      <c r="F19" s="311">
        <v>27</v>
      </c>
      <c r="G19" s="313">
        <v>23</v>
      </c>
      <c r="H19" s="271"/>
      <c r="I19" s="266" t="s">
        <v>82</v>
      </c>
      <c r="J19" s="311">
        <v>3.5579711424974998</v>
      </c>
      <c r="K19" s="311">
        <v>22.800157078361998</v>
      </c>
      <c r="L19" s="311">
        <v>9.1158651285927004</v>
      </c>
      <c r="M19" s="266" t="s">
        <v>82</v>
      </c>
      <c r="N19" s="264"/>
      <c r="O19" s="371" t="s">
        <v>82</v>
      </c>
      <c r="P19" s="264"/>
      <c r="Q19" s="371">
        <v>32.035856775020001</v>
      </c>
      <c r="R19" s="371">
        <v>30.488511551559998</v>
      </c>
      <c r="S19" s="311">
        <v>1.4223164985596</v>
      </c>
      <c r="T19" s="311">
        <v>26.500930151375002</v>
      </c>
      <c r="U19" s="311">
        <v>15.121876466323</v>
      </c>
      <c r="V19" s="312">
        <v>0.90360161515542003</v>
      </c>
      <c r="W19" s="264"/>
      <c r="X19" s="311">
        <v>16</v>
      </c>
      <c r="Y19" s="311">
        <v>10</v>
      </c>
      <c r="Z19" s="311">
        <v>10</v>
      </c>
      <c r="AA19" s="311">
        <v>25</v>
      </c>
      <c r="AB19" s="311">
        <v>4</v>
      </c>
      <c r="AC19" s="311">
        <v>2.4006045967132001</v>
      </c>
      <c r="AD19" s="311">
        <v>15.777306877288</v>
      </c>
      <c r="AE19" s="311">
        <v>2.6125098172872998</v>
      </c>
      <c r="AF19" s="311">
        <v>8.0346161255426995</v>
      </c>
      <c r="AG19" s="313">
        <v>5.2042736689240003</v>
      </c>
    </row>
    <row r="20" spans="1:35" s="260" customFormat="1" ht="12.75" customHeight="1">
      <c r="A20" s="305" t="s">
        <v>195</v>
      </c>
      <c r="B20" s="306">
        <v>20</v>
      </c>
      <c r="C20" s="307">
        <v>33.199389214819575</v>
      </c>
      <c r="D20" s="306">
        <v>56.309121925793903</v>
      </c>
      <c r="E20" s="306">
        <v>60</v>
      </c>
      <c r="F20" s="306">
        <v>61</v>
      </c>
      <c r="G20" s="308">
        <v>60</v>
      </c>
      <c r="H20" s="271"/>
      <c r="I20" s="267" t="s">
        <v>82</v>
      </c>
      <c r="J20" s="267" t="s">
        <v>82</v>
      </c>
      <c r="K20" s="267" t="s">
        <v>82</v>
      </c>
      <c r="L20" s="267" t="s">
        <v>82</v>
      </c>
      <c r="M20" s="267" t="s">
        <v>82</v>
      </c>
      <c r="N20" s="268"/>
      <c r="O20" s="267" t="s">
        <v>82</v>
      </c>
      <c r="P20" s="268"/>
      <c r="Q20" s="267" t="s">
        <v>82</v>
      </c>
      <c r="R20" s="267" t="s">
        <v>82</v>
      </c>
      <c r="S20" s="267" t="s">
        <v>82</v>
      </c>
      <c r="T20" s="267" t="s">
        <v>82</v>
      </c>
      <c r="U20" s="267" t="s">
        <v>82</v>
      </c>
      <c r="V20" s="267" t="s">
        <v>82</v>
      </c>
      <c r="W20" s="268"/>
      <c r="X20" s="361" t="s">
        <v>82</v>
      </c>
      <c r="Y20" s="361" t="s">
        <v>82</v>
      </c>
      <c r="Z20" s="362" t="s">
        <v>82</v>
      </c>
      <c r="AA20" s="362" t="s">
        <v>82</v>
      </c>
      <c r="AB20" s="361" t="s">
        <v>82</v>
      </c>
      <c r="AC20" s="361" t="s">
        <v>82</v>
      </c>
      <c r="AD20" s="361" t="s">
        <v>82</v>
      </c>
      <c r="AE20" s="361" t="s">
        <v>82</v>
      </c>
      <c r="AF20" s="361" t="s">
        <v>82</v>
      </c>
      <c r="AG20" s="361" t="s">
        <v>82</v>
      </c>
    </row>
    <row r="21" spans="1:35" s="260" customFormat="1" ht="12.75" customHeight="1">
      <c r="A21" s="310" t="s">
        <v>196</v>
      </c>
      <c r="B21" s="269" t="s">
        <v>82</v>
      </c>
      <c r="C21" s="316">
        <v>30.452862164197843</v>
      </c>
      <c r="D21" s="311">
        <v>38.1762295820376</v>
      </c>
      <c r="E21" s="311">
        <v>47</v>
      </c>
      <c r="F21" s="311">
        <v>43</v>
      </c>
      <c r="G21" s="313">
        <v>46</v>
      </c>
      <c r="H21" s="271"/>
      <c r="I21" s="266" t="s">
        <v>82</v>
      </c>
      <c r="J21" s="266" t="s">
        <v>82</v>
      </c>
      <c r="K21" s="266" t="s">
        <v>82</v>
      </c>
      <c r="L21" s="266" t="s">
        <v>82</v>
      </c>
      <c r="M21" s="312">
        <v>1.2075344184579</v>
      </c>
      <c r="N21" s="264"/>
      <c r="O21" s="266" t="s">
        <v>82</v>
      </c>
      <c r="P21" s="264"/>
      <c r="Q21" s="266" t="s">
        <v>82</v>
      </c>
      <c r="R21" s="266" t="s">
        <v>82</v>
      </c>
      <c r="S21" s="266" t="s">
        <v>82</v>
      </c>
      <c r="T21" s="266" t="s">
        <v>82</v>
      </c>
      <c r="U21" s="266" t="s">
        <v>82</v>
      </c>
      <c r="V21" s="266" t="s">
        <v>82</v>
      </c>
      <c r="W21" s="264"/>
      <c r="X21" s="311">
        <v>8</v>
      </c>
      <c r="Y21" s="311">
        <v>13</v>
      </c>
      <c r="Z21" s="311">
        <v>7</v>
      </c>
      <c r="AA21" s="311">
        <v>24</v>
      </c>
      <c r="AB21" s="311">
        <v>8</v>
      </c>
      <c r="AC21" s="311">
        <v>6.4707368170809998</v>
      </c>
      <c r="AD21" s="311">
        <v>10.219455299169001</v>
      </c>
      <c r="AE21" s="311">
        <v>1.5660520333418</v>
      </c>
      <c r="AF21" s="311">
        <v>16.522294697115999</v>
      </c>
      <c r="AG21" s="313">
        <v>4.7040993714989998</v>
      </c>
    </row>
    <row r="22" spans="1:35" s="260" customFormat="1" ht="12.75" customHeight="1">
      <c r="A22" s="305" t="s">
        <v>197</v>
      </c>
      <c r="B22" s="270" t="s">
        <v>82</v>
      </c>
      <c r="C22" s="320" t="s">
        <v>82</v>
      </c>
      <c r="D22" s="306">
        <v>35</v>
      </c>
      <c r="E22" s="306">
        <v>37</v>
      </c>
      <c r="F22" s="306">
        <v>40</v>
      </c>
      <c r="G22" s="308">
        <v>40</v>
      </c>
      <c r="H22" s="268"/>
      <c r="I22" s="267" t="s">
        <v>82</v>
      </c>
      <c r="J22" s="267" t="s">
        <v>82</v>
      </c>
      <c r="K22" s="306">
        <v>25.287538481064999</v>
      </c>
      <c r="L22" s="306">
        <v>4.1556930826356</v>
      </c>
      <c r="M22" s="309">
        <v>6.0852641637949997E-2</v>
      </c>
      <c r="N22" s="264"/>
      <c r="O22" s="267" t="s">
        <v>82</v>
      </c>
      <c r="P22" s="264"/>
      <c r="Q22" s="267" t="s">
        <v>82</v>
      </c>
      <c r="R22" s="267" t="s">
        <v>82</v>
      </c>
      <c r="S22" s="267" t="s">
        <v>82</v>
      </c>
      <c r="T22" s="352">
        <v>42.090683349427003</v>
      </c>
      <c r="U22" s="306">
        <v>18.800184987386999</v>
      </c>
      <c r="V22" s="309">
        <v>1.5045308394329999</v>
      </c>
      <c r="W22" s="264"/>
      <c r="X22" s="361" t="s">
        <v>82</v>
      </c>
      <c r="Y22" s="361" t="s">
        <v>82</v>
      </c>
      <c r="Z22" s="362" t="s">
        <v>82</v>
      </c>
      <c r="AA22" s="362" t="s">
        <v>82</v>
      </c>
      <c r="AB22" s="361" t="s">
        <v>82</v>
      </c>
      <c r="AC22" s="361" t="s">
        <v>82</v>
      </c>
      <c r="AD22" s="361" t="s">
        <v>82</v>
      </c>
      <c r="AE22" s="361" t="s">
        <v>82</v>
      </c>
      <c r="AF22" s="361" t="s">
        <v>82</v>
      </c>
      <c r="AG22" s="361" t="s">
        <v>82</v>
      </c>
    </row>
    <row r="23" spans="1:35" s="260" customFormat="1" ht="12.75" customHeight="1">
      <c r="A23" s="310" t="s">
        <v>198</v>
      </c>
      <c r="B23" s="269" t="s">
        <v>82</v>
      </c>
      <c r="C23" s="316">
        <v>19.011993014535179</v>
      </c>
      <c r="D23" s="311">
        <v>40.958561760202201</v>
      </c>
      <c r="E23" s="311">
        <v>32</v>
      </c>
      <c r="F23" s="311">
        <v>32</v>
      </c>
      <c r="G23" s="313">
        <v>26</v>
      </c>
      <c r="H23" s="264"/>
      <c r="I23" s="266" t="s">
        <v>82</v>
      </c>
      <c r="J23" s="266" t="s">
        <v>82</v>
      </c>
      <c r="K23" s="266" t="s">
        <v>82</v>
      </c>
      <c r="L23" s="266" t="s">
        <v>82</v>
      </c>
      <c r="M23" s="312">
        <v>1.0698252846402001</v>
      </c>
      <c r="N23" s="268"/>
      <c r="O23" s="311">
        <v>34.498484680935</v>
      </c>
      <c r="P23" s="268"/>
      <c r="Q23" s="311">
        <v>34.666240491822002</v>
      </c>
      <c r="R23" s="266" t="s">
        <v>82</v>
      </c>
      <c r="S23" s="311">
        <v>0.28418654848151997</v>
      </c>
      <c r="T23" s="311">
        <v>28.471726631022999</v>
      </c>
      <c r="U23" s="311">
        <v>19.891264897018001</v>
      </c>
      <c r="V23" s="312">
        <v>1.4545389418081001</v>
      </c>
      <c r="W23" s="268"/>
      <c r="X23" s="369" t="s">
        <v>82</v>
      </c>
      <c r="Y23" s="369" t="s">
        <v>82</v>
      </c>
      <c r="Z23" s="370" t="s">
        <v>82</v>
      </c>
      <c r="AA23" s="370" t="s">
        <v>82</v>
      </c>
      <c r="AB23" s="369" t="s">
        <v>82</v>
      </c>
      <c r="AC23" s="369" t="s">
        <v>82</v>
      </c>
      <c r="AD23" s="369" t="s">
        <v>82</v>
      </c>
      <c r="AE23" s="369" t="s">
        <v>82</v>
      </c>
      <c r="AF23" s="369" t="s">
        <v>82</v>
      </c>
      <c r="AG23" s="369" t="s">
        <v>82</v>
      </c>
    </row>
    <row r="24" spans="1:35" s="260" customFormat="1" ht="12.75" customHeight="1">
      <c r="A24" s="305" t="s">
        <v>254</v>
      </c>
      <c r="B24" s="306">
        <v>25</v>
      </c>
      <c r="C24" s="307">
        <v>29.383095539100594</v>
      </c>
      <c r="D24" s="306">
        <v>37</v>
      </c>
      <c r="E24" s="306">
        <v>40</v>
      </c>
      <c r="F24" s="306">
        <v>44</v>
      </c>
      <c r="G24" s="308">
        <v>45</v>
      </c>
      <c r="H24" s="264"/>
      <c r="I24" s="267" t="s">
        <v>82</v>
      </c>
      <c r="J24" s="267" t="s">
        <v>82</v>
      </c>
      <c r="K24" s="267" t="s">
        <v>82</v>
      </c>
      <c r="L24" s="267" t="s">
        <v>82</v>
      </c>
      <c r="M24" s="309">
        <v>0.90236127508855002</v>
      </c>
      <c r="N24" s="264"/>
      <c r="O24" s="306">
        <v>70.763915857604999</v>
      </c>
      <c r="P24" s="264"/>
      <c r="Q24" s="306">
        <v>72.122952149230002</v>
      </c>
      <c r="R24" s="306">
        <v>69.421005677210005</v>
      </c>
      <c r="S24" s="306">
        <v>25.063489499191999</v>
      </c>
      <c r="T24" s="306">
        <v>45.479706601467001</v>
      </c>
      <c r="U24" s="306">
        <v>8.1412479740681007</v>
      </c>
      <c r="V24" s="309">
        <v>1.2059861857252001</v>
      </c>
      <c r="W24" s="264"/>
      <c r="X24" s="306">
        <v>9</v>
      </c>
      <c r="Y24" s="306">
        <v>15</v>
      </c>
      <c r="Z24" s="306">
        <v>8</v>
      </c>
      <c r="AA24" s="306">
        <v>20</v>
      </c>
      <c r="AB24" s="306">
        <v>3</v>
      </c>
      <c r="AC24" s="306" t="s">
        <v>249</v>
      </c>
      <c r="AD24" s="306">
        <v>17.678730400675001</v>
      </c>
      <c r="AE24" s="306">
        <v>2.7822034464369998</v>
      </c>
      <c r="AF24" s="306">
        <v>15.372856653231</v>
      </c>
      <c r="AG24" s="308">
        <v>7.9907318285695004</v>
      </c>
    </row>
    <row r="25" spans="1:35" s="260" customFormat="1" ht="12.75" customHeight="1">
      <c r="A25" s="310" t="s">
        <v>199</v>
      </c>
      <c r="B25" s="266" t="s">
        <v>82</v>
      </c>
      <c r="C25" s="266" t="s">
        <v>82</v>
      </c>
      <c r="D25" s="266" t="s">
        <v>82</v>
      </c>
      <c r="E25" s="266" t="s">
        <v>82</v>
      </c>
      <c r="F25" s="266" t="s">
        <v>82</v>
      </c>
      <c r="G25" s="266" t="s">
        <v>82</v>
      </c>
      <c r="H25" s="272"/>
      <c r="I25" s="266" t="s">
        <v>82</v>
      </c>
      <c r="J25" s="266" t="s">
        <v>82</v>
      </c>
      <c r="K25" s="266" t="s">
        <v>82</v>
      </c>
      <c r="L25" s="266" t="s">
        <v>82</v>
      </c>
      <c r="M25" s="312">
        <v>1.1031106178803001</v>
      </c>
      <c r="N25" s="264"/>
      <c r="O25" s="266" t="s">
        <v>82</v>
      </c>
      <c r="P25" s="264"/>
      <c r="Q25" s="266" t="s">
        <v>82</v>
      </c>
      <c r="R25" s="266" t="s">
        <v>82</v>
      </c>
      <c r="S25" s="266" t="s">
        <v>82</v>
      </c>
      <c r="T25" s="266" t="s">
        <v>82</v>
      </c>
      <c r="U25" s="266" t="s">
        <v>82</v>
      </c>
      <c r="V25" s="312">
        <v>1.6427083010143999</v>
      </c>
      <c r="W25" s="264"/>
      <c r="X25" s="311">
        <v>7</v>
      </c>
      <c r="Y25" s="311">
        <v>17</v>
      </c>
      <c r="Z25" s="311">
        <v>5</v>
      </c>
      <c r="AA25" s="311">
        <v>16</v>
      </c>
      <c r="AB25" s="311">
        <v>5</v>
      </c>
      <c r="AC25" s="311">
        <v>2.1426189682275001</v>
      </c>
      <c r="AD25" s="311">
        <v>22.013528318963001</v>
      </c>
      <c r="AE25" s="311">
        <v>0.90601629114466997</v>
      </c>
      <c r="AF25" s="311">
        <v>14.401625938804999</v>
      </c>
      <c r="AG25" s="313">
        <v>9.4855427999808999</v>
      </c>
    </row>
    <row r="26" spans="1:35" s="260" customFormat="1" ht="12.75" customHeight="1">
      <c r="A26" s="341" t="s">
        <v>243</v>
      </c>
      <c r="B26" s="267" t="s">
        <v>82</v>
      </c>
      <c r="C26" s="267" t="s">
        <v>82</v>
      </c>
      <c r="D26" s="267" t="s">
        <v>82</v>
      </c>
      <c r="E26" s="267" t="s">
        <v>82</v>
      </c>
      <c r="F26" s="267" t="s">
        <v>82</v>
      </c>
      <c r="G26" s="267" t="s">
        <v>82</v>
      </c>
      <c r="H26" s="353"/>
      <c r="I26" s="267" t="s">
        <v>82</v>
      </c>
      <c r="J26" s="267" t="s">
        <v>82</v>
      </c>
      <c r="K26" s="267" t="s">
        <v>82</v>
      </c>
      <c r="L26" s="267" t="s">
        <v>82</v>
      </c>
      <c r="M26" s="267" t="s">
        <v>82</v>
      </c>
      <c r="N26" s="355"/>
      <c r="O26" s="267" t="s">
        <v>82</v>
      </c>
      <c r="P26" s="355"/>
      <c r="Q26" s="352">
        <v>44.865391997087997</v>
      </c>
      <c r="R26" s="352">
        <v>43.708927655446999</v>
      </c>
      <c r="S26" s="352">
        <v>14.083850442396001</v>
      </c>
      <c r="T26" s="352">
        <v>30.542365867752</v>
      </c>
      <c r="U26" s="352">
        <v>15.756034845489999</v>
      </c>
      <c r="V26" s="342">
        <v>0.92731844055613</v>
      </c>
      <c r="W26" s="355"/>
      <c r="X26" s="343">
        <v>7</v>
      </c>
      <c r="Y26" s="343">
        <v>8</v>
      </c>
      <c r="Z26" s="343">
        <v>9</v>
      </c>
      <c r="AA26" s="343">
        <v>32</v>
      </c>
      <c r="AB26" s="343">
        <v>4</v>
      </c>
      <c r="AC26" s="343">
        <v>4.4180717936666003</v>
      </c>
      <c r="AD26" s="343">
        <v>12.508078256272</v>
      </c>
      <c r="AE26" s="343">
        <v>1.6861523999765</v>
      </c>
      <c r="AF26" s="343">
        <v>13.994477410258</v>
      </c>
      <c r="AG26" s="344">
        <v>7.9137535984960001</v>
      </c>
    </row>
    <row r="27" spans="1:35" s="260" customFormat="1" ht="12.75" customHeight="1">
      <c r="A27" s="310" t="s">
        <v>200</v>
      </c>
      <c r="B27" s="266" t="s">
        <v>82</v>
      </c>
      <c r="C27" s="266" t="s">
        <v>82</v>
      </c>
      <c r="D27" s="266" t="s">
        <v>82</v>
      </c>
      <c r="E27" s="266" t="s">
        <v>82</v>
      </c>
      <c r="F27" s="266" t="s">
        <v>82</v>
      </c>
      <c r="G27" s="311">
        <v>9</v>
      </c>
      <c r="H27" s="354"/>
      <c r="I27" s="266" t="s">
        <v>82</v>
      </c>
      <c r="J27" s="266" t="s">
        <v>82</v>
      </c>
      <c r="K27" s="266" t="s">
        <v>82</v>
      </c>
      <c r="L27" s="266" t="s">
        <v>82</v>
      </c>
      <c r="M27" s="266" t="s">
        <v>82</v>
      </c>
      <c r="N27" s="357"/>
      <c r="O27" s="311">
        <v>15.815742595606</v>
      </c>
      <c r="P27" s="357"/>
      <c r="Q27" s="311">
        <v>24.482866018147</v>
      </c>
      <c r="R27" s="311">
        <v>16.198529101354001</v>
      </c>
      <c r="S27" s="311">
        <v>8.1714230306114999</v>
      </c>
      <c r="T27" s="311">
        <v>8.5971999129459995</v>
      </c>
      <c r="U27" s="311">
        <v>8.8861424289930007</v>
      </c>
      <c r="V27" s="312">
        <v>1.2603550379435</v>
      </c>
      <c r="W27" s="357"/>
      <c r="X27" s="311">
        <v>16</v>
      </c>
      <c r="Y27" s="311">
        <v>9</v>
      </c>
      <c r="Z27" s="311">
        <v>7</v>
      </c>
      <c r="AA27" s="311">
        <v>39</v>
      </c>
      <c r="AB27" s="311">
        <v>4</v>
      </c>
      <c r="AC27" s="311">
        <v>4.6738072054527997</v>
      </c>
      <c r="AD27" s="311">
        <v>5.4527750730282003</v>
      </c>
      <c r="AE27" s="311">
        <v>0.19474196689386999</v>
      </c>
      <c r="AF27" s="311">
        <v>15.384615384615</v>
      </c>
      <c r="AG27" s="313">
        <v>0</v>
      </c>
      <c r="AI27" s="273"/>
    </row>
    <row r="28" spans="1:35" s="260" customFormat="1" ht="12.75" customHeight="1">
      <c r="A28" s="341" t="s">
        <v>201</v>
      </c>
      <c r="B28" s="267" t="s">
        <v>82</v>
      </c>
      <c r="C28" s="267" t="s">
        <v>82</v>
      </c>
      <c r="D28" s="343">
        <v>17</v>
      </c>
      <c r="E28" s="343">
        <v>20</v>
      </c>
      <c r="F28" s="343">
        <v>21</v>
      </c>
      <c r="G28" s="344">
        <v>22</v>
      </c>
      <c r="H28" s="354"/>
      <c r="I28" s="267" t="s">
        <v>82</v>
      </c>
      <c r="J28" s="267" t="s">
        <v>82</v>
      </c>
      <c r="K28" s="267" t="s">
        <v>82</v>
      </c>
      <c r="L28" s="267" t="s">
        <v>82</v>
      </c>
      <c r="M28" s="267" t="s">
        <v>82</v>
      </c>
      <c r="N28" s="355"/>
      <c r="O28" s="352" t="s">
        <v>82</v>
      </c>
      <c r="P28" s="355"/>
      <c r="Q28" s="352">
        <v>26.078609853248</v>
      </c>
      <c r="R28" s="267" t="s">
        <v>82</v>
      </c>
      <c r="S28" s="343">
        <v>2.2977300755945</v>
      </c>
      <c r="T28" s="343">
        <v>23.780879777652999</v>
      </c>
      <c r="U28" s="343">
        <v>3.6629562702946998</v>
      </c>
      <c r="V28" s="342">
        <v>0.30764644828199</v>
      </c>
      <c r="W28" s="355"/>
      <c r="X28" s="343">
        <v>12</v>
      </c>
      <c r="Y28" s="343">
        <v>4</v>
      </c>
      <c r="Z28" s="343">
        <v>9</v>
      </c>
      <c r="AA28" s="343">
        <v>34</v>
      </c>
      <c r="AB28" s="343">
        <v>3</v>
      </c>
      <c r="AC28" s="343">
        <v>1.6785724736875001</v>
      </c>
      <c r="AD28" s="343">
        <v>23.235507375964001</v>
      </c>
      <c r="AE28" s="343">
        <v>2.0090846130586</v>
      </c>
      <c r="AF28" s="343">
        <v>9.8262738454835006</v>
      </c>
      <c r="AG28" s="344">
        <v>0.98015626574932002</v>
      </c>
    </row>
    <row r="29" spans="1:35" s="260" customFormat="1" ht="12.75" customHeight="1">
      <c r="A29" s="310" t="s">
        <v>202</v>
      </c>
      <c r="B29" s="311">
        <v>29</v>
      </c>
      <c r="C29" s="316">
        <v>35.067634064116255</v>
      </c>
      <c r="D29" s="311">
        <v>42.120618388472401</v>
      </c>
      <c r="E29" s="311">
        <v>42</v>
      </c>
      <c r="F29" s="311">
        <v>42</v>
      </c>
      <c r="G29" s="313">
        <v>45</v>
      </c>
      <c r="H29" s="355"/>
      <c r="I29" s="266" t="s">
        <v>82</v>
      </c>
      <c r="J29" s="266" t="s">
        <v>82</v>
      </c>
      <c r="K29" s="266" t="s">
        <v>82</v>
      </c>
      <c r="L29" s="266" t="s">
        <v>82</v>
      </c>
      <c r="M29" s="312">
        <v>1.3783462239105999</v>
      </c>
      <c r="N29" s="355"/>
      <c r="O29" s="311">
        <v>45.117855992166</v>
      </c>
      <c r="P29" s="355"/>
      <c r="Q29" s="311">
        <v>48.841120923654998</v>
      </c>
      <c r="R29" s="311">
        <v>41.316822347062001</v>
      </c>
      <c r="S29" s="311">
        <v>0.84420104773993998</v>
      </c>
      <c r="T29" s="311">
        <v>44.24689156833</v>
      </c>
      <c r="U29" s="365">
        <v>18.525582393303001</v>
      </c>
      <c r="V29" s="312">
        <v>2.2536611247152001</v>
      </c>
      <c r="W29" s="355"/>
      <c r="X29" s="311">
        <v>11</v>
      </c>
      <c r="Y29" s="311">
        <v>9</v>
      </c>
      <c r="Z29" s="311">
        <v>15</v>
      </c>
      <c r="AA29" s="311">
        <v>28</v>
      </c>
      <c r="AB29" s="311">
        <v>5</v>
      </c>
      <c r="AC29" s="311">
        <v>2.1830336400768</v>
      </c>
      <c r="AD29" s="311">
        <v>7.7106578919995004</v>
      </c>
      <c r="AE29" s="311">
        <v>1.1164816265958</v>
      </c>
      <c r="AF29" s="311">
        <v>15.759034139373</v>
      </c>
      <c r="AG29" s="313">
        <v>5.0421974577505004</v>
      </c>
    </row>
    <row r="30" spans="1:35" ht="12.75" customHeight="1">
      <c r="A30" s="341" t="s">
        <v>203</v>
      </c>
      <c r="B30" s="343">
        <v>33</v>
      </c>
      <c r="C30" s="345">
        <v>50.310731658890106</v>
      </c>
      <c r="D30" s="343">
        <v>51.256123736710698</v>
      </c>
      <c r="E30" s="343">
        <v>49</v>
      </c>
      <c r="F30" s="343">
        <v>53</v>
      </c>
      <c r="G30" s="344">
        <v>57</v>
      </c>
      <c r="H30" s="356"/>
      <c r="I30" s="267" t="s">
        <v>82</v>
      </c>
      <c r="J30" s="267" t="s">
        <v>82</v>
      </c>
      <c r="K30" s="267" t="s">
        <v>82</v>
      </c>
      <c r="L30" s="267" t="s">
        <v>82</v>
      </c>
      <c r="M30" s="342">
        <v>0.28317006103523001</v>
      </c>
      <c r="N30" s="357"/>
      <c r="O30" s="343">
        <v>72.172148283175005</v>
      </c>
      <c r="P30" s="357"/>
      <c r="Q30" s="343">
        <v>74.881669839653995</v>
      </c>
      <c r="R30" s="343">
        <v>55.352159845339003</v>
      </c>
      <c r="S30" s="343">
        <v>26.713082885655002</v>
      </c>
      <c r="T30" s="343">
        <v>56.666179544918997</v>
      </c>
      <c r="U30" s="343">
        <v>8.5033107098643992</v>
      </c>
      <c r="V30" s="342">
        <v>2.2229017101594</v>
      </c>
      <c r="W30" s="357"/>
      <c r="X30" s="343">
        <v>10</v>
      </c>
      <c r="Y30" s="343">
        <v>12</v>
      </c>
      <c r="Z30" s="343">
        <v>9</v>
      </c>
      <c r="AA30" s="343">
        <v>25</v>
      </c>
      <c r="AB30" s="343">
        <v>6</v>
      </c>
      <c r="AC30" s="343">
        <v>6.8345134184756997</v>
      </c>
      <c r="AD30" s="343">
        <v>7.9770721752289999</v>
      </c>
      <c r="AE30" s="343">
        <v>1.8992344616759</v>
      </c>
      <c r="AF30" s="343">
        <v>15.266932385392</v>
      </c>
      <c r="AG30" s="344">
        <v>5.3163714058535998</v>
      </c>
    </row>
    <row r="31" spans="1:35" ht="12.75" customHeight="1">
      <c r="A31" s="310" t="s">
        <v>204</v>
      </c>
      <c r="B31" s="311">
        <v>26</v>
      </c>
      <c r="C31" s="316">
        <v>37.412976348463964</v>
      </c>
      <c r="D31" s="311">
        <v>40.686794958739</v>
      </c>
      <c r="E31" s="311">
        <v>42</v>
      </c>
      <c r="F31" s="311">
        <v>43</v>
      </c>
      <c r="G31" s="313">
        <v>42</v>
      </c>
      <c r="H31" s="356"/>
      <c r="I31" s="266" t="s">
        <v>82</v>
      </c>
      <c r="J31" s="266" t="s">
        <v>82</v>
      </c>
      <c r="K31" s="266" t="s">
        <v>82</v>
      </c>
      <c r="L31" s="266" t="s">
        <v>82</v>
      </c>
      <c r="M31" s="312">
        <v>1.2646613148278001</v>
      </c>
      <c r="N31" s="355"/>
      <c r="O31" s="311">
        <v>44.786990731933003</v>
      </c>
      <c r="P31" s="355"/>
      <c r="Q31" s="311">
        <v>46.357374419712997</v>
      </c>
      <c r="R31" s="311">
        <v>45.317653249046003</v>
      </c>
      <c r="S31" s="311">
        <v>3.7541528176721002</v>
      </c>
      <c r="T31" s="311">
        <v>39.211313248415003</v>
      </c>
      <c r="U31" s="311">
        <v>17.474465565029</v>
      </c>
      <c r="V31" s="312">
        <v>1.9687940064920999</v>
      </c>
      <c r="W31" s="355"/>
      <c r="X31" s="311">
        <v>16</v>
      </c>
      <c r="Y31" s="311">
        <v>9</v>
      </c>
      <c r="Z31" s="311">
        <v>11</v>
      </c>
      <c r="AA31" s="311">
        <v>16</v>
      </c>
      <c r="AB31" s="311">
        <v>5</v>
      </c>
      <c r="AC31" s="311">
        <v>3.1320003318676002</v>
      </c>
      <c r="AD31" s="311">
        <v>12.909649050029</v>
      </c>
      <c r="AE31" s="311">
        <v>0.84626234132581002</v>
      </c>
      <c r="AF31" s="311">
        <v>20.239774330042</v>
      </c>
      <c r="AG31" s="313">
        <v>5.4426283912719002</v>
      </c>
    </row>
    <row r="32" spans="1:35">
      <c r="A32" s="341" t="s">
        <v>205</v>
      </c>
      <c r="B32" s="270" t="s">
        <v>82</v>
      </c>
      <c r="C32" s="345">
        <v>34.441372543169607</v>
      </c>
      <c r="D32" s="343">
        <v>47</v>
      </c>
      <c r="E32" s="343">
        <v>55</v>
      </c>
      <c r="F32" s="343">
        <v>58</v>
      </c>
      <c r="G32" s="344">
        <v>53</v>
      </c>
      <c r="H32" s="355"/>
      <c r="I32" s="267" t="s">
        <v>82</v>
      </c>
      <c r="J32" s="343">
        <v>6.476136847076E-2</v>
      </c>
      <c r="K32" s="267" t="s">
        <v>82</v>
      </c>
      <c r="L32" s="267" t="s">
        <v>82</v>
      </c>
      <c r="M32" s="267" t="s">
        <v>82</v>
      </c>
      <c r="N32" s="355"/>
      <c r="O32" s="267" t="s">
        <v>82</v>
      </c>
      <c r="P32" s="355"/>
      <c r="Q32" s="267" t="s">
        <v>82</v>
      </c>
      <c r="R32" s="267" t="s">
        <v>82</v>
      </c>
      <c r="S32" s="343">
        <v>0.12118660820419</v>
      </c>
      <c r="T32" s="267" t="s">
        <v>82</v>
      </c>
      <c r="U32" s="267" t="s">
        <v>82</v>
      </c>
      <c r="V32" s="267" t="s">
        <v>82</v>
      </c>
      <c r="W32" s="355"/>
      <c r="X32" s="343">
        <v>14</v>
      </c>
      <c r="Y32" s="343">
        <v>7</v>
      </c>
      <c r="Z32" s="343">
        <v>11</v>
      </c>
      <c r="AA32" s="343">
        <v>24</v>
      </c>
      <c r="AB32" s="343">
        <v>4</v>
      </c>
      <c r="AC32" s="343">
        <v>3.0474243805564001</v>
      </c>
      <c r="AD32" s="343">
        <v>15.092144713946</v>
      </c>
      <c r="AE32" s="343">
        <v>1.5151955062878</v>
      </c>
      <c r="AF32" s="343">
        <v>13.190214330094999</v>
      </c>
      <c r="AG32" s="344">
        <v>7.8434788331369001</v>
      </c>
    </row>
    <row r="33" spans="1:33">
      <c r="A33" s="310" t="s">
        <v>206</v>
      </c>
      <c r="B33" s="311">
        <v>15</v>
      </c>
      <c r="C33" s="316">
        <v>23.246099389533391</v>
      </c>
      <c r="D33" s="311">
        <v>32.287344542812001</v>
      </c>
      <c r="E33" s="311">
        <v>40</v>
      </c>
      <c r="F33" s="311">
        <v>39</v>
      </c>
      <c r="G33" s="313">
        <v>41</v>
      </c>
      <c r="H33" s="356"/>
      <c r="I33" s="269" t="s">
        <v>82</v>
      </c>
      <c r="J33" s="311" t="s">
        <v>49</v>
      </c>
      <c r="K33" s="266" t="s">
        <v>82</v>
      </c>
      <c r="L33" s="266" t="s">
        <v>82</v>
      </c>
      <c r="M33" s="312">
        <v>0.64333769617699998</v>
      </c>
      <c r="N33" s="357"/>
      <c r="O33" s="311">
        <v>42.903727500891002</v>
      </c>
      <c r="P33" s="357"/>
      <c r="Q33" s="311">
        <v>40.509235345592998</v>
      </c>
      <c r="R33" s="313">
        <v>39.738968384663004</v>
      </c>
      <c r="S33" s="266" t="s">
        <v>82</v>
      </c>
      <c r="T33" s="365">
        <v>34.650127569695996</v>
      </c>
      <c r="U33" s="311">
        <v>15.964258211216</v>
      </c>
      <c r="V33" s="312">
        <v>1.6208189215126001</v>
      </c>
      <c r="W33" s="357"/>
      <c r="X33" s="311">
        <v>7</v>
      </c>
      <c r="Y33" s="311">
        <v>9</v>
      </c>
      <c r="Z33" s="311">
        <v>11</v>
      </c>
      <c r="AA33" s="311">
        <v>19</v>
      </c>
      <c r="AB33" s="311">
        <v>6</v>
      </c>
      <c r="AC33" s="311">
        <v>1.1533932776707001</v>
      </c>
      <c r="AD33" s="311">
        <v>20.522907300364</v>
      </c>
      <c r="AE33" s="311">
        <v>1.8839648897451999</v>
      </c>
      <c r="AF33" s="311">
        <v>18.578730464568999</v>
      </c>
      <c r="AG33" s="313">
        <v>5.6866837936202002</v>
      </c>
    </row>
    <row r="34" spans="1:33">
      <c r="A34" s="341" t="s">
        <v>207</v>
      </c>
      <c r="B34" s="343">
        <v>15</v>
      </c>
      <c r="C34" s="267" t="s">
        <v>82</v>
      </c>
      <c r="D34" s="344">
        <v>30.117216768753401</v>
      </c>
      <c r="E34" s="344">
        <v>49</v>
      </c>
      <c r="F34" s="343">
        <v>46</v>
      </c>
      <c r="G34" s="344">
        <v>44</v>
      </c>
      <c r="H34" s="356"/>
      <c r="I34" s="267" t="s">
        <v>82</v>
      </c>
      <c r="J34" s="267" t="s">
        <v>82</v>
      </c>
      <c r="K34" s="267" t="s">
        <v>82</v>
      </c>
      <c r="L34" s="267" t="s">
        <v>82</v>
      </c>
      <c r="M34" s="342">
        <v>1.2259595131557</v>
      </c>
      <c r="N34" s="355"/>
      <c r="O34" s="343">
        <v>45.177300867485002</v>
      </c>
      <c r="P34" s="355"/>
      <c r="Q34" s="343">
        <v>41.103083265632002</v>
      </c>
      <c r="R34" s="343">
        <v>39.047370194373002</v>
      </c>
      <c r="S34" s="343">
        <v>1.102871234854</v>
      </c>
      <c r="T34" s="343">
        <v>38.017627787754002</v>
      </c>
      <c r="U34" s="343">
        <v>35.824649674310997</v>
      </c>
      <c r="V34" s="342">
        <v>2.2875483306782001</v>
      </c>
      <c r="W34" s="355"/>
      <c r="X34" s="343">
        <v>13</v>
      </c>
      <c r="Y34" s="343">
        <v>7</v>
      </c>
      <c r="Z34" s="343">
        <v>11</v>
      </c>
      <c r="AA34" s="343">
        <v>21</v>
      </c>
      <c r="AB34" s="343">
        <v>6</v>
      </c>
      <c r="AC34" s="343">
        <v>2.8695908539980999</v>
      </c>
      <c r="AD34" s="343">
        <v>12.700232580993999</v>
      </c>
      <c r="AE34" s="343">
        <v>1.9753005536082999</v>
      </c>
      <c r="AF34" s="343">
        <v>17.518917679430999</v>
      </c>
      <c r="AG34" s="344">
        <v>6.0733121499000999</v>
      </c>
    </row>
    <row r="35" spans="1:33">
      <c r="A35" s="310" t="s">
        <v>208</v>
      </c>
      <c r="B35" s="266" t="s">
        <v>82</v>
      </c>
      <c r="C35" s="266" t="s">
        <v>82</v>
      </c>
      <c r="D35" s="313">
        <v>18</v>
      </c>
      <c r="E35" s="313">
        <v>29</v>
      </c>
      <c r="F35" s="311">
        <v>37</v>
      </c>
      <c r="G35" s="313">
        <v>45</v>
      </c>
      <c r="H35" s="356"/>
      <c r="I35" s="266" t="s">
        <v>82</v>
      </c>
      <c r="J35" s="266" t="s">
        <v>82</v>
      </c>
      <c r="K35" s="266" t="s">
        <v>82</v>
      </c>
      <c r="L35" s="266" t="s">
        <v>82</v>
      </c>
      <c r="M35" s="312">
        <v>4.2966464462241003</v>
      </c>
      <c r="N35" s="355"/>
      <c r="O35" s="311">
        <v>58.492858977984</v>
      </c>
      <c r="P35" s="355"/>
      <c r="Q35" s="311">
        <v>56.259611168611997</v>
      </c>
      <c r="R35" s="311">
        <v>55.173056198700998</v>
      </c>
      <c r="S35" s="311">
        <v>6.9555223721650004</v>
      </c>
      <c r="T35" s="311">
        <v>43.031979707402002</v>
      </c>
      <c r="U35" s="311">
        <v>20.513985243345001</v>
      </c>
      <c r="V35" s="312">
        <v>2.7741156206984998</v>
      </c>
      <c r="W35" s="355"/>
      <c r="X35" s="311">
        <v>10</v>
      </c>
      <c r="Y35" s="311">
        <v>9</v>
      </c>
      <c r="Z35" s="311">
        <v>12</v>
      </c>
      <c r="AA35" s="311">
        <v>22</v>
      </c>
      <c r="AB35" s="311">
        <v>6</v>
      </c>
      <c r="AC35" s="311">
        <v>3.4727067790241999</v>
      </c>
      <c r="AD35" s="311">
        <v>16.150501851752001</v>
      </c>
      <c r="AE35" s="311">
        <v>2.9091299447157999</v>
      </c>
      <c r="AF35" s="311">
        <v>10.106811228597</v>
      </c>
      <c r="AG35" s="313">
        <v>7.4875207986688999</v>
      </c>
    </row>
    <row r="36" spans="1:33">
      <c r="A36" s="341" t="s">
        <v>209</v>
      </c>
      <c r="B36" s="344">
        <v>24</v>
      </c>
      <c r="C36" s="344">
        <v>29</v>
      </c>
      <c r="D36" s="344">
        <v>30</v>
      </c>
      <c r="E36" s="344">
        <v>30</v>
      </c>
      <c r="F36" s="343">
        <v>32</v>
      </c>
      <c r="G36" s="344">
        <v>29</v>
      </c>
      <c r="H36" s="355"/>
      <c r="I36" s="267" t="s">
        <v>82</v>
      </c>
      <c r="J36" s="267" t="s">
        <v>82</v>
      </c>
      <c r="K36" s="267" t="s">
        <v>82</v>
      </c>
      <c r="L36" s="267" t="s">
        <v>82</v>
      </c>
      <c r="M36" s="342">
        <v>0.96026553885048005</v>
      </c>
      <c r="N36" s="357"/>
      <c r="O36" s="343">
        <v>52.402200563676999</v>
      </c>
      <c r="P36" s="357"/>
      <c r="Q36" s="343">
        <v>60.426977058086997</v>
      </c>
      <c r="R36" s="267" t="s">
        <v>82</v>
      </c>
      <c r="S36" s="343">
        <v>22.855080858689998</v>
      </c>
      <c r="T36" s="343">
        <v>31.125898515138001</v>
      </c>
      <c r="U36" s="343">
        <v>17.756740519002999</v>
      </c>
      <c r="V36" s="342">
        <v>1.7068876889246001</v>
      </c>
      <c r="W36" s="357"/>
      <c r="X36" s="343">
        <v>16</v>
      </c>
      <c r="Y36" s="343">
        <v>9</v>
      </c>
      <c r="Z36" s="343">
        <v>7</v>
      </c>
      <c r="AA36" s="343">
        <v>19</v>
      </c>
      <c r="AB36" s="343">
        <v>5</v>
      </c>
      <c r="AC36" s="343">
        <v>3.9788133066014999</v>
      </c>
      <c r="AD36" s="343">
        <v>16.452031729573999</v>
      </c>
      <c r="AE36" s="343">
        <v>1.1520092491064999</v>
      </c>
      <c r="AF36" s="343">
        <v>14.632031454303</v>
      </c>
      <c r="AG36" s="344">
        <v>7.1146090922020004</v>
      </c>
    </row>
    <row r="37" spans="1:33">
      <c r="A37" s="310" t="s">
        <v>210</v>
      </c>
      <c r="B37" s="313">
        <v>24</v>
      </c>
      <c r="C37" s="313">
        <v>28.129260734838425</v>
      </c>
      <c r="D37" s="313">
        <v>37.723633161541798</v>
      </c>
      <c r="E37" s="313">
        <v>37</v>
      </c>
      <c r="F37" s="311">
        <v>41</v>
      </c>
      <c r="G37" s="313">
        <v>39</v>
      </c>
      <c r="H37" s="355"/>
      <c r="I37" s="266" t="s">
        <v>82</v>
      </c>
      <c r="J37" s="266" t="s">
        <v>82</v>
      </c>
      <c r="K37" s="266" t="s">
        <v>82</v>
      </c>
      <c r="L37" s="266" t="s">
        <v>82</v>
      </c>
      <c r="M37" s="266" t="s">
        <v>82</v>
      </c>
      <c r="N37" s="355"/>
      <c r="O37" s="311">
        <v>40.712317662285997</v>
      </c>
      <c r="P37" s="355"/>
      <c r="Q37" s="311">
        <v>40.619517162944</v>
      </c>
      <c r="R37" s="311">
        <v>36.692783386953003</v>
      </c>
      <c r="S37" s="311">
        <v>6.9640907263997001</v>
      </c>
      <c r="T37" s="311">
        <v>26.303047770504001</v>
      </c>
      <c r="U37" s="311">
        <v>20.464566972758</v>
      </c>
      <c r="V37" s="312">
        <v>2.3965662169063</v>
      </c>
      <c r="W37" s="355"/>
      <c r="X37" s="311">
        <v>12</v>
      </c>
      <c r="Y37" s="311">
        <v>6</v>
      </c>
      <c r="Z37" s="311">
        <v>13</v>
      </c>
      <c r="AA37" s="311">
        <v>18</v>
      </c>
      <c r="AB37" s="311">
        <v>4</v>
      </c>
      <c r="AC37" s="311">
        <v>3.5277564594525002</v>
      </c>
      <c r="AD37" s="311">
        <v>18.149143003326</v>
      </c>
      <c r="AE37" s="311">
        <v>0.87490406753645</v>
      </c>
      <c r="AF37" s="311">
        <v>21.845740598618999</v>
      </c>
      <c r="AG37" s="313">
        <v>2.3714504988487999</v>
      </c>
    </row>
    <row r="38" spans="1:33">
      <c r="A38" s="341" t="s">
        <v>211</v>
      </c>
      <c r="B38" s="344">
        <v>9</v>
      </c>
      <c r="C38" s="344">
        <v>11.871634917795333</v>
      </c>
      <c r="D38" s="344">
        <v>27.417084297979699</v>
      </c>
      <c r="E38" s="344">
        <v>31</v>
      </c>
      <c r="F38" s="343">
        <v>32</v>
      </c>
      <c r="G38" s="344">
        <v>31</v>
      </c>
      <c r="H38" s="357"/>
      <c r="I38" s="267" t="s">
        <v>82</v>
      </c>
      <c r="J38" s="267" t="s">
        <v>82</v>
      </c>
      <c r="K38" s="267" t="s">
        <v>82</v>
      </c>
      <c r="L38" s="267" t="s">
        <v>82</v>
      </c>
      <c r="M38" s="267" t="s">
        <v>82</v>
      </c>
      <c r="N38" s="355"/>
      <c r="O38" s="343">
        <v>48.462260828696003</v>
      </c>
      <c r="P38" s="355"/>
      <c r="Q38" s="343">
        <v>48.620190046177001</v>
      </c>
      <c r="R38" s="343">
        <v>45.177177410942001</v>
      </c>
      <c r="S38" s="343">
        <v>0.37849775782528999</v>
      </c>
      <c r="T38" s="343">
        <v>47.938575409847999</v>
      </c>
      <c r="U38" s="343">
        <v>17.704162760189</v>
      </c>
      <c r="V38" s="342">
        <v>3.3225275039620001</v>
      </c>
      <c r="W38" s="355"/>
      <c r="X38" s="343">
        <v>10</v>
      </c>
      <c r="Y38" s="343">
        <v>8</v>
      </c>
      <c r="Z38" s="343">
        <v>7</v>
      </c>
      <c r="AA38" s="343">
        <v>28</v>
      </c>
      <c r="AB38" s="343">
        <v>7</v>
      </c>
      <c r="AC38" s="343">
        <v>2.3892617449664</v>
      </c>
      <c r="AD38" s="343">
        <v>15.461920046688</v>
      </c>
      <c r="AE38" s="343">
        <v>1.3994747592647001</v>
      </c>
      <c r="AF38" s="343">
        <v>14.532827545959</v>
      </c>
      <c r="AG38" s="344">
        <v>5.8570177998248996</v>
      </c>
    </row>
    <row r="39" spans="1:33">
      <c r="A39" s="310" t="s">
        <v>212</v>
      </c>
      <c r="B39" s="313">
        <v>6</v>
      </c>
      <c r="C39" s="313">
        <v>8.8155535149524979</v>
      </c>
      <c r="D39" s="313">
        <v>12</v>
      </c>
      <c r="E39" s="313">
        <v>23</v>
      </c>
      <c r="F39" s="311">
        <v>23</v>
      </c>
      <c r="G39" s="313">
        <v>27</v>
      </c>
      <c r="H39" s="356"/>
      <c r="I39" s="311">
        <v>28.139096370072</v>
      </c>
      <c r="J39" s="311">
        <v>11.686106360643</v>
      </c>
      <c r="K39" s="311">
        <v>16.452990009429001</v>
      </c>
      <c r="L39" s="311">
        <v>2.1772979313251</v>
      </c>
      <c r="M39" s="312">
        <v>0.24626289721785999</v>
      </c>
      <c r="N39" s="357"/>
      <c r="O39" s="311">
        <v>46.521270498524999</v>
      </c>
      <c r="P39" s="357"/>
      <c r="Q39" s="311">
        <v>60.916779070394</v>
      </c>
      <c r="R39" s="311">
        <v>60.625113938821997</v>
      </c>
      <c r="S39" s="311">
        <v>23.660572057195999</v>
      </c>
      <c r="T39" s="311">
        <v>36.345899683238002</v>
      </c>
      <c r="U39" s="311">
        <v>4.5020318133658002</v>
      </c>
      <c r="V39" s="312">
        <v>0.42526959332242997</v>
      </c>
      <c r="W39" s="357"/>
      <c r="X39" s="311">
        <v>10</v>
      </c>
      <c r="Y39" s="311">
        <v>11</v>
      </c>
      <c r="Z39" s="311">
        <v>8</v>
      </c>
      <c r="AA39" s="311">
        <v>38</v>
      </c>
      <c r="AB39" s="311">
        <v>4</v>
      </c>
      <c r="AC39" s="311">
        <v>1.8868418885636999</v>
      </c>
      <c r="AD39" s="311">
        <v>13.278510988175</v>
      </c>
      <c r="AE39" s="311">
        <v>2.3126695263119998</v>
      </c>
      <c r="AF39" s="311">
        <v>7.6774988833408999</v>
      </c>
      <c r="AG39" s="313">
        <v>4.1957684236267996</v>
      </c>
    </row>
    <row r="40" spans="1:33">
      <c r="A40" s="341" t="s">
        <v>244</v>
      </c>
      <c r="B40" s="267" t="s">
        <v>82</v>
      </c>
      <c r="C40" s="344">
        <v>42</v>
      </c>
      <c r="D40" s="344">
        <v>48</v>
      </c>
      <c r="E40" s="344">
        <v>50</v>
      </c>
      <c r="F40" s="344">
        <v>54</v>
      </c>
      <c r="G40" s="267" t="s">
        <v>82</v>
      </c>
      <c r="H40" s="355"/>
      <c r="I40" s="343">
        <v>33.051067523466003</v>
      </c>
      <c r="J40" s="343">
        <v>6.8865002757921001</v>
      </c>
      <c r="K40" s="343">
        <v>38.243502866568001</v>
      </c>
      <c r="L40" s="343">
        <v>19.722438377145998</v>
      </c>
      <c r="M40" s="342">
        <v>1.9410990331374001</v>
      </c>
      <c r="N40" s="355"/>
      <c r="O40" s="343">
        <v>47.232703220589002</v>
      </c>
      <c r="P40" s="355"/>
      <c r="Q40" s="343">
        <v>44.216011357505998</v>
      </c>
      <c r="R40" s="343">
        <v>38.867618810026997</v>
      </c>
      <c r="S40" s="343">
        <v>6.3351212567286996</v>
      </c>
      <c r="T40" s="343">
        <v>44.384465408722001</v>
      </c>
      <c r="U40" s="343">
        <v>22.287351973124998</v>
      </c>
      <c r="V40" s="342">
        <v>3.0116570075311002</v>
      </c>
      <c r="W40" s="355"/>
      <c r="X40" s="343">
        <v>10</v>
      </c>
      <c r="Y40" s="343">
        <v>15</v>
      </c>
      <c r="Z40" s="343">
        <v>12</v>
      </c>
      <c r="AA40" s="343">
        <v>22</v>
      </c>
      <c r="AB40" s="343">
        <v>13</v>
      </c>
      <c r="AC40" s="343">
        <v>3.6122932527868001</v>
      </c>
      <c r="AD40" s="343">
        <v>9.1547571446324998</v>
      </c>
      <c r="AE40" s="343">
        <v>0.99461957432092996</v>
      </c>
      <c r="AF40" s="343">
        <v>13.263794854892</v>
      </c>
      <c r="AG40" s="344">
        <v>0</v>
      </c>
    </row>
    <row r="41" spans="1:33">
      <c r="A41" s="324" t="s">
        <v>213</v>
      </c>
      <c r="B41" s="334">
        <v>33</v>
      </c>
      <c r="C41" s="335">
        <v>34.353925568229123</v>
      </c>
      <c r="D41" s="336">
        <v>34.1731890107406</v>
      </c>
      <c r="E41" s="336">
        <v>38</v>
      </c>
      <c r="F41" s="336">
        <v>39</v>
      </c>
      <c r="G41" s="336">
        <v>39</v>
      </c>
      <c r="H41" s="355"/>
      <c r="I41" s="337">
        <v>44.627767712355002</v>
      </c>
      <c r="J41" s="337">
        <v>17.196180637013999</v>
      </c>
      <c r="K41" s="337">
        <v>32.519275572929999</v>
      </c>
      <c r="L41" s="337">
        <v>17.270192345586999</v>
      </c>
      <c r="M41" s="338">
        <v>1.3809639973359999</v>
      </c>
      <c r="N41" s="355"/>
      <c r="O41" s="337">
        <v>53.795377939422004</v>
      </c>
      <c r="P41" s="355"/>
      <c r="Q41" s="337">
        <v>54.904868529791003</v>
      </c>
      <c r="R41" s="337">
        <v>53.369545327094997</v>
      </c>
      <c r="S41" s="337">
        <v>22.913793848668</v>
      </c>
      <c r="T41" s="337">
        <v>38.999115444489</v>
      </c>
      <c r="U41" s="337">
        <v>19.753006877221999</v>
      </c>
      <c r="V41" s="338">
        <v>1.5843233555036</v>
      </c>
      <c r="W41" s="355"/>
      <c r="X41" s="337">
        <v>7</v>
      </c>
      <c r="Y41" s="337">
        <v>20</v>
      </c>
      <c r="Z41" s="337">
        <v>12</v>
      </c>
      <c r="AA41" s="337">
        <v>20</v>
      </c>
      <c r="AB41" s="337">
        <v>7</v>
      </c>
      <c r="AC41" s="337">
        <v>3.6398527561275</v>
      </c>
      <c r="AD41" s="337">
        <v>6.7231182788726001</v>
      </c>
      <c r="AE41" s="337">
        <v>0.87769425496245002</v>
      </c>
      <c r="AF41" s="337">
        <v>16.785941535643001</v>
      </c>
      <c r="AG41" s="339">
        <v>6.5678175487489998</v>
      </c>
    </row>
    <row r="42" spans="1:33">
      <c r="A42" s="346" t="s">
        <v>214</v>
      </c>
      <c r="B42" s="347">
        <v>20</v>
      </c>
      <c r="C42" s="348">
        <v>28.106730607028783</v>
      </c>
      <c r="D42" s="349">
        <v>36</v>
      </c>
      <c r="E42" s="349">
        <v>39</v>
      </c>
      <c r="F42" s="349">
        <v>41</v>
      </c>
      <c r="G42" s="349">
        <v>38</v>
      </c>
      <c r="H42" s="358"/>
      <c r="I42" s="350">
        <v>42</v>
      </c>
      <c r="J42" s="350">
        <v>9</v>
      </c>
      <c r="K42" s="350">
        <v>32</v>
      </c>
      <c r="L42" s="350">
        <v>13</v>
      </c>
      <c r="M42" s="351">
        <v>1.2</v>
      </c>
      <c r="N42" s="357"/>
      <c r="O42" s="349">
        <v>50</v>
      </c>
      <c r="P42" s="357"/>
      <c r="Q42" s="349">
        <v>49</v>
      </c>
      <c r="R42" s="349">
        <v>44</v>
      </c>
      <c r="S42" s="349">
        <v>11</v>
      </c>
      <c r="T42" s="349">
        <v>38</v>
      </c>
      <c r="U42" s="349">
        <v>17</v>
      </c>
      <c r="V42" s="351">
        <v>1.8</v>
      </c>
      <c r="W42" s="357"/>
      <c r="X42" s="343">
        <v>10</v>
      </c>
      <c r="Y42" s="343">
        <v>10</v>
      </c>
      <c r="Z42" s="343">
        <v>10</v>
      </c>
      <c r="AA42" s="343">
        <v>24</v>
      </c>
      <c r="AB42" s="343">
        <v>6</v>
      </c>
      <c r="AC42" s="343">
        <v>4</v>
      </c>
      <c r="AD42" s="343">
        <v>14</v>
      </c>
      <c r="AE42" s="343">
        <v>2</v>
      </c>
      <c r="AF42" s="343">
        <v>15</v>
      </c>
      <c r="AG42" s="344">
        <v>5</v>
      </c>
    </row>
    <row r="43" spans="1:33" ht="13.5">
      <c r="A43" s="324" t="s">
        <v>256</v>
      </c>
      <c r="B43" s="363" t="s">
        <v>82</v>
      </c>
      <c r="C43" s="363" t="s">
        <v>82</v>
      </c>
      <c r="D43" s="363" t="s">
        <v>82</v>
      </c>
      <c r="E43" s="363" t="s">
        <v>82</v>
      </c>
      <c r="F43" s="363" t="s">
        <v>82</v>
      </c>
      <c r="G43" s="363" t="s">
        <v>82</v>
      </c>
      <c r="H43" s="359"/>
      <c r="I43" s="363" t="s">
        <v>82</v>
      </c>
      <c r="J43" s="363" t="s">
        <v>82</v>
      </c>
      <c r="K43" s="363" t="s">
        <v>82</v>
      </c>
      <c r="L43" s="363" t="s">
        <v>82</v>
      </c>
      <c r="M43" s="364" t="s">
        <v>82</v>
      </c>
      <c r="N43" s="360"/>
      <c r="O43" s="337">
        <v>45</v>
      </c>
      <c r="P43" s="360"/>
      <c r="Q43" s="337">
        <v>45</v>
      </c>
      <c r="R43" s="339">
        <v>40</v>
      </c>
      <c r="S43" s="339">
        <v>7</v>
      </c>
      <c r="T43" s="339">
        <v>35</v>
      </c>
      <c r="U43" s="339">
        <v>20</v>
      </c>
      <c r="V43" s="340">
        <v>2</v>
      </c>
      <c r="W43" s="360"/>
      <c r="X43" s="339">
        <v>10</v>
      </c>
      <c r="Y43" s="325">
        <v>10</v>
      </c>
      <c r="Z43" s="325">
        <v>10</v>
      </c>
      <c r="AA43" s="325">
        <v>24</v>
      </c>
      <c r="AB43" s="325">
        <v>6</v>
      </c>
      <c r="AC43" s="325">
        <v>4</v>
      </c>
      <c r="AD43" s="325">
        <v>14</v>
      </c>
      <c r="AE43" s="325">
        <v>2</v>
      </c>
      <c r="AF43" s="325">
        <v>15</v>
      </c>
      <c r="AG43" s="326">
        <v>5</v>
      </c>
    </row>
    <row r="44" spans="1:33" ht="15.75" customHeight="1">
      <c r="A44" s="640" t="s">
        <v>215</v>
      </c>
      <c r="B44" s="640"/>
      <c r="C44" s="640"/>
      <c r="D44" s="640"/>
      <c r="E44" s="640"/>
      <c r="F44" s="640"/>
      <c r="G44" s="640"/>
      <c r="H44" s="640"/>
      <c r="I44" s="640"/>
      <c r="J44" s="640"/>
      <c r="K44" s="640"/>
      <c r="L44" s="640"/>
      <c r="M44" s="640"/>
      <c r="N44" s="640"/>
      <c r="O44" s="640"/>
      <c r="P44" s="640"/>
      <c r="Q44" s="640"/>
      <c r="R44" s="640"/>
      <c r="S44" s="640"/>
      <c r="T44" s="640"/>
      <c r="U44" s="640"/>
      <c r="V44" s="640"/>
      <c r="W44" s="640"/>
      <c r="X44" s="640"/>
      <c r="Y44" s="640"/>
      <c r="Z44" s="640"/>
      <c r="AA44" s="640"/>
      <c r="AB44" s="640"/>
      <c r="AC44" s="640"/>
      <c r="AD44" s="640"/>
      <c r="AE44" s="640"/>
      <c r="AF44" s="640"/>
      <c r="AG44" s="640"/>
    </row>
    <row r="45" spans="1:33">
      <c r="A45" s="310" t="s">
        <v>216</v>
      </c>
      <c r="B45" s="266" t="s">
        <v>82</v>
      </c>
      <c r="C45" s="311">
        <v>10</v>
      </c>
      <c r="D45" s="266" t="s">
        <v>82</v>
      </c>
      <c r="E45" s="266" t="s">
        <v>82</v>
      </c>
      <c r="F45" s="266" t="s">
        <v>82</v>
      </c>
      <c r="G45" s="266" t="s">
        <v>82</v>
      </c>
      <c r="H45" s="321"/>
      <c r="I45" s="266" t="s">
        <v>82</v>
      </c>
      <c r="J45" s="266" t="s">
        <v>82</v>
      </c>
      <c r="K45" s="266" t="s">
        <v>82</v>
      </c>
      <c r="L45" s="266" t="s">
        <v>82</v>
      </c>
      <c r="M45" s="319">
        <v>0.5</v>
      </c>
      <c r="N45" s="321"/>
      <c r="O45" s="266" t="s">
        <v>82</v>
      </c>
      <c r="P45" s="321"/>
      <c r="Q45" s="266" t="s">
        <v>82</v>
      </c>
      <c r="R45" s="266" t="s">
        <v>82</v>
      </c>
      <c r="S45" s="266" t="s">
        <v>82</v>
      </c>
      <c r="T45" s="266" t="s">
        <v>82</v>
      </c>
      <c r="U45" s="266" t="s">
        <v>82</v>
      </c>
      <c r="V45" s="266" t="s">
        <v>82</v>
      </c>
      <c r="W45" s="321"/>
      <c r="X45" s="311">
        <v>19.901207947728</v>
      </c>
      <c r="Y45" s="311">
        <v>3.1290674043314</v>
      </c>
      <c r="Z45" s="311">
        <v>4.2217822040561002</v>
      </c>
      <c r="AA45" s="311">
        <v>37.428111941490997</v>
      </c>
      <c r="AB45" s="311">
        <v>2.6329052398770001</v>
      </c>
      <c r="AC45" s="311">
        <v>3.1884372359755</v>
      </c>
      <c r="AD45" s="311">
        <v>9.5266560757846008</v>
      </c>
      <c r="AE45" s="311">
        <v>2.3958336731331999</v>
      </c>
      <c r="AF45" s="311">
        <v>13.819388490733999</v>
      </c>
      <c r="AG45" s="313">
        <v>3.7566097868883999</v>
      </c>
    </row>
    <row r="46" spans="1:33">
      <c r="A46" s="317" t="s">
        <v>217</v>
      </c>
      <c r="B46" s="267" t="s">
        <v>82</v>
      </c>
      <c r="C46" s="270" t="s">
        <v>82</v>
      </c>
      <c r="D46" s="267" t="s">
        <v>82</v>
      </c>
      <c r="E46" s="267" t="s">
        <v>82</v>
      </c>
      <c r="F46" s="267" t="s">
        <v>82</v>
      </c>
      <c r="G46" s="267" t="s">
        <v>82</v>
      </c>
      <c r="H46" s="321"/>
      <c r="I46" s="267" t="s">
        <v>82</v>
      </c>
      <c r="J46" s="267" t="s">
        <v>82</v>
      </c>
      <c r="K46" s="267" t="s">
        <v>82</v>
      </c>
      <c r="L46" s="267" t="s">
        <v>82</v>
      </c>
      <c r="M46" s="267" t="s">
        <v>82</v>
      </c>
      <c r="N46" s="321"/>
      <c r="O46" s="267" t="s">
        <v>82</v>
      </c>
      <c r="P46" s="321"/>
      <c r="Q46" s="267" t="s">
        <v>82</v>
      </c>
      <c r="R46" s="267" t="s">
        <v>82</v>
      </c>
      <c r="S46" s="322">
        <v>28</v>
      </c>
      <c r="T46" s="322">
        <v>26</v>
      </c>
      <c r="U46" s="322">
        <v>3</v>
      </c>
      <c r="V46" s="322">
        <v>0.2</v>
      </c>
      <c r="W46" s="321"/>
      <c r="X46" s="361" t="s">
        <v>82</v>
      </c>
      <c r="Y46" s="361" t="s">
        <v>82</v>
      </c>
      <c r="Z46" s="362" t="s">
        <v>82</v>
      </c>
      <c r="AA46" s="362" t="s">
        <v>82</v>
      </c>
      <c r="AB46" s="361" t="s">
        <v>82</v>
      </c>
      <c r="AC46" s="361" t="s">
        <v>82</v>
      </c>
      <c r="AD46" s="361" t="s">
        <v>82</v>
      </c>
      <c r="AE46" s="361" t="s">
        <v>82</v>
      </c>
      <c r="AF46" s="361" t="s">
        <v>82</v>
      </c>
      <c r="AG46" s="361" t="s">
        <v>82</v>
      </c>
    </row>
    <row r="47" spans="1:33">
      <c r="A47" s="310" t="s">
        <v>218</v>
      </c>
      <c r="B47" s="266" t="s">
        <v>82</v>
      </c>
      <c r="C47" s="269" t="s">
        <v>82</v>
      </c>
      <c r="D47" s="266" t="s">
        <v>82</v>
      </c>
      <c r="E47" s="266" t="s">
        <v>82</v>
      </c>
      <c r="F47" s="266" t="s">
        <v>82</v>
      </c>
      <c r="G47" s="266" t="s">
        <v>82</v>
      </c>
      <c r="H47" s="321"/>
      <c r="I47" s="266" t="s">
        <v>82</v>
      </c>
      <c r="J47" s="266" t="s">
        <v>82</v>
      </c>
      <c r="K47" s="266" t="s">
        <v>82</v>
      </c>
      <c r="L47" s="266" t="s">
        <v>82</v>
      </c>
      <c r="M47" s="266" t="s">
        <v>82</v>
      </c>
      <c r="N47" s="321"/>
      <c r="O47" s="266" t="s">
        <v>82</v>
      </c>
      <c r="P47" s="321"/>
      <c r="Q47" s="266" t="s">
        <v>49</v>
      </c>
      <c r="R47" s="266" t="s">
        <v>82</v>
      </c>
      <c r="S47" s="266" t="s">
        <v>82</v>
      </c>
      <c r="T47" s="266" t="s">
        <v>82</v>
      </c>
      <c r="U47" s="266" t="s">
        <v>82</v>
      </c>
      <c r="V47" s="266" t="s">
        <v>82</v>
      </c>
      <c r="W47" s="321"/>
      <c r="X47" s="311">
        <v>9.0749541217791005</v>
      </c>
      <c r="Y47" s="311">
        <v>5.6418703602728</v>
      </c>
      <c r="Z47" s="311">
        <v>32.958797632318003</v>
      </c>
      <c r="AA47" s="311">
        <v>17.292162286701998</v>
      </c>
      <c r="AB47" s="311">
        <v>13.147853392805001</v>
      </c>
      <c r="AC47" s="311">
        <v>6.9473412461697004</v>
      </c>
      <c r="AD47" s="311">
        <v>10.985253479840001</v>
      </c>
      <c r="AE47" s="311">
        <v>0.58353253047039999</v>
      </c>
      <c r="AF47" s="311">
        <v>3.1407895467417002</v>
      </c>
      <c r="AG47" s="313">
        <v>0.22744540290022999</v>
      </c>
    </row>
    <row r="48" spans="1:33">
      <c r="A48" s="317" t="s">
        <v>219</v>
      </c>
      <c r="B48" s="267" t="s">
        <v>82</v>
      </c>
      <c r="C48" s="270" t="s">
        <v>82</v>
      </c>
      <c r="D48" s="267" t="s">
        <v>82</v>
      </c>
      <c r="E48" s="267" t="s">
        <v>82</v>
      </c>
      <c r="F48" s="267" t="s">
        <v>82</v>
      </c>
      <c r="G48" s="267" t="s">
        <v>82</v>
      </c>
      <c r="H48" s="321"/>
      <c r="I48" s="267" t="s">
        <v>82</v>
      </c>
      <c r="J48" s="267" t="s">
        <v>82</v>
      </c>
      <c r="K48" s="267" t="s">
        <v>82</v>
      </c>
      <c r="L48" s="267" t="s">
        <v>82</v>
      </c>
      <c r="M48" s="267" t="s">
        <v>82</v>
      </c>
      <c r="N48" s="321"/>
      <c r="O48" s="323">
        <v>88</v>
      </c>
      <c r="P48" s="321"/>
      <c r="Q48" s="323">
        <v>85</v>
      </c>
      <c r="R48" s="267" t="s">
        <v>82</v>
      </c>
      <c r="S48" s="322">
        <v>30</v>
      </c>
      <c r="T48" s="322">
        <v>11</v>
      </c>
      <c r="U48" s="322">
        <v>45</v>
      </c>
      <c r="V48" s="322">
        <v>1.2</v>
      </c>
      <c r="W48" s="321"/>
      <c r="X48" s="366">
        <v>7.5567656817888</v>
      </c>
      <c r="Y48" s="367">
        <v>3.9818738871126</v>
      </c>
      <c r="Z48" s="367">
        <v>6.9631671245654996</v>
      </c>
      <c r="AA48" s="367">
        <v>37.952984369333002</v>
      </c>
      <c r="AB48" s="367">
        <v>2.3453910420580999</v>
      </c>
      <c r="AC48" s="367">
        <v>4.8105447384411004</v>
      </c>
      <c r="AD48" s="367">
        <v>21.86353971298</v>
      </c>
      <c r="AE48" s="367">
        <v>1.5855661392774001</v>
      </c>
      <c r="AF48" s="367">
        <v>6.3780644503544996</v>
      </c>
      <c r="AG48" s="368">
        <v>6.5621028540894004</v>
      </c>
    </row>
    <row r="49" spans="1:33" ht="13.5">
      <c r="A49" s="324" t="s">
        <v>255</v>
      </c>
      <c r="B49" s="266" t="s">
        <v>82</v>
      </c>
      <c r="C49" s="364" t="s">
        <v>82</v>
      </c>
      <c r="D49" s="266" t="s">
        <v>82</v>
      </c>
      <c r="E49" s="266" t="s">
        <v>82</v>
      </c>
      <c r="F49" s="266" t="s">
        <v>82</v>
      </c>
      <c r="G49" s="266" t="s">
        <v>82</v>
      </c>
      <c r="H49" s="274"/>
      <c r="I49" s="266" t="s">
        <v>82</v>
      </c>
      <c r="J49" s="266" t="s">
        <v>82</v>
      </c>
      <c r="K49" s="266" t="s">
        <v>82</v>
      </c>
      <c r="L49" s="266" t="s">
        <v>82</v>
      </c>
      <c r="M49" s="266" t="s">
        <v>82</v>
      </c>
      <c r="N49" s="274"/>
      <c r="O49" s="266" t="s">
        <v>82</v>
      </c>
      <c r="P49" s="274"/>
      <c r="Q49" s="266" t="s">
        <v>82</v>
      </c>
      <c r="R49" s="266" t="s">
        <v>82</v>
      </c>
      <c r="S49" s="325">
        <v>6</v>
      </c>
      <c r="T49" s="325">
        <v>12</v>
      </c>
      <c r="U49" s="325">
        <v>1</v>
      </c>
      <c r="V49" s="325">
        <v>0.2</v>
      </c>
      <c r="W49" s="274"/>
      <c r="X49" s="337">
        <v>18.736602760583001</v>
      </c>
      <c r="Y49" s="337">
        <v>5.0458761544163</v>
      </c>
      <c r="Z49" s="337">
        <v>15.674519702706</v>
      </c>
      <c r="AA49" s="337">
        <v>32.061722459282002</v>
      </c>
      <c r="AB49" s="337">
        <v>7.4854258068394</v>
      </c>
      <c r="AC49" s="337">
        <v>3.4036500590981</v>
      </c>
      <c r="AD49" s="337">
        <v>8.6774044914557997</v>
      </c>
      <c r="AE49" s="337">
        <v>1.9692689865176001</v>
      </c>
      <c r="AF49" s="337">
        <v>6.5218262315444004</v>
      </c>
      <c r="AG49" s="339">
        <v>0.42370334755694</v>
      </c>
    </row>
    <row r="50" spans="1:33" ht="123" customHeight="1">
      <c r="A50" s="641" t="s">
        <v>257</v>
      </c>
      <c r="B50" s="641"/>
      <c r="C50" s="641"/>
      <c r="D50" s="641"/>
      <c r="E50" s="641"/>
      <c r="F50" s="641"/>
      <c r="G50" s="641"/>
      <c r="H50" s="641"/>
      <c r="I50" s="641"/>
      <c r="J50" s="641"/>
      <c r="K50" s="641"/>
      <c r="L50" s="641"/>
      <c r="M50" s="641"/>
      <c r="N50" s="641"/>
      <c r="O50" s="641"/>
      <c r="P50" s="641"/>
      <c r="Q50" s="641"/>
      <c r="R50" s="641"/>
      <c r="S50" s="641"/>
      <c r="T50" s="641"/>
      <c r="U50" s="641"/>
      <c r="V50" s="641"/>
      <c r="W50" s="641"/>
      <c r="X50" s="641"/>
      <c r="Y50" s="641"/>
      <c r="Z50" s="641"/>
      <c r="AA50" s="641"/>
      <c r="AB50" s="641"/>
      <c r="AC50" s="641"/>
      <c r="AD50" s="641"/>
      <c r="AE50" s="641"/>
      <c r="AF50" s="641"/>
      <c r="AG50" s="641"/>
    </row>
    <row r="51" spans="1:33">
      <c r="A51" s="327"/>
    </row>
    <row r="52" spans="1:33">
      <c r="A52" s="328"/>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row>
    <row r="53" spans="1:33">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row>
    <row r="54" spans="1:33">
      <c r="A54" s="328"/>
      <c r="B54" s="329"/>
      <c r="C54" s="329"/>
      <c r="D54" s="329"/>
      <c r="E54" s="329"/>
      <c r="F54" s="329"/>
      <c r="G54" s="329"/>
      <c r="H54" s="329"/>
      <c r="I54" s="329"/>
      <c r="J54" s="329"/>
      <c r="K54" s="329"/>
      <c r="L54" s="329"/>
      <c r="M54" s="329"/>
      <c r="N54" s="329"/>
      <c r="O54" s="329"/>
      <c r="P54" s="329"/>
      <c r="Q54" s="329"/>
      <c r="R54" s="329"/>
      <c r="S54" s="329"/>
      <c r="T54" s="328"/>
      <c r="U54" s="328"/>
      <c r="V54" s="328"/>
      <c r="W54" s="329"/>
      <c r="X54" s="328"/>
      <c r="Y54" s="328"/>
      <c r="Z54" s="328"/>
      <c r="AA54" s="328"/>
    </row>
    <row r="55" spans="1:33">
      <c r="A55" s="328"/>
      <c r="B55" s="330"/>
      <c r="C55" s="330"/>
      <c r="D55" s="330"/>
      <c r="E55" s="330"/>
      <c r="F55" s="330"/>
      <c r="G55" s="330"/>
      <c r="H55" s="330"/>
      <c r="I55" s="330"/>
      <c r="J55" s="330"/>
      <c r="K55" s="330"/>
      <c r="L55" s="330"/>
      <c r="M55" s="330"/>
      <c r="N55" s="330"/>
      <c r="O55" s="330"/>
      <c r="P55" s="330"/>
      <c r="Q55" s="330"/>
      <c r="R55" s="330"/>
      <c r="S55" s="330"/>
      <c r="T55" s="328"/>
      <c r="U55" s="328"/>
      <c r="V55" s="328"/>
      <c r="W55" s="330"/>
      <c r="X55" s="328"/>
      <c r="Y55" s="328"/>
      <c r="Z55" s="328"/>
      <c r="AA55" s="328"/>
    </row>
    <row r="56" spans="1:33">
      <c r="B56" s="331"/>
      <c r="C56" s="331"/>
      <c r="D56" s="331"/>
      <c r="E56" s="331"/>
      <c r="F56" s="331"/>
      <c r="G56" s="331"/>
      <c r="H56" s="331"/>
      <c r="I56" s="331"/>
      <c r="J56" s="331"/>
      <c r="K56" s="331"/>
      <c r="L56" s="331"/>
      <c r="M56" s="331"/>
      <c r="N56" s="331"/>
      <c r="O56" s="331"/>
      <c r="P56" s="331"/>
      <c r="Q56" s="331"/>
      <c r="R56" s="331"/>
      <c r="S56" s="331"/>
      <c r="W56" s="331"/>
    </row>
    <row r="57" spans="1:33">
      <c r="B57" s="332"/>
      <c r="C57" s="332"/>
      <c r="D57" s="332"/>
      <c r="E57" s="332"/>
      <c r="F57" s="332"/>
      <c r="G57" s="332"/>
      <c r="H57" s="332"/>
      <c r="I57" s="332"/>
      <c r="J57" s="332"/>
      <c r="K57" s="332"/>
      <c r="L57" s="332"/>
      <c r="M57" s="332"/>
      <c r="N57" s="332"/>
      <c r="O57" s="332"/>
      <c r="P57" s="332"/>
      <c r="Q57" s="332"/>
      <c r="R57" s="332"/>
      <c r="S57" s="332"/>
      <c r="W57" s="332"/>
    </row>
    <row r="58" spans="1:33">
      <c r="B58" s="333"/>
      <c r="C58" s="333"/>
      <c r="D58" s="333"/>
      <c r="E58" s="333"/>
      <c r="F58" s="333"/>
      <c r="G58" s="333"/>
      <c r="H58" s="333"/>
      <c r="I58" s="333"/>
      <c r="J58" s="333"/>
      <c r="K58" s="333"/>
      <c r="L58" s="333"/>
      <c r="M58" s="333"/>
      <c r="N58" s="333"/>
      <c r="O58" s="333"/>
      <c r="P58" s="333"/>
      <c r="Q58" s="333"/>
      <c r="R58" s="333"/>
      <c r="S58" s="333"/>
      <c r="W58" s="333"/>
    </row>
    <row r="59" spans="1:33">
      <c r="B59" s="333"/>
      <c r="C59" s="333"/>
      <c r="D59" s="333"/>
      <c r="E59" s="333"/>
      <c r="F59" s="333"/>
      <c r="G59" s="333"/>
      <c r="H59" s="333"/>
      <c r="I59" s="333"/>
      <c r="J59" s="333"/>
      <c r="K59" s="333"/>
      <c r="L59" s="333"/>
      <c r="M59" s="333"/>
      <c r="N59" s="333"/>
      <c r="O59" s="333"/>
      <c r="P59" s="333"/>
      <c r="Q59" s="333"/>
      <c r="R59" s="333"/>
      <c r="S59" s="333"/>
      <c r="W59" s="333"/>
    </row>
  </sheetData>
  <mergeCells count="10">
    <mergeCell ref="A44:AG44"/>
    <mergeCell ref="A50:AG50"/>
    <mergeCell ref="A2:AG2"/>
    <mergeCell ref="A3:A6"/>
    <mergeCell ref="B3:AG3"/>
    <mergeCell ref="I4:M4"/>
    <mergeCell ref="Q4:V4"/>
    <mergeCell ref="X4:AG4"/>
    <mergeCell ref="B5:G6"/>
    <mergeCell ref="I5:V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landscape" r:id="rId1"/>
  <headerFooter>
    <oddHeader>&amp;R&amp;K0070C0
F5 - Tabellenanhang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L47"/>
  <sheetViews>
    <sheetView showGridLines="0" zoomScaleNormal="100" workbookViewId="0">
      <selection activeCell="A2" sqref="A2:G2"/>
    </sheetView>
  </sheetViews>
  <sheetFormatPr baseColWidth="10" defaultRowHeight="12.75"/>
  <cols>
    <col min="2" max="7" width="14.140625" customWidth="1"/>
  </cols>
  <sheetData>
    <row r="1" spans="1:12">
      <c r="A1" s="609" t="s">
        <v>471</v>
      </c>
      <c r="B1" s="609"/>
    </row>
    <row r="2" spans="1:12" ht="30.75" customHeight="1">
      <c r="A2" s="614" t="s">
        <v>288</v>
      </c>
      <c r="B2" s="614"/>
      <c r="C2" s="614"/>
      <c r="D2" s="614"/>
      <c r="E2" s="614"/>
      <c r="F2" s="614"/>
      <c r="G2" s="614"/>
      <c r="H2" s="20"/>
      <c r="I2" s="20"/>
      <c r="J2" s="20"/>
      <c r="K2" s="20"/>
      <c r="L2" s="20"/>
    </row>
    <row r="3" spans="1:12" ht="12.75" customHeight="1">
      <c r="A3" s="619" t="s">
        <v>43</v>
      </c>
      <c r="B3" s="618" t="s">
        <v>44</v>
      </c>
      <c r="C3" s="662"/>
      <c r="D3" s="662"/>
      <c r="E3" s="662"/>
      <c r="F3" s="662"/>
      <c r="G3" s="662"/>
    </row>
    <row r="4" spans="1:12" ht="12.75" customHeight="1">
      <c r="A4" s="619"/>
      <c r="B4" s="618" t="s">
        <v>520</v>
      </c>
      <c r="C4" s="662"/>
      <c r="D4" s="662"/>
      <c r="E4" s="618" t="s">
        <v>521</v>
      </c>
      <c r="F4" s="662"/>
      <c r="G4" s="662"/>
    </row>
    <row r="5" spans="1:12" ht="12.75" customHeight="1">
      <c r="A5" s="619"/>
      <c r="B5" s="624" t="s">
        <v>513</v>
      </c>
      <c r="C5" s="618" t="s">
        <v>46</v>
      </c>
      <c r="D5" s="662"/>
      <c r="E5" s="624" t="s">
        <v>513</v>
      </c>
      <c r="F5" s="618" t="s">
        <v>46</v>
      </c>
      <c r="G5" s="662"/>
    </row>
    <row r="6" spans="1:12">
      <c r="A6" s="619"/>
      <c r="B6" s="625"/>
      <c r="C6" s="77" t="s">
        <v>35</v>
      </c>
      <c r="D6" s="78" t="s">
        <v>42</v>
      </c>
      <c r="E6" s="625"/>
      <c r="F6" s="541" t="s">
        <v>35</v>
      </c>
      <c r="G6" s="544" t="s">
        <v>42</v>
      </c>
    </row>
    <row r="7" spans="1:12">
      <c r="A7" s="619"/>
      <c r="B7" s="664" t="s">
        <v>58</v>
      </c>
      <c r="C7" s="664"/>
      <c r="D7" s="665"/>
      <c r="E7" s="664" t="s">
        <v>58</v>
      </c>
      <c r="F7" s="664"/>
      <c r="G7" s="665"/>
    </row>
    <row r="8" spans="1:12">
      <c r="A8" s="4">
        <v>1995</v>
      </c>
      <c r="B8" s="5">
        <v>41.2</v>
      </c>
      <c r="C8" s="5">
        <v>45.1</v>
      </c>
      <c r="D8" s="6">
        <v>34.700000000000003</v>
      </c>
      <c r="E8" s="5">
        <v>37.115939826774046</v>
      </c>
      <c r="F8" s="5">
        <v>38.115427594820218</v>
      </c>
      <c r="G8" s="6">
        <v>24.848729326341267</v>
      </c>
    </row>
    <row r="9" spans="1:12">
      <c r="A9" s="147">
        <v>1996</v>
      </c>
      <c r="B9" s="79">
        <v>41.2</v>
      </c>
      <c r="C9" s="79">
        <v>44.7</v>
      </c>
      <c r="D9" s="80">
        <v>35.1</v>
      </c>
      <c r="E9" s="79">
        <v>37.858415215767394</v>
      </c>
      <c r="F9" s="79">
        <v>38.595893592641914</v>
      </c>
      <c r="G9" s="80">
        <v>28.389662027833001</v>
      </c>
    </row>
    <row r="10" spans="1:12">
      <c r="A10" s="4">
        <v>1997</v>
      </c>
      <c r="B10" s="5">
        <v>41.7</v>
      </c>
      <c r="C10" s="5">
        <v>45.6</v>
      </c>
      <c r="D10" s="6">
        <v>35</v>
      </c>
      <c r="E10" s="5">
        <v>38.826203875689615</v>
      </c>
      <c r="F10" s="5">
        <v>39.364847065710521</v>
      </c>
      <c r="G10" s="6">
        <v>29.171038824763901</v>
      </c>
    </row>
    <row r="11" spans="1:12">
      <c r="A11" s="147">
        <v>1998</v>
      </c>
      <c r="B11" s="79">
        <v>42.8</v>
      </c>
      <c r="C11" s="79">
        <v>46.5</v>
      </c>
      <c r="D11" s="80">
        <v>36.200000000000003</v>
      </c>
      <c r="E11" s="79">
        <v>39.449766642102681</v>
      </c>
      <c r="F11" s="79">
        <v>39.881140363469328</v>
      </c>
      <c r="G11" s="80">
        <v>31.139380530973455</v>
      </c>
    </row>
    <row r="12" spans="1:12">
      <c r="A12" s="4">
        <v>1999</v>
      </c>
      <c r="B12" s="5">
        <v>44.2</v>
      </c>
      <c r="C12" s="5">
        <v>48.5</v>
      </c>
      <c r="D12" s="6">
        <v>36.700000000000003</v>
      </c>
      <c r="E12" s="5">
        <v>40.032702002997681</v>
      </c>
      <c r="F12" s="5">
        <v>40.679805267171091</v>
      </c>
      <c r="G12" s="6">
        <v>31.536388140161726</v>
      </c>
    </row>
    <row r="13" spans="1:12">
      <c r="A13" s="147">
        <v>2000</v>
      </c>
      <c r="B13" s="79">
        <v>45.6</v>
      </c>
      <c r="C13" s="79">
        <v>49.8</v>
      </c>
      <c r="D13" s="80">
        <v>38.4</v>
      </c>
      <c r="E13" s="79">
        <v>40.833972341944524</v>
      </c>
      <c r="F13" s="79">
        <v>41.279168314594045</v>
      </c>
      <c r="G13" s="80">
        <v>34.324659231722428</v>
      </c>
    </row>
    <row r="14" spans="1:12">
      <c r="A14" s="4">
        <v>2001</v>
      </c>
      <c r="B14" s="5">
        <v>47</v>
      </c>
      <c r="C14" s="5">
        <v>51.5</v>
      </c>
      <c r="D14" s="6">
        <v>39.5</v>
      </c>
      <c r="E14" s="5">
        <v>41.15191298854679</v>
      </c>
      <c r="F14" s="5">
        <v>41.520156277748178</v>
      </c>
      <c r="G14" s="6">
        <v>36.408692337018685</v>
      </c>
    </row>
    <row r="15" spans="1:12">
      <c r="A15" s="147">
        <v>2002</v>
      </c>
      <c r="B15" s="79">
        <v>48.1</v>
      </c>
      <c r="C15" s="79">
        <v>52.4</v>
      </c>
      <c r="D15" s="80">
        <v>40.700000000000003</v>
      </c>
      <c r="E15" s="79">
        <v>41.819444444444443</v>
      </c>
      <c r="F15" s="79">
        <v>42.449802878885116</v>
      </c>
      <c r="G15" s="80">
        <v>35.529124733150354</v>
      </c>
    </row>
    <row r="16" spans="1:12">
      <c r="A16" s="4">
        <v>2003</v>
      </c>
      <c r="B16" s="5">
        <v>49.5</v>
      </c>
      <c r="C16" s="5">
        <v>53.7</v>
      </c>
      <c r="D16" s="6">
        <v>43.2</v>
      </c>
      <c r="E16" s="5">
        <v>42.683925938063247</v>
      </c>
      <c r="F16" s="5">
        <v>43.65189988485546</v>
      </c>
      <c r="G16" s="6">
        <v>33.849557522123895</v>
      </c>
    </row>
    <row r="17" spans="1:7">
      <c r="A17" s="147">
        <v>2004</v>
      </c>
      <c r="B17" s="79">
        <v>49.9</v>
      </c>
      <c r="C17" s="79">
        <v>54</v>
      </c>
      <c r="D17" s="80">
        <v>43.7</v>
      </c>
      <c r="E17" s="79">
        <v>43.133699399821225</v>
      </c>
      <c r="F17" s="79">
        <v>44.440565543724908</v>
      </c>
      <c r="G17" s="80">
        <v>33.737711775779125</v>
      </c>
    </row>
    <row r="18" spans="1:7">
      <c r="A18" s="4">
        <v>2005</v>
      </c>
      <c r="B18" s="5">
        <v>50.762253770390885</v>
      </c>
      <c r="C18" s="5">
        <v>55.229804020976246</v>
      </c>
      <c r="D18" s="6">
        <v>43.8</v>
      </c>
      <c r="E18" s="5">
        <v>43.590894805369729</v>
      </c>
      <c r="F18" s="5">
        <v>44.769395235186316</v>
      </c>
      <c r="G18" s="6">
        <v>34.785089387599847</v>
      </c>
    </row>
    <row r="19" spans="1:7">
      <c r="A19" s="147">
        <v>2006</v>
      </c>
      <c r="B19" s="79">
        <v>51.622414870777511</v>
      </c>
      <c r="C19" s="79">
        <v>56.534105449413964</v>
      </c>
      <c r="D19" s="80">
        <v>43.6</v>
      </c>
      <c r="E19" s="79">
        <v>44.741997239659852</v>
      </c>
      <c r="F19" s="79">
        <v>46.00971726882721</v>
      </c>
      <c r="G19" s="80">
        <v>36.865767501605653</v>
      </c>
    </row>
    <row r="20" spans="1:7">
      <c r="A20" s="9">
        <v>2007</v>
      </c>
      <c r="B20" s="10">
        <v>51.799047011593444</v>
      </c>
      <c r="C20" s="10">
        <v>56.77568377694552</v>
      </c>
      <c r="D20" s="11">
        <v>43.5</v>
      </c>
      <c r="E20" s="10">
        <v>45.418583652233735</v>
      </c>
      <c r="F20" s="10">
        <v>47.343773603907543</v>
      </c>
      <c r="G20" s="11">
        <v>34.167157151265449</v>
      </c>
    </row>
    <row r="21" spans="1:7">
      <c r="A21" s="147">
        <v>2008</v>
      </c>
      <c r="B21" s="79">
        <v>52.201168531044381</v>
      </c>
      <c r="C21" s="79">
        <v>57.741536302015042</v>
      </c>
      <c r="D21" s="80">
        <v>43.1</v>
      </c>
      <c r="E21" s="79">
        <v>45.242090615151639</v>
      </c>
      <c r="F21" s="79">
        <v>46.753278114510636</v>
      </c>
      <c r="G21" s="80">
        <v>36.847753185781357</v>
      </c>
    </row>
    <row r="22" spans="1:7">
      <c r="A22" s="9">
        <v>2009</v>
      </c>
      <c r="B22" s="10">
        <v>51.716140199048034</v>
      </c>
      <c r="C22" s="10">
        <v>57.135657286854254</v>
      </c>
      <c r="D22" s="11">
        <v>42.929865793127234</v>
      </c>
      <c r="E22" s="10">
        <v>46.929551435286555</v>
      </c>
      <c r="F22" s="10">
        <v>48.547510017172293</v>
      </c>
      <c r="G22" s="11">
        <v>38.291098943079078</v>
      </c>
    </row>
    <row r="23" spans="1:7">
      <c r="A23" s="147">
        <v>2010</v>
      </c>
      <c r="B23" s="79">
        <v>51.953160766546503</v>
      </c>
      <c r="C23" s="79">
        <v>56.996331388768908</v>
      </c>
      <c r="D23" s="80">
        <v>43.712580201240328</v>
      </c>
      <c r="E23" s="79">
        <v>48.744312739463602</v>
      </c>
      <c r="F23" s="79">
        <v>51.144912113316941</v>
      </c>
      <c r="G23" s="80">
        <v>38.119213902874776</v>
      </c>
    </row>
    <row r="24" spans="1:7">
      <c r="A24" s="9">
        <v>2011</v>
      </c>
      <c r="B24" s="10">
        <v>51.395022634742624</v>
      </c>
      <c r="C24" s="10">
        <v>55.768353374902325</v>
      </c>
      <c r="D24" s="11">
        <v>44.240457982507998</v>
      </c>
      <c r="E24" s="10">
        <v>48.074204946996467</v>
      </c>
      <c r="F24" s="10">
        <v>51.116822991823</v>
      </c>
      <c r="G24" s="11">
        <v>37.056390158937511</v>
      </c>
    </row>
    <row r="25" spans="1:7">
      <c r="A25" s="147">
        <v>2012</v>
      </c>
      <c r="B25" s="79">
        <v>51.314348832928005</v>
      </c>
      <c r="C25" s="79">
        <v>55.481556027419629</v>
      </c>
      <c r="D25" s="80">
        <v>44.7</v>
      </c>
      <c r="E25" s="79">
        <v>48.99004020555936</v>
      </c>
      <c r="F25" s="79">
        <v>51.737490071485304</v>
      </c>
      <c r="G25" s="80">
        <v>39.423533987295279</v>
      </c>
    </row>
    <row r="26" spans="1:7">
      <c r="A26" s="64">
        <v>2013</v>
      </c>
      <c r="B26" s="71">
        <v>51.530319166101911</v>
      </c>
      <c r="C26" s="71">
        <v>55.699681509783737</v>
      </c>
      <c r="D26" s="72">
        <v>45.3</v>
      </c>
      <c r="E26" s="7">
        <v>48.921374950612403</v>
      </c>
      <c r="F26" s="71">
        <v>51.375130868969961</v>
      </c>
      <c r="G26" s="8">
        <v>39.964724039097518</v>
      </c>
    </row>
    <row r="27" spans="1:7">
      <c r="A27" s="179">
        <v>2014</v>
      </c>
      <c r="B27" s="133">
        <v>51.199186732781811</v>
      </c>
      <c r="C27" s="133">
        <v>55.515785262042385</v>
      </c>
      <c r="D27" s="80">
        <v>45</v>
      </c>
      <c r="E27" s="79">
        <v>49.054237357453971</v>
      </c>
      <c r="F27" s="133">
        <v>51.098252955510205</v>
      </c>
      <c r="G27" s="80">
        <v>41.288275320596703</v>
      </c>
    </row>
    <row r="28" spans="1:7">
      <c r="A28" s="64">
        <v>2015</v>
      </c>
      <c r="B28" s="71">
        <v>51.1</v>
      </c>
      <c r="C28" s="71">
        <v>55.2</v>
      </c>
      <c r="D28" s="72">
        <v>45.7</v>
      </c>
      <c r="E28" s="7">
        <v>48.458835402405072</v>
      </c>
      <c r="F28" s="71">
        <v>50.362594530801118</v>
      </c>
      <c r="G28" s="8">
        <v>41.589151630617508</v>
      </c>
    </row>
    <row r="29" spans="1:7">
      <c r="A29" s="178">
        <v>2016</v>
      </c>
      <c r="B29" s="81">
        <v>52.013846583409482</v>
      </c>
      <c r="C29" s="81">
        <v>56.3</v>
      </c>
      <c r="D29" s="82">
        <v>46.8</v>
      </c>
      <c r="E29" s="83">
        <v>48.140615262591353</v>
      </c>
      <c r="F29" s="81">
        <v>49.9</v>
      </c>
      <c r="G29" s="82">
        <v>41.8</v>
      </c>
    </row>
    <row r="30" spans="1:7" ht="15" customHeight="1">
      <c r="A30" s="628" t="s">
        <v>222</v>
      </c>
      <c r="B30" s="628"/>
      <c r="C30" s="628"/>
      <c r="D30" s="628"/>
    </row>
    <row r="31" spans="1:7" ht="24.75" customHeight="1">
      <c r="A31" s="663" t="s">
        <v>221</v>
      </c>
      <c r="B31" s="663"/>
      <c r="C31" s="663"/>
      <c r="D31" s="663"/>
    </row>
    <row r="46" spans="3:8">
      <c r="C46" s="16"/>
      <c r="E46" s="16"/>
      <c r="H46" s="16"/>
    </row>
    <row r="47" spans="3:8">
      <c r="C47" s="16"/>
      <c r="E47" s="16"/>
      <c r="H47" s="16"/>
    </row>
  </sheetData>
  <mergeCells count="14">
    <mergeCell ref="A1:B1"/>
    <mergeCell ref="B3:G3"/>
    <mergeCell ref="A31:D31"/>
    <mergeCell ref="A3:A7"/>
    <mergeCell ref="B7:D7"/>
    <mergeCell ref="A30:D30"/>
    <mergeCell ref="B5:B6"/>
    <mergeCell ref="C5:D5"/>
    <mergeCell ref="A2:G2"/>
    <mergeCell ref="E5:E6"/>
    <mergeCell ref="F5:G5"/>
    <mergeCell ref="E7:G7"/>
    <mergeCell ref="B4:D4"/>
    <mergeCell ref="E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sheetPr>
  <dimension ref="A1:K116"/>
  <sheetViews>
    <sheetView showGridLines="0" zoomScaleNormal="100" workbookViewId="0">
      <selection activeCell="A2" sqref="A2:J2"/>
    </sheetView>
  </sheetViews>
  <sheetFormatPr baseColWidth="10" defaultRowHeight="12.75"/>
  <cols>
    <col min="1" max="1" width="5.85546875" customWidth="1"/>
    <col min="2" max="10" width="10.7109375" customWidth="1"/>
  </cols>
  <sheetData>
    <row r="1" spans="1:11">
      <c r="A1" s="609" t="s">
        <v>471</v>
      </c>
      <c r="B1" s="609"/>
    </row>
    <row r="2" spans="1:11" ht="43.5" customHeight="1">
      <c r="A2" s="672" t="s">
        <v>289</v>
      </c>
      <c r="B2" s="672"/>
      <c r="C2" s="672"/>
      <c r="D2" s="672"/>
      <c r="E2" s="672"/>
      <c r="F2" s="672"/>
      <c r="G2" s="672"/>
      <c r="H2" s="672"/>
      <c r="I2" s="672"/>
      <c r="J2" s="672"/>
      <c r="K2" s="20"/>
    </row>
    <row r="3" spans="1:11" ht="24.75" customHeight="1">
      <c r="A3" s="673" t="s">
        <v>41</v>
      </c>
      <c r="B3" s="675" t="s">
        <v>11</v>
      </c>
      <c r="C3" s="675" t="s">
        <v>63</v>
      </c>
      <c r="D3" s="675"/>
      <c r="E3" s="675"/>
      <c r="F3" s="675"/>
      <c r="G3" s="675"/>
      <c r="H3" s="675"/>
      <c r="I3" s="676"/>
      <c r="J3" s="677"/>
    </row>
    <row r="4" spans="1:11" ht="24.75" customHeight="1">
      <c r="A4" s="674"/>
      <c r="B4" s="675"/>
      <c r="C4" s="678" t="s">
        <v>114</v>
      </c>
      <c r="D4" s="678" t="s">
        <v>50</v>
      </c>
      <c r="E4" s="678" t="s">
        <v>37</v>
      </c>
      <c r="F4" s="678" t="s">
        <v>65</v>
      </c>
      <c r="G4" s="678" t="s">
        <v>40</v>
      </c>
      <c r="H4" s="678" t="s">
        <v>113</v>
      </c>
      <c r="I4" s="678" t="s">
        <v>61</v>
      </c>
      <c r="J4" s="679" t="s">
        <v>105</v>
      </c>
    </row>
    <row r="5" spans="1:11" ht="24.75" customHeight="1">
      <c r="A5" s="674"/>
      <c r="B5" s="675"/>
      <c r="C5" s="678"/>
      <c r="D5" s="678"/>
      <c r="E5" s="678"/>
      <c r="F5" s="678"/>
      <c r="G5" s="678"/>
      <c r="H5" s="678"/>
      <c r="I5" s="678"/>
      <c r="J5" s="679"/>
    </row>
    <row r="6" spans="1:11" ht="24.75" customHeight="1">
      <c r="A6" s="674"/>
      <c r="B6" s="675"/>
      <c r="C6" s="678"/>
      <c r="D6" s="678"/>
      <c r="E6" s="678"/>
      <c r="F6" s="678"/>
      <c r="G6" s="678"/>
      <c r="H6" s="678"/>
      <c r="I6" s="678"/>
      <c r="J6" s="679"/>
    </row>
    <row r="7" spans="1:11" ht="12.75" customHeight="1">
      <c r="A7" s="670" t="s">
        <v>109</v>
      </c>
      <c r="B7" s="670"/>
      <c r="C7" s="670"/>
      <c r="D7" s="670"/>
      <c r="E7" s="670"/>
      <c r="F7" s="671"/>
      <c r="G7" s="670"/>
      <c r="H7" s="670"/>
      <c r="I7" s="671"/>
      <c r="J7" s="670"/>
    </row>
    <row r="8" spans="1:11" ht="12.75" customHeight="1">
      <c r="A8" s="122">
        <v>1995</v>
      </c>
      <c r="B8" s="148">
        <v>197015</v>
      </c>
      <c r="C8" s="148">
        <v>18734</v>
      </c>
      <c r="D8" s="148">
        <v>74929</v>
      </c>
      <c r="E8" s="148">
        <v>21774</v>
      </c>
      <c r="F8" s="148">
        <v>53321</v>
      </c>
      <c r="G8" s="148">
        <v>12075</v>
      </c>
      <c r="H8" s="148">
        <v>6471</v>
      </c>
      <c r="I8" s="148">
        <v>2431</v>
      </c>
      <c r="J8" s="150">
        <v>7280</v>
      </c>
    </row>
    <row r="9" spans="1:11" ht="12.75" customHeight="1">
      <c r="A9" s="151">
        <v>2000</v>
      </c>
      <c r="B9" s="152">
        <v>176654</v>
      </c>
      <c r="C9" s="152">
        <v>19232</v>
      </c>
      <c r="D9" s="152">
        <v>73411</v>
      </c>
      <c r="E9" s="152">
        <v>16850</v>
      </c>
      <c r="F9" s="152">
        <v>40719</v>
      </c>
      <c r="G9" s="152">
        <v>10620</v>
      </c>
      <c r="H9" s="152">
        <v>5645</v>
      </c>
      <c r="I9" s="152">
        <v>2547</v>
      </c>
      <c r="J9" s="154">
        <v>7630</v>
      </c>
    </row>
    <row r="10" spans="1:11" ht="12.75" customHeight="1">
      <c r="A10" s="122">
        <v>2005</v>
      </c>
      <c r="B10" s="148">
        <v>207936</v>
      </c>
      <c r="C10" s="148">
        <v>23879</v>
      </c>
      <c r="D10" s="148">
        <v>88419</v>
      </c>
      <c r="E10" s="148">
        <v>18525</v>
      </c>
      <c r="F10" s="148">
        <v>46551</v>
      </c>
      <c r="G10" s="148">
        <v>11817</v>
      </c>
      <c r="H10" s="148">
        <v>6178</v>
      </c>
      <c r="I10" s="148">
        <v>2876</v>
      </c>
      <c r="J10" s="150">
        <v>9678</v>
      </c>
    </row>
    <row r="11" spans="1:11" ht="12.75" customHeight="1">
      <c r="A11" s="151">
        <v>2006</v>
      </c>
      <c r="B11" s="152">
        <v>220782</v>
      </c>
      <c r="C11" s="152">
        <v>27361</v>
      </c>
      <c r="D11" s="152">
        <v>91643</v>
      </c>
      <c r="E11" s="152">
        <v>20520</v>
      </c>
      <c r="F11" s="152">
        <v>49169</v>
      </c>
      <c r="G11" s="152">
        <v>12230</v>
      </c>
      <c r="H11" s="152">
        <v>6227</v>
      </c>
      <c r="I11" s="152">
        <v>3113</v>
      </c>
      <c r="J11" s="154">
        <v>10503</v>
      </c>
    </row>
    <row r="12" spans="1:11" ht="12.75" customHeight="1">
      <c r="A12" s="155">
        <v>2007</v>
      </c>
      <c r="B12" s="156">
        <v>239877</v>
      </c>
      <c r="C12" s="156">
        <v>30997</v>
      </c>
      <c r="D12" s="156">
        <v>98668</v>
      </c>
      <c r="E12" s="156">
        <v>22986</v>
      </c>
      <c r="F12" s="156">
        <v>53496</v>
      </c>
      <c r="G12" s="156">
        <v>13358</v>
      </c>
      <c r="H12" s="156">
        <v>6534</v>
      </c>
      <c r="I12" s="156">
        <v>3435</v>
      </c>
      <c r="J12" s="158">
        <v>10399</v>
      </c>
    </row>
    <row r="13" spans="1:11" ht="12.75" customHeight="1">
      <c r="A13" s="151">
        <v>2008</v>
      </c>
      <c r="B13" s="152">
        <v>260498</v>
      </c>
      <c r="C13" s="152">
        <v>36458</v>
      </c>
      <c r="D13" s="152">
        <v>101418</v>
      </c>
      <c r="E13" s="152">
        <v>27377</v>
      </c>
      <c r="F13" s="152">
        <v>58514</v>
      </c>
      <c r="G13" s="152">
        <v>14345</v>
      </c>
      <c r="H13" s="152">
        <v>7204</v>
      </c>
      <c r="I13" s="152">
        <v>3996</v>
      </c>
      <c r="J13" s="154">
        <v>11185</v>
      </c>
    </row>
    <row r="14" spans="1:11" ht="12.75" customHeight="1">
      <c r="A14" s="122">
        <v>2009</v>
      </c>
      <c r="B14" s="148">
        <v>288875</v>
      </c>
      <c r="C14" s="148">
        <v>38684</v>
      </c>
      <c r="D14" s="148">
        <v>116414</v>
      </c>
      <c r="E14" s="148">
        <v>30953</v>
      </c>
      <c r="F14" s="148">
        <v>64004</v>
      </c>
      <c r="G14" s="148">
        <v>15142</v>
      </c>
      <c r="H14" s="148">
        <v>7729</v>
      </c>
      <c r="I14" s="148">
        <v>4404</v>
      </c>
      <c r="J14" s="150">
        <v>11544</v>
      </c>
    </row>
    <row r="15" spans="1:11" ht="12.75" customHeight="1">
      <c r="A15" s="159">
        <v>2010</v>
      </c>
      <c r="B15" s="152">
        <v>294881</v>
      </c>
      <c r="C15" s="152">
        <v>38385</v>
      </c>
      <c r="D15" s="152">
        <v>119289</v>
      </c>
      <c r="E15" s="152">
        <v>32800</v>
      </c>
      <c r="F15" s="152">
        <v>65621</v>
      </c>
      <c r="G15" s="152">
        <v>15222</v>
      </c>
      <c r="H15" s="152">
        <v>7125</v>
      </c>
      <c r="I15" s="152">
        <v>4619</v>
      </c>
      <c r="J15" s="154">
        <v>11820</v>
      </c>
    </row>
    <row r="16" spans="1:11" ht="12.75" customHeight="1">
      <c r="A16" s="121">
        <v>2011</v>
      </c>
      <c r="B16" s="148">
        <v>307271</v>
      </c>
      <c r="C16" s="148">
        <v>39435</v>
      </c>
      <c r="D16" s="148">
        <v>122294</v>
      </c>
      <c r="E16" s="148">
        <v>34096</v>
      </c>
      <c r="F16" s="148">
        <v>71128</v>
      </c>
      <c r="G16" s="148">
        <v>15686</v>
      </c>
      <c r="H16" s="148">
        <v>7521</v>
      </c>
      <c r="I16" s="148">
        <v>4585</v>
      </c>
      <c r="J16" s="150">
        <v>12525</v>
      </c>
    </row>
    <row r="17" spans="1:10" ht="12.75" customHeight="1">
      <c r="A17" s="159">
        <v>2012</v>
      </c>
      <c r="B17" s="152">
        <v>309621</v>
      </c>
      <c r="C17" s="152">
        <v>38444</v>
      </c>
      <c r="D17" s="152">
        <v>122239</v>
      </c>
      <c r="E17" s="152">
        <v>32793</v>
      </c>
      <c r="F17" s="152">
        <v>75697</v>
      </c>
      <c r="G17" s="152">
        <v>15856</v>
      </c>
      <c r="H17" s="152">
        <v>7345</v>
      </c>
      <c r="I17" s="152">
        <v>4381</v>
      </c>
      <c r="J17" s="154">
        <v>12866</v>
      </c>
    </row>
    <row r="18" spans="1:10" ht="12.75" customHeight="1">
      <c r="A18" s="160">
        <v>2013</v>
      </c>
      <c r="B18" s="148">
        <v>309870</v>
      </c>
      <c r="C18" s="148">
        <v>38247</v>
      </c>
      <c r="D18" s="148">
        <v>123171</v>
      </c>
      <c r="E18" s="148">
        <v>31665</v>
      </c>
      <c r="F18" s="148">
        <v>77049</v>
      </c>
      <c r="G18" s="148">
        <v>16534</v>
      </c>
      <c r="H18" s="148">
        <v>7158</v>
      </c>
      <c r="I18" s="148">
        <v>3503</v>
      </c>
      <c r="J18" s="150">
        <v>12542</v>
      </c>
    </row>
    <row r="19" spans="1:10" ht="12.75" customHeight="1">
      <c r="A19" s="239">
        <v>2014</v>
      </c>
      <c r="B19" s="152">
        <v>313796</v>
      </c>
      <c r="C19" s="152">
        <v>38788</v>
      </c>
      <c r="D19" s="152">
        <v>125628</v>
      </c>
      <c r="E19" s="152">
        <v>31635</v>
      </c>
      <c r="F19" s="152">
        <v>78018</v>
      </c>
      <c r="G19" s="152">
        <v>17331</v>
      </c>
      <c r="H19" s="152">
        <v>7008</v>
      </c>
      <c r="I19" s="152">
        <v>3474</v>
      </c>
      <c r="J19" s="154">
        <v>11913</v>
      </c>
    </row>
    <row r="20" spans="1:10" ht="12.75" customHeight="1">
      <c r="A20" s="240">
        <v>2015</v>
      </c>
      <c r="B20" s="148">
        <v>317102</v>
      </c>
      <c r="C20" s="148">
        <v>37135</v>
      </c>
      <c r="D20" s="148">
        <v>128273</v>
      </c>
      <c r="E20" s="148">
        <v>30001</v>
      </c>
      <c r="F20" s="148">
        <v>81300</v>
      </c>
      <c r="G20" s="148">
        <v>17935</v>
      </c>
      <c r="H20" s="148">
        <v>7442</v>
      </c>
      <c r="I20" s="148">
        <v>3497</v>
      </c>
      <c r="J20" s="150">
        <v>11514</v>
      </c>
    </row>
    <row r="21" spans="1:10" ht="12.75" customHeight="1">
      <c r="A21" s="241">
        <v>2016</v>
      </c>
      <c r="B21" s="189">
        <v>315168</v>
      </c>
      <c r="C21" s="152">
        <v>34886</v>
      </c>
      <c r="D21" s="152">
        <v>132737</v>
      </c>
      <c r="E21" s="152">
        <v>28081</v>
      </c>
      <c r="F21" s="152">
        <v>78552</v>
      </c>
      <c r="G21" s="152">
        <v>19521</v>
      </c>
      <c r="H21" s="152">
        <v>6978</v>
      </c>
      <c r="I21" s="152">
        <v>3128</v>
      </c>
      <c r="J21" s="154">
        <v>11268</v>
      </c>
    </row>
    <row r="22" spans="1:10" ht="12.75" customHeight="1">
      <c r="A22" s="668" t="s">
        <v>12</v>
      </c>
      <c r="B22" s="668"/>
      <c r="C22" s="668"/>
      <c r="D22" s="668"/>
      <c r="E22" s="668"/>
      <c r="F22" s="669"/>
      <c r="G22" s="668"/>
      <c r="H22" s="668"/>
      <c r="I22" s="669"/>
      <c r="J22" s="668"/>
    </row>
    <row r="23" spans="1:10" ht="12.75" customHeight="1">
      <c r="A23" s="121">
        <v>1995</v>
      </c>
      <c r="B23" s="149">
        <v>100</v>
      </c>
      <c r="C23" s="162">
        <v>9.5089206405603637</v>
      </c>
      <c r="D23" s="162">
        <v>38.032129533284269</v>
      </c>
      <c r="E23" s="162">
        <v>11.051950359109712</v>
      </c>
      <c r="F23" s="162">
        <v>27.064436718016395</v>
      </c>
      <c r="G23" s="162">
        <v>6.1289749511458522</v>
      </c>
      <c r="H23" s="162">
        <v>3.2845214831358023</v>
      </c>
      <c r="I23" s="162">
        <v>1.233916199274167</v>
      </c>
      <c r="J23" s="163">
        <v>3.695150115473441</v>
      </c>
    </row>
    <row r="24" spans="1:10" ht="12.75" customHeight="1">
      <c r="A24" s="159">
        <v>2000</v>
      </c>
      <c r="B24" s="153">
        <v>100</v>
      </c>
      <c r="C24" s="164">
        <v>10.886818300180012</v>
      </c>
      <c r="D24" s="164">
        <v>41.556375740147402</v>
      </c>
      <c r="E24" s="164">
        <v>9.5384197357546388</v>
      </c>
      <c r="F24" s="164">
        <v>23.050143217815616</v>
      </c>
      <c r="G24" s="164">
        <v>6.0117517859771077</v>
      </c>
      <c r="H24" s="164">
        <v>3.1955121310584533</v>
      </c>
      <c r="I24" s="164">
        <v>1.4418014876538316</v>
      </c>
      <c r="J24" s="165">
        <v>4.3191776014129317</v>
      </c>
    </row>
    <row r="25" spans="1:10" ht="12.75" customHeight="1">
      <c r="A25" s="121">
        <v>2005</v>
      </c>
      <c r="B25" s="149">
        <v>100</v>
      </c>
      <c r="C25" s="162">
        <v>11.483821945213911</v>
      </c>
      <c r="D25" s="162">
        <v>42.522218374884581</v>
      </c>
      <c r="E25" s="162">
        <v>8.9089912280701764</v>
      </c>
      <c r="F25" s="162">
        <v>22.38717682363804</v>
      </c>
      <c r="G25" s="162">
        <v>5.682998614958449</v>
      </c>
      <c r="H25" s="162">
        <v>2.9711064943059404</v>
      </c>
      <c r="I25" s="162">
        <v>1.3831178824253616</v>
      </c>
      <c r="J25" s="163">
        <v>4.654316712834718</v>
      </c>
    </row>
    <row r="26" spans="1:10" ht="12.75" customHeight="1">
      <c r="A26" s="159">
        <v>2006</v>
      </c>
      <c r="B26" s="153">
        <v>100</v>
      </c>
      <c r="C26" s="164">
        <v>12.392767526338199</v>
      </c>
      <c r="D26" s="164">
        <v>41.508365718219778</v>
      </c>
      <c r="E26" s="164">
        <v>9.2942359431475392</v>
      </c>
      <c r="F26" s="164">
        <v>22.270384361043927</v>
      </c>
      <c r="G26" s="164">
        <v>5.5394008569539182</v>
      </c>
      <c r="H26" s="164">
        <v>2.8204292016559322</v>
      </c>
      <c r="I26" s="164">
        <v>1.4099881330905599</v>
      </c>
      <c r="J26" s="165">
        <v>4.757181291953148</v>
      </c>
    </row>
    <row r="27" spans="1:10" ht="12.75" customHeight="1">
      <c r="A27" s="121">
        <v>2007</v>
      </c>
      <c r="B27" s="149">
        <v>100</v>
      </c>
      <c r="C27" s="162">
        <v>12.922039211762696</v>
      </c>
      <c r="D27" s="162">
        <v>41.13274719960647</v>
      </c>
      <c r="E27" s="162">
        <v>9.5824109856301352</v>
      </c>
      <c r="F27" s="162">
        <v>22.301429482609837</v>
      </c>
      <c r="G27" s="162">
        <v>5.5686872855671865</v>
      </c>
      <c r="H27" s="162">
        <v>2.7238959966983081</v>
      </c>
      <c r="I27" s="162">
        <v>1.4319838917445191</v>
      </c>
      <c r="J27" s="163">
        <v>4.3351384251095348</v>
      </c>
    </row>
    <row r="28" spans="1:10" ht="12.75" customHeight="1">
      <c r="A28" s="159">
        <v>2008</v>
      </c>
      <c r="B28" s="153">
        <v>100</v>
      </c>
      <c r="C28" s="164">
        <v>13.995500925151058</v>
      </c>
      <c r="D28" s="164">
        <v>38.932352647621094</v>
      </c>
      <c r="E28" s="164">
        <v>10.509485677433224</v>
      </c>
      <c r="F28" s="164">
        <v>22.462360555551289</v>
      </c>
      <c r="G28" s="164">
        <v>5.5067601286766115</v>
      </c>
      <c r="H28" s="164">
        <v>2.7654722876951072</v>
      </c>
      <c r="I28" s="164">
        <v>1.5339849058342099</v>
      </c>
      <c r="J28" s="165">
        <v>4.2936989919308406</v>
      </c>
    </row>
    <row r="29" spans="1:10" ht="12.75" customHeight="1">
      <c r="A29" s="121">
        <v>2009</v>
      </c>
      <c r="B29" s="149">
        <v>100</v>
      </c>
      <c r="C29" s="162">
        <v>13.391259195153612</v>
      </c>
      <c r="D29" s="162">
        <v>40.299091302466465</v>
      </c>
      <c r="E29" s="162">
        <v>10.715015144958892</v>
      </c>
      <c r="F29" s="162">
        <v>22.156295975768064</v>
      </c>
      <c r="G29" s="162">
        <v>5.2417135439203806</v>
      </c>
      <c r="H29" s="162">
        <v>2.6755517092167893</v>
      </c>
      <c r="I29" s="162">
        <v>1.5245348334054523</v>
      </c>
      <c r="J29" s="163">
        <v>3.9961921246213761</v>
      </c>
    </row>
    <row r="30" spans="1:10" ht="12.75" customHeight="1">
      <c r="A30" s="159">
        <v>2010</v>
      </c>
      <c r="B30" s="153">
        <v>100</v>
      </c>
      <c r="C30" s="164">
        <v>13.017115378746002</v>
      </c>
      <c r="D30" s="164">
        <v>40.453267589298733</v>
      </c>
      <c r="E30" s="164">
        <v>11.123131025735805</v>
      </c>
      <c r="F30" s="164">
        <v>22.253383568286868</v>
      </c>
      <c r="G30" s="164">
        <v>5.162082331516781</v>
      </c>
      <c r="H30" s="164">
        <v>2.4162289194624273</v>
      </c>
      <c r="I30" s="164">
        <v>1.5663945795083443</v>
      </c>
      <c r="J30" s="165">
        <v>4.0083966074450368</v>
      </c>
    </row>
    <row r="31" spans="1:10" ht="12.75" customHeight="1">
      <c r="A31" s="121">
        <v>2011</v>
      </c>
      <c r="B31" s="148">
        <v>100</v>
      </c>
      <c r="C31" s="166">
        <v>12.833947883138988</v>
      </c>
      <c r="D31" s="166">
        <v>39.800046213277525</v>
      </c>
      <c r="E31" s="166">
        <v>11.096393737124558</v>
      </c>
      <c r="F31" s="166">
        <v>23.148295804029669</v>
      </c>
      <c r="G31" s="166">
        <v>5.1049399390114916</v>
      </c>
      <c r="H31" s="166">
        <v>2.4476764810216389</v>
      </c>
      <c r="I31" s="166">
        <v>1.4921681512410867</v>
      </c>
      <c r="J31" s="167">
        <v>4.0762063455386288</v>
      </c>
    </row>
    <row r="32" spans="1:10" ht="12.75" customHeight="1">
      <c r="A32" s="159">
        <v>2012</v>
      </c>
      <c r="B32" s="152">
        <v>100</v>
      </c>
      <c r="C32" s="168">
        <v>12.41647045904509</v>
      </c>
      <c r="D32" s="168">
        <v>39.48020321619012</v>
      </c>
      <c r="E32" s="168">
        <v>10.591335859001811</v>
      </c>
      <c r="F32" s="168">
        <v>24.448277087148483</v>
      </c>
      <c r="G32" s="168">
        <v>5.1210996670122508</v>
      </c>
      <c r="H32" s="168">
        <v>2.3722551118948649</v>
      </c>
      <c r="I32" s="168">
        <v>1.4149557039089726</v>
      </c>
      <c r="J32" s="169">
        <v>4.1554028957984119</v>
      </c>
    </row>
    <row r="33" spans="1:10" ht="12.75" customHeight="1">
      <c r="A33" s="160">
        <v>2013</v>
      </c>
      <c r="B33" s="148">
        <v>100</v>
      </c>
      <c r="C33" s="166">
        <v>12.342917997870074</v>
      </c>
      <c r="D33" s="166">
        <v>39.74924968535192</v>
      </c>
      <c r="E33" s="166">
        <v>10.218801432858941</v>
      </c>
      <c r="F33" s="166">
        <v>24.864943363345919</v>
      </c>
      <c r="G33" s="166">
        <v>5.3357859747636107</v>
      </c>
      <c r="H33" s="166">
        <v>2.310000968147933</v>
      </c>
      <c r="I33" s="166">
        <v>1.1304740697711944</v>
      </c>
      <c r="J33" s="167">
        <v>4.0475037919127379</v>
      </c>
    </row>
    <row r="34" spans="1:10" ht="12.75" customHeight="1">
      <c r="A34" s="239">
        <v>2014</v>
      </c>
      <c r="B34" s="152">
        <v>100</v>
      </c>
      <c r="C34" s="168">
        <v>12.360896888424326</v>
      </c>
      <c r="D34" s="168">
        <v>40.034927150123011</v>
      </c>
      <c r="E34" s="168">
        <v>10.081390457494678</v>
      </c>
      <c r="F34" s="168">
        <v>24.862649619498018</v>
      </c>
      <c r="G34" s="168">
        <v>5.5230149523894507</v>
      </c>
      <c r="H34" s="168">
        <v>2.233298066259608</v>
      </c>
      <c r="I34" s="168">
        <v>1.1070886818187611</v>
      </c>
      <c r="J34" s="169">
        <v>3.796415505615113</v>
      </c>
    </row>
    <row r="35" spans="1:10" ht="12.75" customHeight="1">
      <c r="A35" s="240">
        <v>2015</v>
      </c>
      <c r="B35" s="148">
        <v>100</v>
      </c>
      <c r="C35" s="166">
        <v>11.710742915528757</v>
      </c>
      <c r="D35" s="166">
        <v>40.45165278049334</v>
      </c>
      <c r="E35" s="166">
        <v>9.4609936235028478</v>
      </c>
      <c r="F35" s="166">
        <v>25.638438105089211</v>
      </c>
      <c r="G35" s="166">
        <v>5.655908824289976</v>
      </c>
      <c r="H35" s="166">
        <v>2.3468789222395317</v>
      </c>
      <c r="I35" s="166">
        <v>1.1027997300553134</v>
      </c>
      <c r="J35" s="167">
        <v>3.6310083190897569</v>
      </c>
    </row>
    <row r="36" spans="1:10" ht="12.75" customHeight="1">
      <c r="A36" s="241">
        <v>2016</v>
      </c>
      <c r="B36" s="189">
        <v>100</v>
      </c>
      <c r="C36" s="168">
        <v>11.069017159102447</v>
      </c>
      <c r="D36" s="168">
        <v>42.116268149050669</v>
      </c>
      <c r="E36" s="168">
        <v>8.909851253934411</v>
      </c>
      <c r="F36" s="168">
        <v>24.923850137069753</v>
      </c>
      <c r="G36" s="168">
        <v>6.193839476088943</v>
      </c>
      <c r="H36" s="168">
        <v>2.2140572646969234</v>
      </c>
      <c r="I36" s="168">
        <v>0.99248654685754911</v>
      </c>
      <c r="J36" s="169">
        <v>3.5752360645750838</v>
      </c>
    </row>
    <row r="37" spans="1:10" ht="12.75" customHeight="1">
      <c r="A37" s="668" t="s">
        <v>62</v>
      </c>
      <c r="B37" s="668"/>
      <c r="C37" s="668"/>
      <c r="D37" s="668"/>
      <c r="E37" s="668"/>
      <c r="F37" s="669"/>
      <c r="G37" s="668"/>
      <c r="H37" s="668"/>
      <c r="I37" s="669"/>
      <c r="J37" s="668"/>
    </row>
    <row r="38" spans="1:10" ht="12.75" customHeight="1">
      <c r="A38" s="121">
        <v>1995</v>
      </c>
      <c r="B38" s="162">
        <v>41.2</v>
      </c>
      <c r="C38" s="162">
        <v>70.396071314188106</v>
      </c>
      <c r="D38" s="162">
        <v>48.791522641433893</v>
      </c>
      <c r="E38" s="162">
        <v>43.478460549278957</v>
      </c>
      <c r="F38" s="162">
        <v>14.272050411657697</v>
      </c>
      <c r="G38" s="162">
        <v>44.579710144927539</v>
      </c>
      <c r="H38" s="162">
        <v>49.482305671457269</v>
      </c>
      <c r="I38" s="162">
        <v>51.912793089263673</v>
      </c>
      <c r="J38" s="163">
        <v>63.1</v>
      </c>
    </row>
    <row r="39" spans="1:10" ht="12.75" customHeight="1">
      <c r="A39" s="159">
        <v>2000</v>
      </c>
      <c r="B39" s="164">
        <v>45.6</v>
      </c>
      <c r="C39" s="164">
        <v>70.502287853577371</v>
      </c>
      <c r="D39" s="164">
        <v>50.724005939164428</v>
      </c>
      <c r="E39" s="164">
        <v>47.002967359050444</v>
      </c>
      <c r="F39" s="164">
        <v>18.185613595618751</v>
      </c>
      <c r="G39" s="164">
        <v>47.617702448210927</v>
      </c>
      <c r="H39" s="164">
        <v>55.996457041629768</v>
      </c>
      <c r="I39" s="164">
        <v>53.474676089517082</v>
      </c>
      <c r="J39" s="165">
        <v>64.7</v>
      </c>
    </row>
    <row r="40" spans="1:10" ht="12.75" customHeight="1">
      <c r="A40" s="121">
        <v>2005</v>
      </c>
      <c r="B40" s="162">
        <v>50.8</v>
      </c>
      <c r="C40" s="162">
        <v>74.236777084467519</v>
      </c>
      <c r="D40" s="162">
        <v>56.154220246779538</v>
      </c>
      <c r="E40" s="162">
        <v>55.260458839406212</v>
      </c>
      <c r="F40" s="162">
        <v>20.736396640244035</v>
      </c>
      <c r="G40" s="162">
        <v>57.324193957857325</v>
      </c>
      <c r="H40" s="162">
        <v>60.764001294917449</v>
      </c>
      <c r="I40" s="162">
        <v>49.895688456189156</v>
      </c>
      <c r="J40" s="163">
        <v>65.3</v>
      </c>
    </row>
    <row r="41" spans="1:10" ht="12.75" customHeight="1">
      <c r="A41" s="159">
        <v>2006</v>
      </c>
      <c r="B41" s="164">
        <v>51.6</v>
      </c>
      <c r="C41" s="164">
        <v>74.880304082453137</v>
      </c>
      <c r="D41" s="164">
        <v>56.78120532937595</v>
      </c>
      <c r="E41" s="164">
        <v>55.833333333333336</v>
      </c>
      <c r="F41" s="164">
        <v>20.893245744269766</v>
      </c>
      <c r="G41" s="164">
        <v>60.425183973834827</v>
      </c>
      <c r="H41" s="164">
        <v>61.072747711578614</v>
      </c>
      <c r="I41" s="164">
        <v>51.140379055573405</v>
      </c>
      <c r="J41" s="165">
        <v>66</v>
      </c>
    </row>
    <row r="42" spans="1:10" ht="12.75" customHeight="1">
      <c r="A42" s="170">
        <v>2007</v>
      </c>
      <c r="B42" s="171">
        <v>51.799047011593444</v>
      </c>
      <c r="C42" s="171">
        <v>74.958866987127777</v>
      </c>
      <c r="D42" s="171">
        <v>56.794502776989496</v>
      </c>
      <c r="E42" s="171">
        <v>56.477856086313402</v>
      </c>
      <c r="F42" s="171">
        <v>20.696874532675341</v>
      </c>
      <c r="G42" s="171">
        <v>62.090133253481063</v>
      </c>
      <c r="H42" s="171">
        <v>61.631466176920725</v>
      </c>
      <c r="I42" s="171">
        <v>50.742358078602621</v>
      </c>
      <c r="J42" s="172">
        <v>65.96788152706992</v>
      </c>
    </row>
    <row r="43" spans="1:10" ht="12.75" customHeight="1">
      <c r="A43" s="159">
        <v>2008</v>
      </c>
      <c r="B43" s="164">
        <v>52.201168531044381</v>
      </c>
      <c r="C43" s="164">
        <v>74.979428383345208</v>
      </c>
      <c r="D43" s="164">
        <v>57.373444556193178</v>
      </c>
      <c r="E43" s="164">
        <v>56.138364320414944</v>
      </c>
      <c r="F43" s="164">
        <v>20.593362272276718</v>
      </c>
      <c r="G43" s="164">
        <v>64.21052631578948</v>
      </c>
      <c r="H43" s="164">
        <v>61.104941699056084</v>
      </c>
      <c r="I43" s="164">
        <v>49.749749749749753</v>
      </c>
      <c r="J43" s="165">
        <v>66.508717031738939</v>
      </c>
    </row>
    <row r="44" spans="1:10" ht="12.75" customHeight="1">
      <c r="A44" s="170">
        <v>2009</v>
      </c>
      <c r="B44" s="171">
        <v>51.716140199048034</v>
      </c>
      <c r="C44" s="171">
        <v>75.074966394374925</v>
      </c>
      <c r="D44" s="171">
        <v>56.904667823457658</v>
      </c>
      <c r="E44" s="171">
        <v>53.868768778470589</v>
      </c>
      <c r="F44" s="171">
        <v>20.519030060621208</v>
      </c>
      <c r="G44" s="171">
        <v>65.248976357152287</v>
      </c>
      <c r="H44" s="171">
        <v>61.883814206236252</v>
      </c>
      <c r="I44" s="171">
        <v>47.956403269754766</v>
      </c>
      <c r="J44" s="172">
        <v>65.185377685377688</v>
      </c>
    </row>
    <row r="45" spans="1:10" ht="12.75" customHeight="1">
      <c r="A45" s="159">
        <v>2010</v>
      </c>
      <c r="B45" s="164">
        <v>51.953160766546503</v>
      </c>
      <c r="C45" s="164">
        <v>74.169597499023055</v>
      </c>
      <c r="D45" s="164">
        <v>58.256838434390431</v>
      </c>
      <c r="E45" s="164">
        <v>53.887195121951216</v>
      </c>
      <c r="F45" s="164">
        <v>20.139894241172797</v>
      </c>
      <c r="G45" s="164">
        <v>65.615556431480755</v>
      </c>
      <c r="H45" s="164">
        <v>62.596491228070171</v>
      </c>
      <c r="I45" s="164">
        <v>45.85408096990691</v>
      </c>
      <c r="J45" s="165">
        <v>65.812182741116757</v>
      </c>
    </row>
    <row r="46" spans="1:10" ht="12.75" customHeight="1">
      <c r="A46" s="121">
        <v>2011</v>
      </c>
      <c r="B46" s="166">
        <v>51.395022634742602</v>
      </c>
      <c r="C46" s="166">
        <v>74.175225053886138</v>
      </c>
      <c r="D46" s="166">
        <v>58.19009926897477</v>
      </c>
      <c r="E46" s="166">
        <v>51.396058188643835</v>
      </c>
      <c r="F46" s="166">
        <v>20.726015071420537</v>
      </c>
      <c r="G46" s="166">
        <v>65.47877087849038</v>
      </c>
      <c r="H46" s="166">
        <v>61.773700305810394</v>
      </c>
      <c r="I46" s="166">
        <v>43.555070883315153</v>
      </c>
      <c r="J46" s="167">
        <v>66.483033932135697</v>
      </c>
    </row>
    <row r="47" spans="1:10" ht="12.75" customHeight="1">
      <c r="A47" s="159">
        <v>2012</v>
      </c>
      <c r="B47" s="168">
        <v>51.314348832928005</v>
      </c>
      <c r="C47" s="168">
        <v>74.237852460722081</v>
      </c>
      <c r="D47" s="168">
        <v>58.872372974255349</v>
      </c>
      <c r="E47" s="168">
        <v>51.742749977129264</v>
      </c>
      <c r="F47" s="168">
        <v>20.883258253299338</v>
      </c>
      <c r="G47" s="168">
        <v>67.917507568113024</v>
      </c>
      <c r="H47" s="168">
        <v>63.267528931245742</v>
      </c>
      <c r="I47" s="168">
        <v>40.08217301985848</v>
      </c>
      <c r="J47" s="169">
        <v>65.498212342608426</v>
      </c>
    </row>
    <row r="48" spans="1:10" ht="12.75" customHeight="1">
      <c r="A48" s="160">
        <v>2013</v>
      </c>
      <c r="B48" s="166">
        <v>51.530319166101911</v>
      </c>
      <c r="C48" s="166">
        <v>74.2280440295971</v>
      </c>
      <c r="D48" s="166">
        <v>59.526187170681411</v>
      </c>
      <c r="E48" s="166">
        <v>51.615348176219797</v>
      </c>
      <c r="F48" s="166">
        <v>21.317603083751898</v>
      </c>
      <c r="G48" s="166">
        <v>67.031571307608559</v>
      </c>
      <c r="H48" s="166">
        <v>61.665269628387819</v>
      </c>
      <c r="I48" s="166">
        <v>42.27804738795318</v>
      </c>
      <c r="J48" s="167">
        <v>65.547759527985974</v>
      </c>
    </row>
    <row r="49" spans="1:10" ht="12.75" customHeight="1">
      <c r="A49" s="239">
        <v>2014</v>
      </c>
      <c r="B49" s="168">
        <v>51.2</v>
      </c>
      <c r="C49" s="168">
        <v>74.342580179436936</v>
      </c>
      <c r="D49" s="168">
        <v>59.138886235552576</v>
      </c>
      <c r="E49" s="168">
        <v>50.311363995574524</v>
      </c>
      <c r="F49" s="168">
        <v>21.091286626163193</v>
      </c>
      <c r="G49" s="168">
        <v>67.018637124228263</v>
      </c>
      <c r="H49" s="168">
        <v>60.930365296803657</v>
      </c>
      <c r="I49" s="168">
        <v>43.26424870466321</v>
      </c>
      <c r="J49" s="169">
        <v>65.23125996810208</v>
      </c>
    </row>
    <row r="50" spans="1:10" ht="12.75" customHeight="1">
      <c r="A50" s="240">
        <v>2015</v>
      </c>
      <c r="B50" s="166">
        <v>51.075363763079388</v>
      </c>
      <c r="C50" s="166">
        <v>74.447286926080508</v>
      </c>
      <c r="D50" s="166">
        <v>59.59087259204977</v>
      </c>
      <c r="E50" s="166">
        <v>49.725009166361126</v>
      </c>
      <c r="F50" s="166">
        <v>21.265682656826566</v>
      </c>
      <c r="G50" s="166">
        <v>68.257596877613608</v>
      </c>
      <c r="H50" s="166">
        <v>59.459822628325718</v>
      </c>
      <c r="I50" s="166">
        <v>44.094938518730345</v>
      </c>
      <c r="J50" s="167">
        <v>64.773319437206879</v>
      </c>
    </row>
    <row r="51" spans="1:10" ht="12.75" customHeight="1">
      <c r="A51" s="241">
        <v>2016</v>
      </c>
      <c r="B51" s="177">
        <v>52.013846583409482</v>
      </c>
      <c r="C51" s="168">
        <v>73.900705153929948</v>
      </c>
      <c r="D51" s="168">
        <v>60.499333268041312</v>
      </c>
      <c r="E51" s="168">
        <v>51.187635767956984</v>
      </c>
      <c r="F51" s="168">
        <v>22.018535492412671</v>
      </c>
      <c r="G51" s="168">
        <v>68.818195789150153</v>
      </c>
      <c r="H51" s="168">
        <v>58.842075093149901</v>
      </c>
      <c r="I51" s="168">
        <v>44.117647058823529</v>
      </c>
      <c r="J51" s="169">
        <v>64.270500532481364</v>
      </c>
    </row>
    <row r="52" spans="1:10" ht="12.75" customHeight="1">
      <c r="A52" s="668" t="s">
        <v>80</v>
      </c>
      <c r="B52" s="668"/>
      <c r="C52" s="668"/>
      <c r="D52" s="668"/>
      <c r="E52" s="668"/>
      <c r="F52" s="669"/>
      <c r="G52" s="668"/>
      <c r="H52" s="668"/>
      <c r="I52" s="669"/>
      <c r="J52" s="668"/>
    </row>
    <row r="53" spans="1:10" ht="12.75" customHeight="1">
      <c r="A53" s="121">
        <v>1995</v>
      </c>
      <c r="B53" s="162">
        <v>36.424637717940257</v>
      </c>
      <c r="C53" s="162">
        <v>4.515853528344187</v>
      </c>
      <c r="D53" s="162">
        <v>45.310894313283242</v>
      </c>
      <c r="E53" s="162">
        <v>3.9358868375126295</v>
      </c>
      <c r="F53" s="162">
        <v>55.092740196170368</v>
      </c>
      <c r="G53" s="162" t="s">
        <v>60</v>
      </c>
      <c r="H53" s="162">
        <v>35.203214340905582</v>
      </c>
      <c r="I53" s="162" t="s">
        <v>60</v>
      </c>
      <c r="J53" s="163">
        <v>22.884615384615383</v>
      </c>
    </row>
    <row r="54" spans="1:10" ht="12.75" customHeight="1">
      <c r="A54" s="159">
        <v>2000</v>
      </c>
      <c r="B54" s="164">
        <v>35.745015680369534</v>
      </c>
      <c r="C54" s="164">
        <v>5.2724625623960071</v>
      </c>
      <c r="D54" s="164">
        <v>43.70734631049843</v>
      </c>
      <c r="E54" s="164">
        <v>3.6557863501483676</v>
      </c>
      <c r="F54" s="164">
        <v>56.347159802549172</v>
      </c>
      <c r="G54" s="164" t="s">
        <v>60</v>
      </c>
      <c r="H54" s="164">
        <v>37.431355181576613</v>
      </c>
      <c r="I54" s="164" t="s">
        <v>60</v>
      </c>
      <c r="J54" s="165">
        <v>26.605504587155966</v>
      </c>
    </row>
    <row r="55" spans="1:10" ht="12.75" customHeight="1">
      <c r="A55" s="121">
        <v>2005</v>
      </c>
      <c r="B55" s="162">
        <v>39.238515697137579</v>
      </c>
      <c r="C55" s="162">
        <v>6.5957535910214</v>
      </c>
      <c r="D55" s="162">
        <v>47.908255013062806</v>
      </c>
      <c r="E55" s="162">
        <v>6.0350877192982457</v>
      </c>
      <c r="F55" s="162">
        <v>48.712165152198665</v>
      </c>
      <c r="G55" s="162">
        <v>10.23948548701024</v>
      </c>
      <c r="H55" s="162">
        <v>42.942699902881195</v>
      </c>
      <c r="I55" s="162" t="s">
        <v>60</v>
      </c>
      <c r="J55" s="163">
        <v>30.905145691258522</v>
      </c>
    </row>
    <row r="56" spans="1:10" ht="12.75" customHeight="1">
      <c r="A56" s="159">
        <v>2006</v>
      </c>
      <c r="B56" s="164">
        <v>38.008533304345463</v>
      </c>
      <c r="C56" s="164">
        <v>6.4105844084646035</v>
      </c>
      <c r="D56" s="164">
        <v>46.590574293726746</v>
      </c>
      <c r="E56" s="164">
        <v>6.905458089668616</v>
      </c>
      <c r="F56" s="164">
        <v>47.908234863430209</v>
      </c>
      <c r="G56" s="164">
        <v>12.31398201144726</v>
      </c>
      <c r="H56" s="164">
        <v>43.327444997591137</v>
      </c>
      <c r="I56" s="164" t="s">
        <v>60</v>
      </c>
      <c r="J56" s="165">
        <v>28.64895744073122</v>
      </c>
    </row>
    <row r="57" spans="1:10" ht="12.75" customHeight="1">
      <c r="A57" s="170">
        <v>2007</v>
      </c>
      <c r="B57" s="171">
        <v>37.517144203070742</v>
      </c>
      <c r="C57" s="171">
        <v>7.294254282672517</v>
      </c>
      <c r="D57" s="171">
        <v>45.119998378400297</v>
      </c>
      <c r="E57" s="171">
        <v>5.5990602975724357</v>
      </c>
      <c r="F57" s="171">
        <v>47.932555705099446</v>
      </c>
      <c r="G57" s="171">
        <v>13.183111244198233</v>
      </c>
      <c r="H57" s="171">
        <v>44.306703397612488</v>
      </c>
      <c r="I57" s="162" t="s">
        <v>60</v>
      </c>
      <c r="J57" s="172">
        <v>33.474372535820748</v>
      </c>
    </row>
    <row r="58" spans="1:10" ht="12.75" customHeight="1">
      <c r="A58" s="159">
        <v>2008</v>
      </c>
      <c r="B58" s="164">
        <v>37.612956721356788</v>
      </c>
      <c r="C58" s="164">
        <v>6.2894289319216634</v>
      </c>
      <c r="D58" s="164">
        <v>46.614999309787223</v>
      </c>
      <c r="E58" s="164">
        <v>5.8004894619571177</v>
      </c>
      <c r="F58" s="164">
        <v>49.996582014560623</v>
      </c>
      <c r="G58" s="164">
        <v>15.62913907284768</v>
      </c>
      <c r="H58" s="164">
        <v>45.058300943920045</v>
      </c>
      <c r="I58" s="164" t="s">
        <v>60</v>
      </c>
      <c r="J58" s="165">
        <v>33.589628967367005</v>
      </c>
    </row>
    <row r="59" spans="1:10" ht="12.75" customHeight="1">
      <c r="A59" s="170">
        <v>2009</v>
      </c>
      <c r="B59" s="171">
        <v>38.149026395499789</v>
      </c>
      <c r="C59" s="171">
        <v>3.9499534691345262</v>
      </c>
      <c r="D59" s="171">
        <v>47.090556118679885</v>
      </c>
      <c r="E59" s="171">
        <v>5.7700384453849383</v>
      </c>
      <c r="F59" s="171">
        <v>51.120242484844702</v>
      </c>
      <c r="G59" s="171">
        <v>17.771760665698057</v>
      </c>
      <c r="H59" s="171">
        <v>45.064044507698284</v>
      </c>
      <c r="I59" s="162" t="s">
        <v>60</v>
      </c>
      <c r="J59" s="172">
        <v>32.718295218295218</v>
      </c>
    </row>
    <row r="60" spans="1:10" ht="12.75" customHeight="1">
      <c r="A60" s="159">
        <v>2010</v>
      </c>
      <c r="B60" s="164">
        <v>37.949545748963146</v>
      </c>
      <c r="C60" s="164">
        <v>3.2330337371369025</v>
      </c>
      <c r="D60" s="164">
        <v>46.56757957565241</v>
      </c>
      <c r="E60" s="164">
        <v>5.63719512195122</v>
      </c>
      <c r="F60" s="164">
        <v>51.466756068941343</v>
      </c>
      <c r="G60" s="164">
        <v>20.292996978058074</v>
      </c>
      <c r="H60" s="164">
        <v>45.347368421052629</v>
      </c>
      <c r="I60" s="164">
        <v>0.15154795410261962</v>
      </c>
      <c r="J60" s="165">
        <v>35.270727580372252</v>
      </c>
    </row>
    <row r="61" spans="1:10" ht="12.75" customHeight="1">
      <c r="A61" s="121">
        <v>2011</v>
      </c>
      <c r="B61" s="166">
        <v>37.917994213576939</v>
      </c>
      <c r="C61" s="166">
        <v>3.4487130721440344</v>
      </c>
      <c r="D61" s="166">
        <v>47.260699625492663</v>
      </c>
      <c r="E61" s="166">
        <v>5.8188643829188171</v>
      </c>
      <c r="F61" s="166">
        <v>49.593690248565963</v>
      </c>
      <c r="G61" s="166">
        <v>22.950401632028562</v>
      </c>
      <c r="H61" s="166">
        <v>44.196250498603909</v>
      </c>
      <c r="I61" s="166">
        <v>0.10905125408942204</v>
      </c>
      <c r="J61" s="167">
        <v>34.802395209580837</v>
      </c>
    </row>
    <row r="62" spans="1:10" ht="12.75" customHeight="1">
      <c r="A62" s="159">
        <v>2012</v>
      </c>
      <c r="B62" s="168">
        <v>38.668565762658218</v>
      </c>
      <c r="C62" s="168">
        <v>3.7092914368952243</v>
      </c>
      <c r="D62" s="168">
        <v>48.80193718862229</v>
      </c>
      <c r="E62" s="168">
        <v>6.019577348824444</v>
      </c>
      <c r="F62" s="168">
        <v>48.281966260221679</v>
      </c>
      <c r="G62" s="168">
        <v>22.464682139253281</v>
      </c>
      <c r="H62" s="168">
        <v>43.32198774676651</v>
      </c>
      <c r="I62" s="168">
        <v>0.38803926044282128</v>
      </c>
      <c r="J62" s="169">
        <v>35.325664542204258</v>
      </c>
    </row>
    <row r="63" spans="1:10" ht="12.75" customHeight="1">
      <c r="A63" s="160">
        <v>2013</v>
      </c>
      <c r="B63" s="166">
        <v>40.088424177881052</v>
      </c>
      <c r="C63" s="166">
        <v>3.8408241169242032</v>
      </c>
      <c r="D63" s="166">
        <v>51.348937655779359</v>
      </c>
      <c r="E63" s="166">
        <v>6.20558976788252</v>
      </c>
      <c r="F63" s="166">
        <v>48.336772703085053</v>
      </c>
      <c r="G63" s="166">
        <v>23.896213862344258</v>
      </c>
      <c r="H63" s="166">
        <v>41.282481139983233</v>
      </c>
      <c r="I63" s="166">
        <v>0.51384527547816161</v>
      </c>
      <c r="J63" s="167">
        <v>35.839579014511244</v>
      </c>
    </row>
    <row r="64" spans="1:10" ht="12.75" customHeight="1">
      <c r="A64" s="239">
        <v>2014</v>
      </c>
      <c r="B64" s="168">
        <v>41.041313464798783</v>
      </c>
      <c r="C64" s="168">
        <v>3.7331133340208309</v>
      </c>
      <c r="D64" s="168">
        <v>52.130098385710191</v>
      </c>
      <c r="E64" s="168">
        <v>6.0976766239924141</v>
      </c>
      <c r="F64" s="168">
        <v>49.460380937732317</v>
      </c>
      <c r="G64" s="168">
        <v>28.584617160002306</v>
      </c>
      <c r="H64" s="168">
        <v>43.964041095890408</v>
      </c>
      <c r="I64" s="168">
        <v>1.0938399539435808</v>
      </c>
      <c r="J64" s="169">
        <v>32.712163183077308</v>
      </c>
    </row>
    <row r="65" spans="1:10" ht="12.75" customHeight="1">
      <c r="A65" s="240">
        <v>2015</v>
      </c>
      <c r="B65" s="166">
        <v>43.228992563906878</v>
      </c>
      <c r="C65" s="166">
        <v>4.1039450653022751</v>
      </c>
      <c r="D65" s="166">
        <v>53.676923436732594</v>
      </c>
      <c r="E65" s="166">
        <v>6.793106896436786</v>
      </c>
      <c r="F65" s="166">
        <v>50.432964329643291</v>
      </c>
      <c r="G65" s="166">
        <v>32.026763311959854</v>
      </c>
      <c r="H65" s="166">
        <v>46.815372211771027</v>
      </c>
      <c r="I65" s="166">
        <v>1.7729482413497282</v>
      </c>
      <c r="J65" s="167">
        <v>36.781309709918361</v>
      </c>
    </row>
    <row r="66" spans="1:10" ht="12.75" customHeight="1">
      <c r="A66" s="241">
        <v>2016</v>
      </c>
      <c r="B66" s="177">
        <v>45.256641716931021</v>
      </c>
      <c r="C66" s="168">
        <v>4.0732672132087373</v>
      </c>
      <c r="D66" s="168">
        <v>54.92364600676526</v>
      </c>
      <c r="E66" s="168">
        <v>7.6887464387464384</v>
      </c>
      <c r="F66" s="168">
        <v>65.343975964965878</v>
      </c>
      <c r="G66" s="168">
        <v>34.931612110035346</v>
      </c>
      <c r="H66" s="168">
        <v>45.715104614502721</v>
      </c>
      <c r="I66" s="168">
        <v>1.9820971867007673</v>
      </c>
      <c r="J66" s="169">
        <v>42.154774582889601</v>
      </c>
    </row>
    <row r="67" spans="1:10" ht="12.75" customHeight="1">
      <c r="A67" s="670" t="s">
        <v>177</v>
      </c>
      <c r="B67" s="670"/>
      <c r="C67" s="670"/>
      <c r="D67" s="670"/>
      <c r="E67" s="670"/>
      <c r="F67" s="671"/>
      <c r="G67" s="670"/>
      <c r="H67" s="670"/>
      <c r="I67" s="671"/>
      <c r="J67" s="670"/>
    </row>
    <row r="68" spans="1:10" ht="12.75" customHeight="1">
      <c r="A68" s="122">
        <v>1995</v>
      </c>
      <c r="B68" s="162" t="s">
        <v>60</v>
      </c>
      <c r="C68" s="162" t="s">
        <v>60</v>
      </c>
      <c r="D68" s="162" t="s">
        <v>60</v>
      </c>
      <c r="E68" s="162" t="s">
        <v>60</v>
      </c>
      <c r="F68" s="162" t="s">
        <v>60</v>
      </c>
      <c r="G68" s="162" t="s">
        <v>60</v>
      </c>
      <c r="H68" s="162" t="s">
        <v>60</v>
      </c>
      <c r="I68" s="162" t="s">
        <v>60</v>
      </c>
      <c r="J68" s="163" t="s">
        <v>60</v>
      </c>
    </row>
    <row r="69" spans="1:10" ht="12.75" customHeight="1">
      <c r="A69" s="151">
        <v>2000</v>
      </c>
      <c r="B69" s="152">
        <v>125</v>
      </c>
      <c r="C69" s="152">
        <v>15</v>
      </c>
      <c r="D69" s="152">
        <v>39</v>
      </c>
      <c r="E69" s="152">
        <v>3</v>
      </c>
      <c r="F69" s="152">
        <v>3</v>
      </c>
      <c r="G69" s="164" t="s">
        <v>60</v>
      </c>
      <c r="H69" s="153">
        <v>65</v>
      </c>
      <c r="I69" s="164" t="s">
        <v>60</v>
      </c>
      <c r="J69" s="165" t="s">
        <v>60</v>
      </c>
    </row>
    <row r="70" spans="1:10" ht="12.75" customHeight="1">
      <c r="A70" s="122">
        <v>2005</v>
      </c>
      <c r="B70" s="148">
        <v>9691</v>
      </c>
      <c r="C70" s="148">
        <v>1788</v>
      </c>
      <c r="D70" s="148">
        <v>3073</v>
      </c>
      <c r="E70" s="148">
        <v>1049</v>
      </c>
      <c r="F70" s="148">
        <v>2814</v>
      </c>
      <c r="G70" s="148">
        <v>113</v>
      </c>
      <c r="H70" s="149">
        <v>604</v>
      </c>
      <c r="I70" s="149">
        <v>51</v>
      </c>
      <c r="J70" s="173">
        <v>199</v>
      </c>
    </row>
    <row r="71" spans="1:10" ht="12.75" hidden="1" customHeight="1">
      <c r="A71" s="151">
        <v>2006</v>
      </c>
      <c r="B71" s="152">
        <v>14894</v>
      </c>
      <c r="C71" s="152"/>
      <c r="D71" s="152"/>
      <c r="E71" s="152"/>
      <c r="F71" s="152"/>
      <c r="G71" s="152"/>
      <c r="H71" s="153"/>
      <c r="I71" s="153"/>
      <c r="J71" s="174"/>
    </row>
    <row r="72" spans="1:10" ht="12.75" hidden="1" customHeight="1">
      <c r="A72" s="122">
        <v>2007</v>
      </c>
      <c r="B72" s="148">
        <v>23157</v>
      </c>
      <c r="C72" s="148"/>
      <c r="D72" s="148"/>
      <c r="E72" s="148"/>
      <c r="F72" s="148"/>
      <c r="G72" s="148"/>
      <c r="H72" s="149"/>
      <c r="I72" s="149"/>
      <c r="J72" s="173"/>
    </row>
    <row r="73" spans="1:10" ht="12.75" hidden="1" customHeight="1">
      <c r="A73" s="159">
        <v>2008</v>
      </c>
      <c r="B73" s="152">
        <v>39335</v>
      </c>
      <c r="C73" s="152"/>
      <c r="D73" s="152"/>
      <c r="E73" s="152"/>
      <c r="F73" s="152"/>
      <c r="G73" s="152"/>
      <c r="H73" s="153"/>
      <c r="I73" s="153"/>
      <c r="J73" s="174"/>
    </row>
    <row r="74" spans="1:10" ht="12.75" hidden="1" customHeight="1">
      <c r="A74" s="121">
        <v>2009</v>
      </c>
      <c r="B74" s="148">
        <v>71270</v>
      </c>
      <c r="C74" s="148"/>
      <c r="D74" s="148"/>
      <c r="E74" s="148"/>
      <c r="F74" s="148"/>
      <c r="G74" s="148"/>
      <c r="H74" s="149"/>
      <c r="I74" s="149"/>
      <c r="J74" s="173"/>
    </row>
    <row r="75" spans="1:10" ht="12.75" customHeight="1">
      <c r="A75" s="159">
        <v>2010</v>
      </c>
      <c r="B75" s="152">
        <v>111186</v>
      </c>
      <c r="C75" s="152">
        <v>12192</v>
      </c>
      <c r="D75" s="152">
        <v>48957</v>
      </c>
      <c r="E75" s="152">
        <v>11279</v>
      </c>
      <c r="F75" s="403">
        <v>28599</v>
      </c>
      <c r="G75" s="403">
        <v>2292</v>
      </c>
      <c r="H75" s="403">
        <v>3422</v>
      </c>
      <c r="I75" s="153">
        <v>970</v>
      </c>
      <c r="J75" s="404">
        <v>3475</v>
      </c>
    </row>
    <row r="76" spans="1:10" ht="12.75" customHeight="1">
      <c r="A76" s="121">
        <v>2011</v>
      </c>
      <c r="B76" s="148">
        <v>151052</v>
      </c>
      <c r="C76" s="148">
        <v>14232</v>
      </c>
      <c r="D76" s="148">
        <v>66782</v>
      </c>
      <c r="E76" s="148">
        <v>14622</v>
      </c>
      <c r="F76" s="148">
        <v>41513</v>
      </c>
      <c r="G76" s="148">
        <v>3222</v>
      </c>
      <c r="H76" s="148">
        <v>4490</v>
      </c>
      <c r="I76" s="148">
        <v>1218</v>
      </c>
      <c r="J76" s="150">
        <v>4973</v>
      </c>
    </row>
    <row r="77" spans="1:10" ht="12.75" customHeight="1">
      <c r="A77" s="159">
        <v>2012</v>
      </c>
      <c r="B77" s="152">
        <v>181175</v>
      </c>
      <c r="C77" s="152">
        <v>15877</v>
      </c>
      <c r="D77" s="152">
        <v>78954</v>
      </c>
      <c r="E77" s="152">
        <v>16764</v>
      </c>
      <c r="F77" s="152">
        <v>53011</v>
      </c>
      <c r="G77" s="152">
        <v>3713</v>
      </c>
      <c r="H77" s="152">
        <v>5003</v>
      </c>
      <c r="I77" s="152">
        <v>1552</v>
      </c>
      <c r="J77" s="154">
        <v>6301</v>
      </c>
    </row>
    <row r="78" spans="1:10" ht="12.75" customHeight="1">
      <c r="A78" s="160">
        <v>2013</v>
      </c>
      <c r="B78" s="148">
        <v>204800</v>
      </c>
      <c r="C78" s="148">
        <v>17901</v>
      </c>
      <c r="D78" s="148">
        <v>89674</v>
      </c>
      <c r="E78" s="148">
        <v>18247</v>
      </c>
      <c r="F78" s="148">
        <v>60003</v>
      </c>
      <c r="G78" s="148">
        <v>4336</v>
      </c>
      <c r="H78" s="148">
        <v>5477</v>
      </c>
      <c r="I78" s="148">
        <v>1796</v>
      </c>
      <c r="J78" s="150">
        <v>7365</v>
      </c>
    </row>
    <row r="79" spans="1:10" ht="12.75" customHeight="1">
      <c r="A79" s="239">
        <v>2014</v>
      </c>
      <c r="B79" s="152">
        <v>226146</v>
      </c>
      <c r="C79" s="152">
        <v>19443</v>
      </c>
      <c r="D79" s="152">
        <v>99187</v>
      </c>
      <c r="E79" s="152">
        <v>20422</v>
      </c>
      <c r="F79" s="152">
        <v>66195</v>
      </c>
      <c r="G79" s="152">
        <v>5480</v>
      </c>
      <c r="H79" s="152">
        <v>5643</v>
      </c>
      <c r="I79" s="152">
        <v>1975</v>
      </c>
      <c r="J79" s="154">
        <v>7800</v>
      </c>
    </row>
    <row r="80" spans="1:10" ht="12.75" customHeight="1">
      <c r="A80" s="240">
        <v>2015</v>
      </c>
      <c r="B80" s="148">
        <v>242103</v>
      </c>
      <c r="C80" s="148">
        <v>19740</v>
      </c>
      <c r="D80" s="148">
        <v>105716</v>
      </c>
      <c r="E80" s="148">
        <v>20352</v>
      </c>
      <c r="F80" s="148">
        <v>73018</v>
      </c>
      <c r="G80" s="148">
        <v>6431</v>
      </c>
      <c r="H80" s="148">
        <v>6219</v>
      </c>
      <c r="I80" s="148">
        <v>2279</v>
      </c>
      <c r="J80" s="150">
        <v>8344</v>
      </c>
    </row>
    <row r="81" spans="1:10" ht="12.75" customHeight="1">
      <c r="A81" s="241">
        <v>2016</v>
      </c>
      <c r="B81" s="189">
        <v>245392</v>
      </c>
      <c r="C81" s="152">
        <v>19442</v>
      </c>
      <c r="D81" s="152">
        <v>109411</v>
      </c>
      <c r="E81" s="152">
        <v>19604</v>
      </c>
      <c r="F81" s="152">
        <v>72487</v>
      </c>
      <c r="G81" s="152">
        <v>7548</v>
      </c>
      <c r="H81" s="152">
        <v>5870</v>
      </c>
      <c r="I81" s="152">
        <v>2135</v>
      </c>
      <c r="J81" s="175">
        <v>8878</v>
      </c>
    </row>
    <row r="82" spans="1:10" ht="12.75" customHeight="1">
      <c r="A82" s="668" t="s">
        <v>26</v>
      </c>
      <c r="B82" s="668"/>
      <c r="C82" s="668"/>
      <c r="D82" s="668"/>
      <c r="E82" s="668"/>
      <c r="F82" s="669"/>
      <c r="G82" s="668"/>
      <c r="H82" s="668"/>
      <c r="I82" s="669"/>
      <c r="J82" s="668"/>
    </row>
    <row r="83" spans="1:10" ht="12.75" customHeight="1">
      <c r="A83" s="121">
        <v>1995</v>
      </c>
      <c r="B83" s="162" t="s">
        <v>60</v>
      </c>
      <c r="C83" s="162" t="s">
        <v>60</v>
      </c>
      <c r="D83" s="162" t="s">
        <v>60</v>
      </c>
      <c r="E83" s="162" t="s">
        <v>60</v>
      </c>
      <c r="F83" s="162" t="s">
        <v>60</v>
      </c>
      <c r="G83" s="162" t="s">
        <v>60</v>
      </c>
      <c r="H83" s="162" t="s">
        <v>60</v>
      </c>
      <c r="I83" s="162" t="s">
        <v>60</v>
      </c>
      <c r="J83" s="163" t="s">
        <v>60</v>
      </c>
    </row>
    <row r="84" spans="1:10" ht="12.75" customHeight="1">
      <c r="A84" s="159">
        <v>2000</v>
      </c>
      <c r="B84" s="153">
        <v>100</v>
      </c>
      <c r="C84" s="164">
        <v>12</v>
      </c>
      <c r="D84" s="164">
        <v>31.2</v>
      </c>
      <c r="E84" s="164">
        <v>2.4</v>
      </c>
      <c r="F84" s="164">
        <v>2.4</v>
      </c>
      <c r="G84" s="164" t="s">
        <v>60</v>
      </c>
      <c r="H84" s="164">
        <v>52</v>
      </c>
      <c r="I84" s="164" t="s">
        <v>60</v>
      </c>
      <c r="J84" s="165" t="s">
        <v>60</v>
      </c>
    </row>
    <row r="85" spans="1:10" ht="12.75" customHeight="1">
      <c r="A85" s="121">
        <v>2005</v>
      </c>
      <c r="B85" s="149">
        <v>100</v>
      </c>
      <c r="C85" s="162">
        <v>18.450108347951709</v>
      </c>
      <c r="D85" s="162">
        <v>31.709833866474046</v>
      </c>
      <c r="E85" s="162">
        <v>10.824476318233414</v>
      </c>
      <c r="F85" s="162">
        <v>29.037251057682383</v>
      </c>
      <c r="G85" s="162">
        <v>1.166030337426478</v>
      </c>
      <c r="H85" s="162">
        <v>6.2325869363326802</v>
      </c>
      <c r="I85" s="162">
        <v>0.52626147972345472</v>
      </c>
      <c r="J85" s="163">
        <v>2.0534516561758331</v>
      </c>
    </row>
    <row r="86" spans="1:10" ht="12.75" hidden="1" customHeight="1">
      <c r="A86" s="159">
        <v>2006</v>
      </c>
      <c r="B86" s="153">
        <v>100</v>
      </c>
      <c r="C86" s="164"/>
      <c r="D86" s="164"/>
      <c r="E86" s="164"/>
      <c r="F86" s="164"/>
      <c r="G86" s="164"/>
      <c r="H86" s="164"/>
      <c r="I86" s="164"/>
      <c r="J86" s="165"/>
    </row>
    <row r="87" spans="1:10" ht="12.75" hidden="1" customHeight="1">
      <c r="A87" s="170">
        <v>2007</v>
      </c>
      <c r="B87" s="157">
        <v>100</v>
      </c>
      <c r="C87" s="171"/>
      <c r="D87" s="171"/>
      <c r="E87" s="171"/>
      <c r="F87" s="171"/>
      <c r="G87" s="171"/>
      <c r="H87" s="171"/>
      <c r="I87" s="171"/>
      <c r="J87" s="172"/>
    </row>
    <row r="88" spans="1:10" ht="12.75" hidden="1" customHeight="1">
      <c r="A88" s="159">
        <v>2008</v>
      </c>
      <c r="B88" s="176">
        <v>100</v>
      </c>
      <c r="C88" s="164"/>
      <c r="D88" s="164"/>
      <c r="E88" s="164"/>
      <c r="F88" s="164"/>
      <c r="G88" s="164"/>
      <c r="H88" s="164"/>
      <c r="I88" s="164"/>
      <c r="J88" s="165"/>
    </row>
    <row r="89" spans="1:10" ht="12.75" hidden="1" customHeight="1">
      <c r="A89" s="170">
        <v>2009</v>
      </c>
      <c r="B89" s="157">
        <v>100</v>
      </c>
      <c r="C89" s="171"/>
      <c r="D89" s="171"/>
      <c r="E89" s="171"/>
      <c r="F89" s="171"/>
      <c r="G89" s="171"/>
      <c r="H89" s="171"/>
      <c r="I89" s="171"/>
      <c r="J89" s="172"/>
    </row>
    <row r="90" spans="1:10" ht="12.75" customHeight="1">
      <c r="A90" s="159">
        <v>2010</v>
      </c>
      <c r="B90" s="153">
        <v>100</v>
      </c>
      <c r="C90" s="164">
        <v>10.965409314122281</v>
      </c>
      <c r="D90" s="164">
        <v>44.031622686309433</v>
      </c>
      <c r="E90" s="164">
        <v>10.144262766895112</v>
      </c>
      <c r="F90" s="164">
        <v>25.72176353137985</v>
      </c>
      <c r="G90" s="164">
        <v>2.061410609249366</v>
      </c>
      <c r="H90" s="164">
        <v>3.0777256129368809</v>
      </c>
      <c r="I90" s="164">
        <v>0.87241199431583105</v>
      </c>
      <c r="J90" s="165">
        <v>3.125393484791251</v>
      </c>
    </row>
    <row r="91" spans="1:10" ht="12.75" customHeight="1">
      <c r="A91" s="121">
        <v>2011</v>
      </c>
      <c r="B91" s="148">
        <v>100</v>
      </c>
      <c r="C91" s="166">
        <v>9.4219209278923817</v>
      </c>
      <c r="D91" s="166">
        <v>44.211264994836213</v>
      </c>
      <c r="E91" s="166">
        <v>9.680110160739348</v>
      </c>
      <c r="F91" s="166">
        <v>27.482588777374676</v>
      </c>
      <c r="G91" s="166">
        <v>2.1330402775203239</v>
      </c>
      <c r="H91" s="166">
        <v>2.972486296109949</v>
      </c>
      <c r="I91" s="166">
        <v>0.80634483489129571</v>
      </c>
      <c r="J91" s="167">
        <v>3.2922437306358079</v>
      </c>
    </row>
    <row r="92" spans="1:10" ht="12.75" customHeight="1">
      <c r="A92" s="159">
        <v>2012</v>
      </c>
      <c r="B92" s="152">
        <v>100</v>
      </c>
      <c r="C92" s="168">
        <v>8.7633503518697395</v>
      </c>
      <c r="D92" s="168">
        <v>43.578860218021248</v>
      </c>
      <c r="E92" s="168">
        <v>9.2529322478266867</v>
      </c>
      <c r="F92" s="168">
        <v>29.259555678211672</v>
      </c>
      <c r="G92" s="168">
        <v>2.0493997516213605</v>
      </c>
      <c r="H92" s="168">
        <v>2.7614185180074515</v>
      </c>
      <c r="I92" s="168">
        <v>0.856630329791638</v>
      </c>
      <c r="J92" s="169">
        <v>3.4778529046502</v>
      </c>
    </row>
    <row r="93" spans="1:10" ht="12.75" customHeight="1">
      <c r="A93" s="160">
        <v>2013</v>
      </c>
      <c r="B93" s="148">
        <v>100</v>
      </c>
      <c r="C93" s="166">
        <v>8.74072265625</v>
      </c>
      <c r="D93" s="166">
        <v>43.7861328125</v>
      </c>
      <c r="E93" s="166">
        <v>8.90966796875</v>
      </c>
      <c r="F93" s="166">
        <v>29.29833984375</v>
      </c>
      <c r="G93" s="166">
        <v>2.1171875</v>
      </c>
      <c r="H93" s="166">
        <v>2.67431640625</v>
      </c>
      <c r="I93" s="166">
        <v>0.876953125</v>
      </c>
      <c r="J93" s="167">
        <v>3.5961914062500004</v>
      </c>
    </row>
    <row r="94" spans="1:10" ht="12.75" customHeight="1">
      <c r="A94" s="159">
        <v>2014</v>
      </c>
      <c r="B94" s="187">
        <v>100</v>
      </c>
      <c r="C94" s="168">
        <v>8.597543180069513</v>
      </c>
      <c r="D94" s="168">
        <v>43.859718942629982</v>
      </c>
      <c r="E94" s="168">
        <v>9.0304493557259473</v>
      </c>
      <c r="F94" s="168">
        <v>29.27091348067178</v>
      </c>
      <c r="G94" s="168">
        <v>2.4232133223669665</v>
      </c>
      <c r="H94" s="168">
        <v>2.4952906529410201</v>
      </c>
      <c r="I94" s="168">
        <v>0.8733296189187516</v>
      </c>
      <c r="J94" s="169">
        <v>3.4490992544639303</v>
      </c>
    </row>
    <row r="95" spans="1:10" ht="12.75" customHeight="1">
      <c r="A95" s="160">
        <v>2015</v>
      </c>
      <c r="B95" s="188">
        <v>100</v>
      </c>
      <c r="C95" s="166">
        <v>8.1535544788788243</v>
      </c>
      <c r="D95" s="166">
        <v>43.665712527312756</v>
      </c>
      <c r="E95" s="166">
        <v>8.4063394505644293</v>
      </c>
      <c r="F95" s="166">
        <v>30.159890625064538</v>
      </c>
      <c r="G95" s="166">
        <v>2.6563074393956292</v>
      </c>
      <c r="H95" s="166">
        <v>2.56874140345225</v>
      </c>
      <c r="I95" s="166">
        <v>0.94133488639132934</v>
      </c>
      <c r="J95" s="167">
        <v>3.4464669995828223</v>
      </c>
    </row>
    <row r="96" spans="1:10" ht="12.75" customHeight="1">
      <c r="A96" s="161">
        <v>2016</v>
      </c>
      <c r="B96" s="187">
        <v>100</v>
      </c>
      <c r="C96" s="168">
        <v>7.9228336702092976</v>
      </c>
      <c r="D96" s="168">
        <v>44.586213079480999</v>
      </c>
      <c r="E96" s="168">
        <v>7.9888504922735875</v>
      </c>
      <c r="F96" s="168">
        <v>29.539267783790834</v>
      </c>
      <c r="G96" s="168">
        <v>3.0758948946990938</v>
      </c>
      <c r="H96" s="168">
        <v>2.3920910217121993</v>
      </c>
      <c r="I96" s="168">
        <v>0.87003651300775908</v>
      </c>
      <c r="J96" s="169">
        <v>3.6178848536219603</v>
      </c>
    </row>
    <row r="97" spans="1:10" ht="12.75" customHeight="1">
      <c r="A97" s="668" t="s">
        <v>29</v>
      </c>
      <c r="B97" s="668"/>
      <c r="C97" s="668"/>
      <c r="D97" s="668"/>
      <c r="E97" s="668"/>
      <c r="F97" s="669"/>
      <c r="G97" s="668"/>
      <c r="H97" s="668"/>
      <c r="I97" s="669"/>
      <c r="J97" s="668"/>
    </row>
    <row r="98" spans="1:10" ht="12.75" customHeight="1">
      <c r="A98" s="121">
        <v>1995</v>
      </c>
      <c r="B98" s="162" t="s">
        <v>60</v>
      </c>
      <c r="C98" s="162" t="s">
        <v>60</v>
      </c>
      <c r="D98" s="162" t="s">
        <v>60</v>
      </c>
      <c r="E98" s="162" t="s">
        <v>60</v>
      </c>
      <c r="F98" s="162" t="s">
        <v>60</v>
      </c>
      <c r="G98" s="162" t="s">
        <v>60</v>
      </c>
      <c r="H98" s="162" t="s">
        <v>60</v>
      </c>
      <c r="I98" s="162" t="s">
        <v>60</v>
      </c>
      <c r="J98" s="163" t="s">
        <v>60</v>
      </c>
    </row>
    <row r="99" spans="1:10" ht="12.75" customHeight="1">
      <c r="A99" s="159">
        <v>2000</v>
      </c>
      <c r="B99" s="164">
        <v>44</v>
      </c>
      <c r="C99" s="164">
        <v>53.333333333333336</v>
      </c>
      <c r="D99" s="164">
        <v>66.666666666666657</v>
      </c>
      <c r="E99" s="164">
        <v>0</v>
      </c>
      <c r="F99" s="164">
        <v>0</v>
      </c>
      <c r="G99" s="164" t="s">
        <v>60</v>
      </c>
      <c r="H99" s="164">
        <v>32.307692307692307</v>
      </c>
      <c r="I99" s="164" t="s">
        <v>60</v>
      </c>
      <c r="J99" s="165" t="s">
        <v>60</v>
      </c>
    </row>
    <row r="100" spans="1:10" ht="12.75" customHeight="1">
      <c r="A100" s="121">
        <v>2005</v>
      </c>
      <c r="B100" s="162">
        <v>50.397275822928492</v>
      </c>
      <c r="C100" s="162">
        <v>76.398210290827734</v>
      </c>
      <c r="D100" s="162">
        <v>56.03644646924829</v>
      </c>
      <c r="E100" s="162">
        <v>50.619637750238326</v>
      </c>
      <c r="F100" s="162">
        <v>21.926083866382374</v>
      </c>
      <c r="G100" s="162">
        <v>84.070796460176993</v>
      </c>
      <c r="H100" s="162">
        <v>65.397350993377472</v>
      </c>
      <c r="I100" s="162">
        <v>49.019607843137251</v>
      </c>
      <c r="J100" s="163">
        <v>66.8</v>
      </c>
    </row>
    <row r="101" spans="1:10" ht="12.75" hidden="1" customHeight="1">
      <c r="A101" s="159">
        <v>2006</v>
      </c>
      <c r="B101" s="164"/>
      <c r="C101" s="164"/>
      <c r="D101" s="164"/>
      <c r="E101" s="164"/>
      <c r="F101" s="164"/>
      <c r="G101" s="164"/>
      <c r="H101" s="164"/>
      <c r="I101" s="164"/>
      <c r="J101" s="165"/>
    </row>
    <row r="102" spans="1:10" ht="12.75" hidden="1" customHeight="1">
      <c r="A102" s="121">
        <v>2007</v>
      </c>
      <c r="B102" s="162"/>
      <c r="C102" s="162"/>
      <c r="D102" s="162"/>
      <c r="E102" s="162"/>
      <c r="F102" s="162"/>
      <c r="G102" s="162"/>
      <c r="H102" s="162"/>
      <c r="I102" s="162"/>
      <c r="J102" s="163"/>
    </row>
    <row r="103" spans="1:10" ht="12.75" hidden="1" customHeight="1">
      <c r="A103" s="159">
        <v>2008</v>
      </c>
      <c r="B103" s="164"/>
      <c r="C103" s="164"/>
      <c r="D103" s="164"/>
      <c r="E103" s="164"/>
      <c r="F103" s="164"/>
      <c r="G103" s="164"/>
      <c r="H103" s="164"/>
      <c r="I103" s="164"/>
      <c r="J103" s="165"/>
    </row>
    <row r="104" spans="1:10" ht="12.75" hidden="1" customHeight="1">
      <c r="A104" s="121">
        <v>2009</v>
      </c>
      <c r="B104" s="162"/>
      <c r="C104" s="162"/>
      <c r="D104" s="162"/>
      <c r="E104" s="162"/>
      <c r="F104" s="162"/>
      <c r="G104" s="162"/>
      <c r="H104" s="162"/>
      <c r="I104" s="162"/>
      <c r="J104" s="163"/>
    </row>
    <row r="105" spans="1:10" ht="12.75" customHeight="1">
      <c r="A105" s="159">
        <v>2010</v>
      </c>
      <c r="B105" s="164">
        <v>51.102656809310517</v>
      </c>
      <c r="C105" s="164">
        <v>74.270013123359576</v>
      </c>
      <c r="D105" s="164">
        <v>60.034315828175743</v>
      </c>
      <c r="E105" s="164">
        <v>52.566716907527265</v>
      </c>
      <c r="F105" s="164">
        <v>21.200041959509075</v>
      </c>
      <c r="G105" s="164">
        <v>73.429319371727757</v>
      </c>
      <c r="H105" s="164">
        <v>58.854471069549973</v>
      </c>
      <c r="I105" s="164">
        <v>48.556701030927833</v>
      </c>
      <c r="J105" s="165">
        <v>63.68345323741007</v>
      </c>
    </row>
    <row r="106" spans="1:10" ht="12.75" customHeight="1">
      <c r="A106" s="121">
        <v>2011</v>
      </c>
      <c r="B106" s="166">
        <v>49.884807880729817</v>
      </c>
      <c r="C106" s="166">
        <v>75.252951096121407</v>
      </c>
      <c r="D106" s="166">
        <v>59.303405109161154</v>
      </c>
      <c r="E106" s="166">
        <v>49.322938038572019</v>
      </c>
      <c r="F106" s="166">
        <v>21.542649290583675</v>
      </c>
      <c r="G106" s="166">
        <v>74.487895716945999</v>
      </c>
      <c r="H106" s="166">
        <v>58.262806236080181</v>
      </c>
      <c r="I106" s="166">
        <v>49.343185550082104</v>
      </c>
      <c r="J106" s="167">
        <v>65.674643072592005</v>
      </c>
    </row>
    <row r="107" spans="1:10" ht="12.75" customHeight="1">
      <c r="A107" s="159">
        <v>2012</v>
      </c>
      <c r="B107" s="168">
        <v>49.283841589623293</v>
      </c>
      <c r="C107" s="168">
        <v>75.555835485293187</v>
      </c>
      <c r="D107" s="168">
        <v>59.595460647972232</v>
      </c>
      <c r="E107" s="168">
        <v>48.908375089477452</v>
      </c>
      <c r="F107" s="168">
        <v>21.476674652430628</v>
      </c>
      <c r="G107" s="168">
        <v>77.726905467277135</v>
      </c>
      <c r="H107" s="168">
        <v>59.104537277633419</v>
      </c>
      <c r="I107" s="168">
        <v>46.134020618556704</v>
      </c>
      <c r="J107" s="169">
        <v>65.037295667354385</v>
      </c>
    </row>
    <row r="108" spans="1:10" ht="12.75" customHeight="1">
      <c r="A108" s="160">
        <v>2013</v>
      </c>
      <c r="B108" s="166">
        <v>49.36962890625</v>
      </c>
      <c r="C108" s="166">
        <v>75.001396570024028</v>
      </c>
      <c r="D108" s="166">
        <v>59.76202689742847</v>
      </c>
      <c r="E108" s="166">
        <v>48.013372061160737</v>
      </c>
      <c r="F108" s="166">
        <v>22.065563388497242</v>
      </c>
      <c r="G108" s="166">
        <v>76.798892988929893</v>
      </c>
      <c r="H108" s="166">
        <v>57.129815592477627</v>
      </c>
      <c r="I108" s="166">
        <v>45.545657015590201</v>
      </c>
      <c r="J108" s="167">
        <v>65.363204344874404</v>
      </c>
    </row>
    <row r="109" spans="1:10" ht="12.75" customHeight="1">
      <c r="A109" s="159">
        <v>2014</v>
      </c>
      <c r="B109" s="168">
        <v>48.532806240216495</v>
      </c>
      <c r="C109" s="168">
        <v>74.787841382502691</v>
      </c>
      <c r="D109" s="168">
        <v>58.937159103511547</v>
      </c>
      <c r="E109" s="168">
        <v>44.780139065713449</v>
      </c>
      <c r="F109" s="168">
        <v>21.536369816451391</v>
      </c>
      <c r="G109" s="168">
        <v>75.638686131386862</v>
      </c>
      <c r="H109" s="168">
        <v>56.84919369129895</v>
      </c>
      <c r="I109" s="168">
        <v>46.835443037974684</v>
      </c>
      <c r="J109" s="169">
        <v>65.089743589743591</v>
      </c>
    </row>
    <row r="110" spans="1:10" ht="12.75" customHeight="1">
      <c r="A110" s="160">
        <v>2015</v>
      </c>
      <c r="B110" s="166">
        <v>48.276559976538913</v>
      </c>
      <c r="C110" s="166">
        <v>74.260385005065856</v>
      </c>
      <c r="D110" s="166">
        <v>59.320254266147032</v>
      </c>
      <c r="E110" s="166">
        <v>44.17747641509434</v>
      </c>
      <c r="F110" s="166">
        <v>21.660412501027142</v>
      </c>
      <c r="G110" s="166">
        <v>75.975742497278816</v>
      </c>
      <c r="H110" s="166">
        <v>54.896285576459235</v>
      </c>
      <c r="I110" s="166">
        <v>45.414655550680123</v>
      </c>
      <c r="J110" s="167">
        <v>64.309683604985622</v>
      </c>
    </row>
    <row r="111" spans="1:10" ht="12.75" customHeight="1">
      <c r="A111" s="161">
        <v>2016</v>
      </c>
      <c r="B111" s="177">
        <v>49.5</v>
      </c>
      <c r="C111" s="168">
        <v>73.747556835716495</v>
      </c>
      <c r="D111" s="168">
        <v>60.269991134346633</v>
      </c>
      <c r="E111" s="168">
        <v>45.868190165272395</v>
      </c>
      <c r="F111" s="168">
        <v>22.460579138328253</v>
      </c>
      <c r="G111" s="168">
        <v>78.497615262321148</v>
      </c>
      <c r="H111" s="168">
        <v>54.718909710391827</v>
      </c>
      <c r="I111" s="168">
        <v>46.885245901639344</v>
      </c>
      <c r="J111" s="169">
        <v>64.609146204100014</v>
      </c>
    </row>
    <row r="112" spans="1:10" ht="15" customHeight="1">
      <c r="A112" s="666" t="s">
        <v>222</v>
      </c>
      <c r="B112" s="666"/>
      <c r="C112" s="666"/>
      <c r="D112" s="666"/>
      <c r="E112" s="666"/>
      <c r="F112" s="667"/>
      <c r="G112" s="666"/>
      <c r="H112" s="666"/>
      <c r="I112" s="667"/>
      <c r="J112" s="666"/>
    </row>
    <row r="113" spans="1:10" ht="15" customHeight="1">
      <c r="A113" s="638" t="s">
        <v>223</v>
      </c>
      <c r="B113" s="638"/>
      <c r="C113" s="638"/>
      <c r="D113" s="638"/>
      <c r="E113" s="638"/>
      <c r="F113" s="638"/>
      <c r="G113" s="638"/>
      <c r="H113" s="638"/>
      <c r="I113" s="638"/>
      <c r="J113" s="638"/>
    </row>
    <row r="114" spans="1:10" ht="15" customHeight="1">
      <c r="A114" s="638" t="s">
        <v>375</v>
      </c>
      <c r="B114" s="638"/>
      <c r="C114" s="638"/>
      <c r="D114" s="638"/>
      <c r="E114" s="638"/>
      <c r="F114" s="638"/>
      <c r="G114" s="638"/>
      <c r="H114" s="638"/>
      <c r="I114" s="638"/>
      <c r="J114" s="638"/>
    </row>
    <row r="115" spans="1:10" ht="15" customHeight="1">
      <c r="A115" s="638" t="s">
        <v>224</v>
      </c>
      <c r="B115" s="638"/>
      <c r="C115" s="638"/>
      <c r="D115" s="638"/>
      <c r="E115" s="638"/>
      <c r="F115" s="638"/>
      <c r="G115" s="638"/>
      <c r="H115" s="638"/>
      <c r="I115" s="638"/>
      <c r="J115" s="638"/>
    </row>
    <row r="116" spans="1:10" ht="15" customHeight="1">
      <c r="A116" s="638" t="s">
        <v>225</v>
      </c>
      <c r="B116" s="638"/>
      <c r="C116" s="638"/>
      <c r="D116" s="638"/>
      <c r="E116" s="638"/>
      <c r="F116" s="638"/>
      <c r="G116" s="638"/>
      <c r="H116" s="638"/>
      <c r="I116" s="638"/>
      <c r="J116" s="638"/>
    </row>
  </sheetData>
  <mergeCells count="25">
    <mergeCell ref="E4:E6"/>
    <mergeCell ref="G4:G6"/>
    <mergeCell ref="I4:I6"/>
    <mergeCell ref="F4:F6"/>
    <mergeCell ref="A113:J113"/>
    <mergeCell ref="C4:C6"/>
    <mergeCell ref="H4:H6"/>
    <mergeCell ref="J4:J6"/>
    <mergeCell ref="D4:D6"/>
    <mergeCell ref="A114:J114"/>
    <mergeCell ref="A115:J115"/>
    <mergeCell ref="A116:J116"/>
    <mergeCell ref="A112:J112"/>
    <mergeCell ref="A1:B1"/>
    <mergeCell ref="A82:J82"/>
    <mergeCell ref="A97:J97"/>
    <mergeCell ref="A7:J7"/>
    <mergeCell ref="A22:J22"/>
    <mergeCell ref="A37:J37"/>
    <mergeCell ref="A52:J52"/>
    <mergeCell ref="A67:J67"/>
    <mergeCell ref="A2:J2"/>
    <mergeCell ref="A3:A6"/>
    <mergeCell ref="B3:B6"/>
    <mergeCell ref="C3:J3"/>
  </mergeCells>
  <phoneticPr fontId="12"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sheetPr>
  <dimension ref="A1:J161"/>
  <sheetViews>
    <sheetView showGridLines="0" zoomScaleNormal="100" zoomScaleSheetLayoutView="100" workbookViewId="0">
      <selection activeCell="A2" sqref="A2:J2"/>
    </sheetView>
  </sheetViews>
  <sheetFormatPr baseColWidth="10" defaultRowHeight="12.75"/>
  <cols>
    <col min="1" max="1" width="5" customWidth="1"/>
    <col min="2" max="2" width="10.85546875" customWidth="1"/>
    <col min="3" max="3" width="9.5703125" customWidth="1"/>
    <col min="4" max="7" width="11.42578125" customWidth="1"/>
    <col min="8" max="8" width="13.42578125" customWidth="1"/>
    <col min="9" max="9" width="7.7109375" customWidth="1"/>
    <col min="10" max="10" width="11.42578125" customWidth="1"/>
  </cols>
  <sheetData>
    <row r="1" spans="1:10">
      <c r="A1" s="609" t="s">
        <v>471</v>
      </c>
      <c r="B1" s="609"/>
      <c r="C1" s="609"/>
    </row>
    <row r="2" spans="1:10" ht="30.75" customHeight="1">
      <c r="A2" s="614" t="s">
        <v>468</v>
      </c>
      <c r="B2" s="614"/>
      <c r="C2" s="614"/>
      <c r="D2" s="614"/>
      <c r="E2" s="614"/>
      <c r="F2" s="614"/>
      <c r="G2" s="614"/>
      <c r="H2" s="614"/>
      <c r="I2" s="614"/>
      <c r="J2" s="614"/>
    </row>
    <row r="3" spans="1:10" ht="12.75" customHeight="1">
      <c r="A3" s="689" t="s">
        <v>41</v>
      </c>
      <c r="B3" s="610" t="s">
        <v>81</v>
      </c>
      <c r="C3" s="692" t="s">
        <v>63</v>
      </c>
      <c r="D3" s="693"/>
      <c r="E3" s="693"/>
      <c r="F3" s="693"/>
      <c r="G3" s="693"/>
      <c r="H3" s="693"/>
      <c r="I3" s="693"/>
      <c r="J3" s="693"/>
    </row>
    <row r="4" spans="1:10" ht="18.75" customHeight="1">
      <c r="A4" s="690"/>
      <c r="B4" s="617"/>
      <c r="C4" s="686" t="s">
        <v>114</v>
      </c>
      <c r="D4" s="694" t="s">
        <v>50</v>
      </c>
      <c r="E4" s="686" t="s">
        <v>37</v>
      </c>
      <c r="F4" s="686" t="s">
        <v>65</v>
      </c>
      <c r="G4" s="686" t="s">
        <v>40</v>
      </c>
      <c r="H4" s="686" t="s">
        <v>115</v>
      </c>
      <c r="I4" s="686" t="s">
        <v>61</v>
      </c>
      <c r="J4" s="697" t="s">
        <v>105</v>
      </c>
    </row>
    <row r="5" spans="1:10">
      <c r="A5" s="690"/>
      <c r="B5" s="617"/>
      <c r="C5" s="687"/>
      <c r="D5" s="695"/>
      <c r="E5" s="687"/>
      <c r="F5" s="687"/>
      <c r="G5" s="687"/>
      <c r="H5" s="687"/>
      <c r="I5" s="687"/>
      <c r="J5" s="698"/>
    </row>
    <row r="6" spans="1:10" ht="31.5" customHeight="1">
      <c r="A6" s="691"/>
      <c r="B6" s="611"/>
      <c r="C6" s="688"/>
      <c r="D6" s="696"/>
      <c r="E6" s="688"/>
      <c r="F6" s="688"/>
      <c r="G6" s="688"/>
      <c r="H6" s="688"/>
      <c r="I6" s="688"/>
      <c r="J6" s="699"/>
    </row>
    <row r="7" spans="1:10" ht="13.15" customHeight="1">
      <c r="A7" s="682" t="s">
        <v>28</v>
      </c>
      <c r="B7" s="682"/>
      <c r="C7" s="682"/>
      <c r="D7" s="682"/>
      <c r="E7" s="682"/>
      <c r="F7" s="683"/>
      <c r="G7" s="682"/>
      <c r="H7" s="682"/>
      <c r="I7" s="683"/>
      <c r="J7" s="682"/>
    </row>
    <row r="8" spans="1:10" ht="12" customHeight="1">
      <c r="A8" s="3">
        <v>1995</v>
      </c>
      <c r="B8" s="48">
        <v>32905</v>
      </c>
      <c r="C8" s="48">
        <v>3499</v>
      </c>
      <c r="D8" s="48">
        <v>7523</v>
      </c>
      <c r="E8" s="48">
        <v>7481</v>
      </c>
      <c r="F8" s="48">
        <v>4146</v>
      </c>
      <c r="G8" s="48">
        <v>7311</v>
      </c>
      <c r="H8" s="48">
        <v>1238</v>
      </c>
      <c r="I8" s="48">
        <v>225</v>
      </c>
      <c r="J8" s="50">
        <v>1421</v>
      </c>
    </row>
    <row r="9" spans="1:10" ht="12" customHeight="1">
      <c r="A9" s="84">
        <v>2000</v>
      </c>
      <c r="B9" s="109">
        <v>37819</v>
      </c>
      <c r="C9" s="109">
        <v>4820</v>
      </c>
      <c r="D9" s="109">
        <v>9057</v>
      </c>
      <c r="E9" s="109">
        <v>7723</v>
      </c>
      <c r="F9" s="109">
        <v>4357</v>
      </c>
      <c r="G9" s="109">
        <v>8484</v>
      </c>
      <c r="H9" s="109">
        <v>1283</v>
      </c>
      <c r="I9" s="109">
        <v>263</v>
      </c>
      <c r="J9" s="111">
        <v>1832</v>
      </c>
    </row>
    <row r="10" spans="1:10" ht="12" customHeight="1">
      <c r="A10" s="3">
        <v>2005</v>
      </c>
      <c r="B10" s="48">
        <v>44546</v>
      </c>
      <c r="C10" s="48">
        <v>4214</v>
      </c>
      <c r="D10" s="48">
        <v>13564</v>
      </c>
      <c r="E10" s="48">
        <v>7525</v>
      </c>
      <c r="F10" s="48">
        <v>6499</v>
      </c>
      <c r="G10" s="48">
        <v>8623</v>
      </c>
      <c r="H10" s="48">
        <v>1812</v>
      </c>
      <c r="I10" s="48">
        <v>263</v>
      </c>
      <c r="J10" s="50">
        <v>2046</v>
      </c>
    </row>
    <row r="11" spans="1:10" ht="12" customHeight="1">
      <c r="A11" s="84">
        <v>2006</v>
      </c>
      <c r="B11" s="109">
        <v>44922</v>
      </c>
      <c r="C11" s="109">
        <v>4235</v>
      </c>
      <c r="D11" s="109">
        <v>13806</v>
      </c>
      <c r="E11" s="109">
        <v>7213</v>
      </c>
      <c r="F11" s="109">
        <v>7105</v>
      </c>
      <c r="G11" s="109">
        <v>8107</v>
      </c>
      <c r="H11" s="109">
        <v>1709</v>
      </c>
      <c r="I11" s="109">
        <v>254</v>
      </c>
      <c r="J11" s="111">
        <v>2458</v>
      </c>
    </row>
    <row r="12" spans="1:10" ht="12" customHeight="1">
      <c r="A12" s="12">
        <v>2007</v>
      </c>
      <c r="B12" s="51">
        <v>46514</v>
      </c>
      <c r="C12" s="51">
        <v>4413</v>
      </c>
      <c r="D12" s="51">
        <v>14214</v>
      </c>
      <c r="E12" s="51">
        <v>7515</v>
      </c>
      <c r="F12" s="51">
        <v>7968</v>
      </c>
      <c r="G12" s="51">
        <v>7866</v>
      </c>
      <c r="H12" s="51">
        <v>1739</v>
      </c>
      <c r="I12" s="51">
        <v>321</v>
      </c>
      <c r="J12" s="53">
        <v>2420</v>
      </c>
    </row>
    <row r="13" spans="1:10" ht="12" customHeight="1">
      <c r="A13" s="84">
        <v>2008</v>
      </c>
      <c r="B13" s="109">
        <v>48866</v>
      </c>
      <c r="C13" s="109">
        <v>4646</v>
      </c>
      <c r="D13" s="109">
        <v>14998</v>
      </c>
      <c r="E13" s="109">
        <v>8133</v>
      </c>
      <c r="F13" s="109">
        <v>8349</v>
      </c>
      <c r="G13" s="109">
        <v>8006</v>
      </c>
      <c r="H13" s="109">
        <v>1781</v>
      </c>
      <c r="I13" s="109">
        <v>306</v>
      </c>
      <c r="J13" s="111">
        <v>2528</v>
      </c>
    </row>
    <row r="14" spans="1:10" ht="12" customHeight="1">
      <c r="A14" s="3">
        <v>2009</v>
      </c>
      <c r="B14" s="48">
        <v>49781</v>
      </c>
      <c r="C14" s="48">
        <v>4608</v>
      </c>
      <c r="D14" s="48">
        <v>15610</v>
      </c>
      <c r="E14" s="48">
        <v>8378</v>
      </c>
      <c r="F14" s="48">
        <v>7920</v>
      </c>
      <c r="G14" s="48">
        <v>8711</v>
      </c>
      <c r="H14" s="48">
        <v>1758</v>
      </c>
      <c r="I14" s="48">
        <v>310</v>
      </c>
      <c r="J14" s="50">
        <v>2391</v>
      </c>
    </row>
    <row r="15" spans="1:10" ht="12" customHeight="1">
      <c r="A15" s="84">
        <v>2010</v>
      </c>
      <c r="B15" s="109">
        <v>66816</v>
      </c>
      <c r="C15" s="109">
        <v>7679</v>
      </c>
      <c r="D15" s="109">
        <v>20110</v>
      </c>
      <c r="E15" s="109">
        <v>11651</v>
      </c>
      <c r="F15" s="109">
        <v>12674</v>
      </c>
      <c r="G15" s="109">
        <v>8530</v>
      </c>
      <c r="H15" s="109">
        <v>2604</v>
      </c>
      <c r="I15" s="109">
        <v>583</v>
      </c>
      <c r="J15" s="111">
        <v>2985</v>
      </c>
    </row>
    <row r="16" spans="1:10" ht="12" customHeight="1">
      <c r="A16" s="23">
        <v>2011</v>
      </c>
      <c r="B16" s="48">
        <v>84900</v>
      </c>
      <c r="C16" s="48">
        <v>9300</v>
      </c>
      <c r="D16" s="48">
        <v>26916</v>
      </c>
      <c r="E16" s="48">
        <v>13819</v>
      </c>
      <c r="F16" s="48">
        <v>18350</v>
      </c>
      <c r="G16" s="48">
        <v>9143</v>
      </c>
      <c r="H16" s="48">
        <v>3018</v>
      </c>
      <c r="I16" s="48">
        <v>817</v>
      </c>
      <c r="J16" s="50">
        <v>3505</v>
      </c>
    </row>
    <row r="17" spans="1:10" ht="12" customHeight="1">
      <c r="A17" s="87">
        <v>2012</v>
      </c>
      <c r="B17" s="109">
        <v>103717</v>
      </c>
      <c r="C17" s="109">
        <v>11753</v>
      </c>
      <c r="D17" s="109">
        <v>34514</v>
      </c>
      <c r="E17" s="109">
        <v>16776</v>
      </c>
      <c r="F17" s="109">
        <v>22852</v>
      </c>
      <c r="G17" s="109">
        <v>9126</v>
      </c>
      <c r="H17" s="109">
        <v>3512</v>
      </c>
      <c r="I17" s="109">
        <v>1075</v>
      </c>
      <c r="J17" s="111">
        <v>4079</v>
      </c>
    </row>
    <row r="18" spans="1:10" ht="12" customHeight="1">
      <c r="A18" s="23">
        <v>2013</v>
      </c>
      <c r="B18" s="48">
        <v>126550</v>
      </c>
      <c r="C18" s="48">
        <v>14010</v>
      </c>
      <c r="D18" s="48">
        <v>43045</v>
      </c>
      <c r="E18" s="48">
        <v>21213</v>
      </c>
      <c r="F18" s="48">
        <v>29425</v>
      </c>
      <c r="G18" s="48">
        <v>9123</v>
      </c>
      <c r="H18" s="48">
        <v>3814</v>
      </c>
      <c r="I18" s="48">
        <v>1353</v>
      </c>
      <c r="J18" s="50">
        <v>4565</v>
      </c>
    </row>
    <row r="19" spans="1:10" ht="12" customHeight="1">
      <c r="A19" s="87">
        <v>2014</v>
      </c>
      <c r="B19" s="109">
        <v>146707</v>
      </c>
      <c r="C19" s="109">
        <v>16157</v>
      </c>
      <c r="D19" s="109">
        <v>49306</v>
      </c>
      <c r="E19" s="109">
        <v>23823</v>
      </c>
      <c r="F19" s="109">
        <v>36600</v>
      </c>
      <c r="G19" s="109">
        <v>9710</v>
      </c>
      <c r="H19" s="109">
        <v>4329</v>
      </c>
      <c r="I19" s="109">
        <v>1543</v>
      </c>
      <c r="J19" s="111">
        <v>5218</v>
      </c>
    </row>
    <row r="20" spans="1:10" ht="12" customHeight="1">
      <c r="A20" s="23">
        <v>2015</v>
      </c>
      <c r="B20" s="48">
        <v>164486</v>
      </c>
      <c r="C20" s="48">
        <v>17086</v>
      </c>
      <c r="D20" s="48">
        <v>55568</v>
      </c>
      <c r="E20" s="48">
        <v>25793</v>
      </c>
      <c r="F20" s="48">
        <v>43780</v>
      </c>
      <c r="G20" s="48">
        <v>10198</v>
      </c>
      <c r="H20" s="48">
        <v>4704</v>
      </c>
      <c r="I20" s="48">
        <v>1672</v>
      </c>
      <c r="J20" s="50">
        <v>5668</v>
      </c>
    </row>
    <row r="21" spans="1:10" ht="12" customHeight="1">
      <c r="A21" s="87">
        <v>2016</v>
      </c>
      <c r="B21" s="109">
        <v>176510</v>
      </c>
      <c r="C21" s="109">
        <v>18531</v>
      </c>
      <c r="D21" s="109">
        <v>59571</v>
      </c>
      <c r="E21" s="109">
        <v>27079</v>
      </c>
      <c r="F21" s="109">
        <v>48386</v>
      </c>
      <c r="G21" s="109">
        <v>10547</v>
      </c>
      <c r="H21" s="109">
        <v>4820</v>
      </c>
      <c r="I21" s="109">
        <v>1661</v>
      </c>
      <c r="J21" s="111">
        <v>5856</v>
      </c>
    </row>
    <row r="22" spans="1:10" ht="13.15" customHeight="1">
      <c r="A22" s="680" t="s">
        <v>9</v>
      </c>
      <c r="B22" s="680"/>
      <c r="C22" s="680"/>
      <c r="D22" s="680"/>
      <c r="E22" s="680"/>
      <c r="F22" s="681"/>
      <c r="G22" s="680"/>
      <c r="H22" s="680"/>
      <c r="I22" s="681"/>
      <c r="J22" s="680"/>
    </row>
    <row r="23" spans="1:10" ht="12" customHeight="1">
      <c r="A23" s="23">
        <v>1995</v>
      </c>
      <c r="B23" s="49">
        <v>100</v>
      </c>
      <c r="C23" s="54">
        <v>10.633642303601276</v>
      </c>
      <c r="D23" s="54">
        <v>22.862786810515122</v>
      </c>
      <c r="E23" s="54">
        <v>22.735146634250114</v>
      </c>
      <c r="F23" s="54">
        <v>12.599908828445525</v>
      </c>
      <c r="G23" s="54">
        <v>22.218507825558426</v>
      </c>
      <c r="H23" s="54">
        <v>3.7623461480018237</v>
      </c>
      <c r="I23" s="54">
        <v>0.68378665856252852</v>
      </c>
      <c r="J23" s="55">
        <v>4.3184926302993469</v>
      </c>
    </row>
    <row r="24" spans="1:10" ht="12.75" customHeight="1">
      <c r="A24" s="87">
        <v>2000</v>
      </c>
      <c r="B24" s="110">
        <v>100</v>
      </c>
      <c r="C24" s="112">
        <v>12.744916576324069</v>
      </c>
      <c r="D24" s="112">
        <v>23.948279965096908</v>
      </c>
      <c r="E24" s="112">
        <v>20.420952431317591</v>
      </c>
      <c r="F24" s="112">
        <v>11.520664216399163</v>
      </c>
      <c r="G24" s="112">
        <v>22.433168513181208</v>
      </c>
      <c r="H24" s="112">
        <v>3.3924746820381291</v>
      </c>
      <c r="I24" s="112">
        <v>0.69541764721436317</v>
      </c>
      <c r="J24" s="113">
        <v>4.8441259684285676</v>
      </c>
    </row>
    <row r="25" spans="1:10" ht="12" customHeight="1">
      <c r="A25" s="23">
        <v>2005</v>
      </c>
      <c r="B25" s="49">
        <v>100</v>
      </c>
      <c r="C25" s="54">
        <v>9.4598841646836984</v>
      </c>
      <c r="D25" s="54">
        <v>30.449423068288962</v>
      </c>
      <c r="E25" s="54">
        <v>16.892650294078031</v>
      </c>
      <c r="F25" s="54">
        <v>14.589413190858888</v>
      </c>
      <c r="G25" s="54">
        <v>19.357518071207291</v>
      </c>
      <c r="H25" s="54">
        <v>4.067705293404571</v>
      </c>
      <c r="I25" s="54">
        <v>0.59040093386611592</v>
      </c>
      <c r="J25" s="55">
        <v>4.5930049836124454</v>
      </c>
    </row>
    <row r="26" spans="1:10" ht="12" customHeight="1">
      <c r="A26" s="87">
        <v>2006</v>
      </c>
      <c r="B26" s="110">
        <v>100</v>
      </c>
      <c r="C26" s="112">
        <v>9.4274520279595748</v>
      </c>
      <c r="D26" s="112">
        <v>30.733271003071994</v>
      </c>
      <c r="E26" s="112">
        <v>16.056720537821111</v>
      </c>
      <c r="F26" s="112">
        <v>15.816303815502428</v>
      </c>
      <c r="G26" s="112">
        <v>18.046836739236898</v>
      </c>
      <c r="H26" s="112">
        <v>3.804372022616981</v>
      </c>
      <c r="I26" s="112">
        <v>0.56542451360135337</v>
      </c>
      <c r="J26" s="113">
        <v>5.4717065135123102</v>
      </c>
    </row>
    <row r="27" spans="1:10" ht="12" customHeight="1">
      <c r="A27" s="23">
        <v>2007</v>
      </c>
      <c r="B27" s="49">
        <v>100</v>
      </c>
      <c r="C27" s="54">
        <v>9.4874661392268997</v>
      </c>
      <c r="D27" s="54">
        <v>30.558541514382764</v>
      </c>
      <c r="E27" s="54">
        <v>16.156426022272864</v>
      </c>
      <c r="F27" s="54">
        <v>17.130326353355979</v>
      </c>
      <c r="G27" s="54">
        <v>16.911037537085608</v>
      </c>
      <c r="H27" s="54">
        <v>3.7386593283742533</v>
      </c>
      <c r="I27" s="54">
        <v>0.6901148041449886</v>
      </c>
      <c r="J27" s="55">
        <v>5.2027346605323128</v>
      </c>
    </row>
    <row r="28" spans="1:10" ht="12" customHeight="1">
      <c r="A28" s="87">
        <v>2008</v>
      </c>
      <c r="B28" s="110">
        <v>100</v>
      </c>
      <c r="C28" s="112">
        <v>9.5076331191421435</v>
      </c>
      <c r="D28" s="112">
        <v>30.692096754389553</v>
      </c>
      <c r="E28" s="112">
        <v>16.643473990095362</v>
      </c>
      <c r="F28" s="112">
        <v>17.085499120042567</v>
      </c>
      <c r="G28" s="112">
        <v>16.383579584987519</v>
      </c>
      <c r="H28" s="112">
        <v>3.6446609094257765</v>
      </c>
      <c r="I28" s="112">
        <v>0.62620226742520357</v>
      </c>
      <c r="J28" s="113">
        <v>5.173331150493186</v>
      </c>
    </row>
    <row r="29" spans="1:10" ht="12" customHeight="1">
      <c r="A29" s="23">
        <v>2009</v>
      </c>
      <c r="B29" s="49">
        <v>100</v>
      </c>
      <c r="C29" s="54">
        <v>9.2565436612362149</v>
      </c>
      <c r="D29" s="54">
        <v>31.357345171852714</v>
      </c>
      <c r="E29" s="54">
        <v>16.829714147968101</v>
      </c>
      <c r="F29" s="54">
        <v>15.909684417749745</v>
      </c>
      <c r="G29" s="54">
        <v>17.498644060987122</v>
      </c>
      <c r="H29" s="54">
        <v>3.5314678290914205</v>
      </c>
      <c r="I29" s="54">
        <v>0.62272754665434604</v>
      </c>
      <c r="J29" s="55">
        <v>4.8030373033888427</v>
      </c>
    </row>
    <row r="30" spans="1:10" ht="12" customHeight="1">
      <c r="A30" s="87">
        <v>2010</v>
      </c>
      <c r="B30" s="110">
        <v>100</v>
      </c>
      <c r="C30" s="112">
        <v>11.49275622605364</v>
      </c>
      <c r="D30" s="112">
        <v>30.097581417624518</v>
      </c>
      <c r="E30" s="112">
        <v>17.437440134099617</v>
      </c>
      <c r="F30" s="112">
        <v>18.968510536398465</v>
      </c>
      <c r="G30" s="112">
        <v>12.766403256704981</v>
      </c>
      <c r="H30" s="112">
        <v>3.8972701149425291</v>
      </c>
      <c r="I30" s="112">
        <v>0.87254549808429127</v>
      </c>
      <c r="J30" s="113">
        <v>4.467492816091954</v>
      </c>
    </row>
    <row r="31" spans="1:10" ht="12" customHeight="1">
      <c r="A31" s="23">
        <v>2011</v>
      </c>
      <c r="B31" s="48">
        <v>100</v>
      </c>
      <c r="C31" s="54">
        <v>10.954063604240282</v>
      </c>
      <c r="D31" s="54">
        <v>31.703180212014136</v>
      </c>
      <c r="E31" s="54">
        <v>16.276796230859837</v>
      </c>
      <c r="F31" s="54">
        <v>21.613663133097763</v>
      </c>
      <c r="G31" s="54">
        <v>10.769140164899882</v>
      </c>
      <c r="H31" s="54">
        <v>3.5547703180212014</v>
      </c>
      <c r="I31" s="54">
        <v>0.96230859835100113</v>
      </c>
      <c r="J31" s="55">
        <v>4.1283863368669023</v>
      </c>
    </row>
    <row r="32" spans="1:10" ht="12" customHeight="1">
      <c r="A32" s="87">
        <v>2012</v>
      </c>
      <c r="B32" s="109">
        <v>100</v>
      </c>
      <c r="C32" s="112">
        <v>11.331797101728743</v>
      </c>
      <c r="D32" s="112">
        <v>33.277090544462332</v>
      </c>
      <c r="E32" s="112">
        <v>16.174783304569164</v>
      </c>
      <c r="F32" s="112">
        <v>22.03303219337235</v>
      </c>
      <c r="G32" s="112">
        <v>8.7989432783439554</v>
      </c>
      <c r="H32" s="112">
        <v>3.3861372773990759</v>
      </c>
      <c r="I32" s="112">
        <v>1.0364742520512549</v>
      </c>
      <c r="J32" s="113">
        <v>3.9328171852251801</v>
      </c>
    </row>
    <row r="33" spans="1:10" ht="12" customHeight="1">
      <c r="A33" s="23">
        <v>2013</v>
      </c>
      <c r="B33" s="48">
        <v>100</v>
      </c>
      <c r="C33" s="54">
        <v>11.070723034373765</v>
      </c>
      <c r="D33" s="54">
        <v>34.01422362702489</v>
      </c>
      <c r="E33" s="54">
        <v>16.762544448834451</v>
      </c>
      <c r="F33" s="54">
        <v>23.251679178190436</v>
      </c>
      <c r="G33" s="54">
        <v>7.2090082971157639</v>
      </c>
      <c r="H33" s="54">
        <v>3.0138285262741999</v>
      </c>
      <c r="I33" s="54">
        <v>1.0691426313709995</v>
      </c>
      <c r="J33" s="55">
        <v>3.6072698538127224</v>
      </c>
    </row>
    <row r="34" spans="1:10" ht="12" customHeight="1">
      <c r="A34" s="87">
        <v>2014</v>
      </c>
      <c r="B34" s="109">
        <v>100</v>
      </c>
      <c r="C34" s="112">
        <v>11.013107759002638</v>
      </c>
      <c r="D34" s="112">
        <v>33.60848493936895</v>
      </c>
      <c r="E34" s="112">
        <v>16.238488960990274</v>
      </c>
      <c r="F34" s="112">
        <v>24.947684841214119</v>
      </c>
      <c r="G34" s="112">
        <v>6.6186344209887737</v>
      </c>
      <c r="H34" s="112">
        <v>2.9507794447436049</v>
      </c>
      <c r="I34" s="112">
        <v>1.0517562215845189</v>
      </c>
      <c r="J34" s="113">
        <v>3.5567491667064286</v>
      </c>
    </row>
    <row r="35" spans="1:10" ht="12" customHeight="1">
      <c r="A35" s="23">
        <v>2015</v>
      </c>
      <c r="B35" s="48">
        <v>100</v>
      </c>
      <c r="C35" s="54">
        <v>10.387510183237479</v>
      </c>
      <c r="D35" s="54">
        <v>33.782814342862004</v>
      </c>
      <c r="E35" s="54">
        <v>15.680969808980706</v>
      </c>
      <c r="F35" s="54">
        <v>26.616246975426478</v>
      </c>
      <c r="G35" s="54">
        <v>6.1999197500091192</v>
      </c>
      <c r="H35" s="54">
        <v>2.8598178568388799</v>
      </c>
      <c r="I35" s="54">
        <v>1.0164998844886495</v>
      </c>
      <c r="J35" s="55">
        <v>3.4458859720584121</v>
      </c>
    </row>
    <row r="36" spans="1:10" ht="12" customHeight="1">
      <c r="A36" s="87">
        <v>2016</v>
      </c>
      <c r="B36" s="109">
        <v>100</v>
      </c>
      <c r="C36" s="114">
        <f t="shared" ref="C36:J36" si="0">C21/$B$21*$B$36</f>
        <v>10.498555322644609</v>
      </c>
      <c r="D36" s="114">
        <f t="shared" si="0"/>
        <v>33.749362642343215</v>
      </c>
      <c r="E36" s="114">
        <f t="shared" si="0"/>
        <v>15.341340433969746</v>
      </c>
      <c r="F36" s="114">
        <f t="shared" ref="F36" si="1">F21/$B$21*$B$36</f>
        <v>27.412611183502349</v>
      </c>
      <c r="G36" s="114">
        <f t="shared" si="0"/>
        <v>5.9752988499235178</v>
      </c>
      <c r="H36" s="114">
        <f t="shared" si="0"/>
        <v>2.7307234717579743</v>
      </c>
      <c r="I36" s="114">
        <f t="shared" ref="I36" si="2">I21/$B$21*$B$36</f>
        <v>0.94102317149170023</v>
      </c>
      <c r="J36" s="115">
        <f t="shared" si="0"/>
        <v>3.3176590561441279</v>
      </c>
    </row>
    <row r="37" spans="1:10" ht="13.15" customHeight="1">
      <c r="A37" s="680" t="s">
        <v>106</v>
      </c>
      <c r="B37" s="680"/>
      <c r="C37" s="680"/>
      <c r="D37" s="680"/>
      <c r="E37" s="680"/>
      <c r="F37" s="681"/>
      <c r="G37" s="680"/>
      <c r="H37" s="680"/>
      <c r="I37" s="681"/>
      <c r="J37" s="680"/>
    </row>
    <row r="38" spans="1:10" ht="12" customHeight="1">
      <c r="A38" s="23">
        <v>1995</v>
      </c>
      <c r="B38" s="54">
        <v>37.115939826774046</v>
      </c>
      <c r="C38" s="54">
        <v>61.160331523292363</v>
      </c>
      <c r="D38" s="54">
        <v>37.312242456466841</v>
      </c>
      <c r="E38" s="54">
        <v>29.367731586686276</v>
      </c>
      <c r="F38" s="54">
        <v>13.16931982633864</v>
      </c>
      <c r="G38" s="54">
        <v>41.184516482013407</v>
      </c>
      <c r="H38" s="54">
        <v>42.810985460420028</v>
      </c>
      <c r="I38" s="54">
        <v>49.333333333333336</v>
      </c>
      <c r="J38" s="55">
        <v>59.11330049261084</v>
      </c>
    </row>
    <row r="39" spans="1:10" ht="12" customHeight="1">
      <c r="A39" s="87">
        <v>2000</v>
      </c>
      <c r="B39" s="112">
        <v>40.833972341944524</v>
      </c>
      <c r="C39" s="112">
        <v>62.987551867219914</v>
      </c>
      <c r="D39" s="112">
        <v>41.172573699900624</v>
      </c>
      <c r="E39" s="112">
        <v>28.92658293409297</v>
      </c>
      <c r="F39" s="112">
        <v>17.374340142299747</v>
      </c>
      <c r="G39" s="112">
        <v>44.14191419141914</v>
      </c>
      <c r="H39" s="112">
        <v>50.194855806703046</v>
      </c>
      <c r="I39" s="112">
        <v>56.653992395437257</v>
      </c>
      <c r="J39" s="113">
        <v>62.71834061135371</v>
      </c>
    </row>
    <row r="40" spans="1:10" ht="12" customHeight="1">
      <c r="A40" s="23">
        <v>2005</v>
      </c>
      <c r="B40" s="54">
        <v>43.590894805369729</v>
      </c>
      <c r="C40" s="54">
        <v>59.23113431419079</v>
      </c>
      <c r="D40" s="54">
        <v>45.318490120908287</v>
      </c>
      <c r="E40" s="54">
        <v>37.142857142857146</v>
      </c>
      <c r="F40" s="54">
        <v>19.17218033543622</v>
      </c>
      <c r="G40" s="54">
        <v>49.692682361127218</v>
      </c>
      <c r="H40" s="54">
        <v>56.732891832229583</v>
      </c>
      <c r="I40" s="54">
        <v>56.27376425855514</v>
      </c>
      <c r="J40" s="55">
        <v>62.218963831867057</v>
      </c>
    </row>
    <row r="41" spans="1:10" ht="12" customHeight="1">
      <c r="A41" s="87">
        <v>2006</v>
      </c>
      <c r="B41" s="112">
        <v>44.741997239659852</v>
      </c>
      <c r="C41" s="112">
        <v>63.801652892561989</v>
      </c>
      <c r="D41" s="112">
        <v>45.299145299145302</v>
      </c>
      <c r="E41" s="112">
        <v>40.066546513239985</v>
      </c>
      <c r="F41" s="112">
        <v>21.097818437719916</v>
      </c>
      <c r="G41" s="112">
        <v>50.869618847909216</v>
      </c>
      <c r="H41" s="112">
        <v>57.636044470450557</v>
      </c>
      <c r="I41" s="112">
        <v>57.086614173228348</v>
      </c>
      <c r="J41" s="113">
        <v>60.781122864117165</v>
      </c>
    </row>
    <row r="42" spans="1:10" ht="12" customHeight="1">
      <c r="A42" s="24">
        <v>2007</v>
      </c>
      <c r="B42" s="58">
        <v>45.418583652233735</v>
      </c>
      <c r="C42" s="58">
        <v>64.491275776116026</v>
      </c>
      <c r="D42" s="58">
        <v>46.651188968622485</v>
      </c>
      <c r="E42" s="58">
        <v>42.235528942115771</v>
      </c>
      <c r="F42" s="58">
        <v>19.603413654618475</v>
      </c>
      <c r="G42" s="58">
        <v>52.491736587846425</v>
      </c>
      <c r="H42" s="58">
        <v>61.184588844163315</v>
      </c>
      <c r="I42" s="58">
        <v>56.386292834890959</v>
      </c>
      <c r="J42" s="59">
        <v>63.099173553719012</v>
      </c>
    </row>
    <row r="43" spans="1:10" ht="12" customHeight="1">
      <c r="A43" s="87">
        <v>2008</v>
      </c>
      <c r="B43" s="112">
        <v>45.242090615151639</v>
      </c>
      <c r="C43" s="112">
        <v>64.119672836848906</v>
      </c>
      <c r="D43" s="112">
        <v>46.359514601946927</v>
      </c>
      <c r="E43" s="112">
        <v>42.223041927947868</v>
      </c>
      <c r="F43" s="112">
        <v>20.253922625464128</v>
      </c>
      <c r="G43" s="112">
        <v>52.810392205845616</v>
      </c>
      <c r="H43" s="112">
        <v>58.955642897248737</v>
      </c>
      <c r="I43" s="112">
        <v>53.921568627450981</v>
      </c>
      <c r="J43" s="113">
        <v>62.618670886075947</v>
      </c>
    </row>
    <row r="44" spans="1:10" ht="12" customHeight="1">
      <c r="A44" s="24">
        <v>2009</v>
      </c>
      <c r="B44" s="58">
        <v>46.929551435286555</v>
      </c>
      <c r="C44" s="58">
        <v>64.887152777777786</v>
      </c>
      <c r="D44" s="58">
        <v>47.475976937860345</v>
      </c>
      <c r="E44" s="58">
        <v>44.497493435187394</v>
      </c>
      <c r="F44" s="58">
        <v>21.186868686868689</v>
      </c>
      <c r="G44" s="58">
        <v>54.551716220870162</v>
      </c>
      <c r="H44" s="58">
        <v>61.262798634812285</v>
      </c>
      <c r="I44" s="58">
        <v>56.129032258064512</v>
      </c>
      <c r="J44" s="59">
        <v>64.115432873274784</v>
      </c>
    </row>
    <row r="45" spans="1:10" ht="12" customHeight="1">
      <c r="A45" s="87">
        <v>2010</v>
      </c>
      <c r="B45" s="112">
        <v>48.744312739463602</v>
      </c>
      <c r="C45" s="112">
        <v>69.800755306680557</v>
      </c>
      <c r="D45" s="112">
        <v>51.128791645947288</v>
      </c>
      <c r="E45" s="112">
        <v>47.583898377821647</v>
      </c>
      <c r="F45" s="112">
        <v>21.839987375729841</v>
      </c>
      <c r="G45" s="112">
        <v>56.049237983587339</v>
      </c>
      <c r="H45" s="112">
        <v>60.599078341013822</v>
      </c>
      <c r="I45" s="112">
        <v>57.289879931389365</v>
      </c>
      <c r="J45" s="113">
        <v>64.388609715242879</v>
      </c>
    </row>
    <row r="46" spans="1:10" ht="12" customHeight="1">
      <c r="A46" s="23">
        <v>2011</v>
      </c>
      <c r="B46" s="56">
        <v>48.074204946996467</v>
      </c>
      <c r="C46" s="56">
        <v>69.978494623655919</v>
      </c>
      <c r="D46" s="56">
        <v>51.170307623718237</v>
      </c>
      <c r="E46" s="56">
        <v>49.1063029162747</v>
      </c>
      <c r="F46" s="56">
        <v>21.117166212534062</v>
      </c>
      <c r="G46" s="56">
        <v>57.967844252433551</v>
      </c>
      <c r="H46" s="56">
        <v>61.033797216699803</v>
      </c>
      <c r="I46" s="56">
        <v>56.915544675642593</v>
      </c>
      <c r="J46" s="57">
        <v>64.507845934379461</v>
      </c>
    </row>
    <row r="47" spans="1:10" ht="12" customHeight="1">
      <c r="A47" s="87">
        <v>2012</v>
      </c>
      <c r="B47" s="114">
        <v>48.99004020555936</v>
      </c>
      <c r="C47" s="114">
        <v>71.088232791627675</v>
      </c>
      <c r="D47" s="114">
        <v>52.868401228486995</v>
      </c>
      <c r="E47" s="114">
        <v>48.766094420600858</v>
      </c>
      <c r="F47" s="114">
        <v>22.269385611762647</v>
      </c>
      <c r="G47" s="114">
        <v>60.081087004163926</v>
      </c>
      <c r="H47" s="114">
        <v>62.215261958997722</v>
      </c>
      <c r="I47" s="114">
        <v>51.069767441860471</v>
      </c>
      <c r="J47" s="115">
        <v>66.560431478303499</v>
      </c>
    </row>
    <row r="48" spans="1:10" ht="12" customHeight="1">
      <c r="A48" s="23">
        <v>2013</v>
      </c>
      <c r="B48" s="56">
        <v>48.921374950612403</v>
      </c>
      <c r="C48" s="56">
        <v>70.877944325481806</v>
      </c>
      <c r="D48" s="56">
        <v>54.861191776048322</v>
      </c>
      <c r="E48" s="56">
        <v>47.442605949182102</v>
      </c>
      <c r="F48" s="56">
        <v>22.837723024638912</v>
      </c>
      <c r="G48" s="56">
        <v>61.021593773977855</v>
      </c>
      <c r="H48" s="56">
        <v>60.933403251179861</v>
      </c>
      <c r="I48" s="56">
        <v>50.184774575018473</v>
      </c>
      <c r="J48" s="57">
        <v>65.914567360350489</v>
      </c>
    </row>
    <row r="49" spans="1:10" ht="12" customHeight="1">
      <c r="A49" s="87">
        <v>2014</v>
      </c>
      <c r="B49" s="114">
        <v>49.054237357453971</v>
      </c>
      <c r="C49" s="114">
        <v>71.857399269666402</v>
      </c>
      <c r="D49" s="114">
        <v>56.212225692613472</v>
      </c>
      <c r="E49" s="114">
        <v>47.852915249968518</v>
      </c>
      <c r="F49" s="114">
        <v>22.636612021857925</v>
      </c>
      <c r="G49" s="114">
        <v>61.462409886714731</v>
      </c>
      <c r="H49" s="114">
        <v>61.931161931161924</v>
      </c>
      <c r="I49" s="114">
        <v>52.300712896953982</v>
      </c>
      <c r="J49" s="115">
        <v>66.788041395170566</v>
      </c>
    </row>
    <row r="50" spans="1:10" ht="12" customHeight="1">
      <c r="A50" s="23">
        <v>2015</v>
      </c>
      <c r="B50" s="56">
        <v>48.458835402405072</v>
      </c>
      <c r="C50" s="56">
        <v>71.959499005033351</v>
      </c>
      <c r="D50" s="56">
        <v>56.640512525194353</v>
      </c>
      <c r="E50" s="56">
        <v>46.419571201488772</v>
      </c>
      <c r="F50" s="56">
        <v>23.206943809958887</v>
      </c>
      <c r="G50" s="56">
        <v>62.198470288291816</v>
      </c>
      <c r="H50" s="56">
        <v>61.862244897959187</v>
      </c>
      <c r="I50" s="56">
        <v>50.538277511961724</v>
      </c>
      <c r="J50" s="57">
        <v>65.366972477064223</v>
      </c>
    </row>
    <row r="51" spans="1:10" ht="12" customHeight="1">
      <c r="A51" s="87">
        <v>2016</v>
      </c>
      <c r="B51" s="114">
        <f>84973/B21*100</f>
        <v>48.140615262591353</v>
      </c>
      <c r="C51" s="114">
        <f>13293/C21*100</f>
        <v>71.733851384167068</v>
      </c>
      <c r="D51" s="114">
        <f>33877/D21*100</f>
        <v>56.868274831713414</v>
      </c>
      <c r="E51" s="114">
        <f>12424/E21*100</f>
        <v>45.880571660696475</v>
      </c>
      <c r="F51" s="114">
        <f>11268/F21*100</f>
        <v>23.287727855164718</v>
      </c>
      <c r="G51" s="114">
        <f>6472/G21*100</f>
        <v>61.363420877974782</v>
      </c>
      <c r="H51" s="114">
        <f>2921/H21*100</f>
        <v>60.601659751037339</v>
      </c>
      <c r="I51" s="114">
        <f>842/I21*100</f>
        <v>50.69235400361228</v>
      </c>
      <c r="J51" s="275">
        <f>3858/J21*100</f>
        <v>65.881147540983605</v>
      </c>
    </row>
    <row r="52" spans="1:10" ht="12" customHeight="1">
      <c r="A52" s="682" t="s">
        <v>47</v>
      </c>
      <c r="B52" s="682"/>
      <c r="C52" s="682"/>
      <c r="D52" s="682"/>
      <c r="E52" s="682"/>
      <c r="F52" s="683"/>
      <c r="G52" s="682"/>
      <c r="H52" s="682"/>
      <c r="I52" s="683"/>
      <c r="J52" s="682"/>
    </row>
    <row r="53" spans="1:10" ht="12" customHeight="1">
      <c r="A53" s="3">
        <v>1995</v>
      </c>
      <c r="B53" s="48" t="s">
        <v>60</v>
      </c>
      <c r="C53" s="48" t="s">
        <v>60</v>
      </c>
      <c r="D53" s="48" t="s">
        <v>60</v>
      </c>
      <c r="E53" s="48" t="s">
        <v>60</v>
      </c>
      <c r="F53" s="48" t="s">
        <v>60</v>
      </c>
      <c r="G53" s="48" t="s">
        <v>60</v>
      </c>
      <c r="H53" s="48" t="s">
        <v>60</v>
      </c>
      <c r="I53" s="48" t="s">
        <v>60</v>
      </c>
      <c r="J53" s="50" t="s">
        <v>60</v>
      </c>
    </row>
    <row r="54" spans="1:10" ht="12" customHeight="1">
      <c r="A54" s="84">
        <v>2000</v>
      </c>
      <c r="B54" s="109">
        <v>311</v>
      </c>
      <c r="C54" s="109">
        <v>14</v>
      </c>
      <c r="D54" s="109">
        <v>212</v>
      </c>
      <c r="E54" s="109">
        <v>16</v>
      </c>
      <c r="F54" s="109">
        <v>55</v>
      </c>
      <c r="G54" s="109">
        <v>9</v>
      </c>
      <c r="H54" s="109">
        <v>5</v>
      </c>
      <c r="I54" s="89" t="s">
        <v>60</v>
      </c>
      <c r="J54" s="90" t="s">
        <v>60</v>
      </c>
    </row>
    <row r="55" spans="1:10" ht="12" customHeight="1">
      <c r="A55" s="3">
        <v>2005</v>
      </c>
      <c r="B55" s="48">
        <v>6999</v>
      </c>
      <c r="C55" s="48">
        <v>333</v>
      </c>
      <c r="D55" s="48">
        <v>3394</v>
      </c>
      <c r="E55" s="48">
        <v>397</v>
      </c>
      <c r="F55" s="48">
        <v>2286</v>
      </c>
      <c r="G55" s="48">
        <v>132</v>
      </c>
      <c r="H55" s="48">
        <v>373</v>
      </c>
      <c r="I55" s="48">
        <v>14</v>
      </c>
      <c r="J55" s="50">
        <v>70</v>
      </c>
    </row>
    <row r="56" spans="1:10" ht="12" customHeight="1">
      <c r="A56" s="84">
        <v>2006</v>
      </c>
      <c r="B56" s="109">
        <v>8295</v>
      </c>
      <c r="C56" s="109">
        <v>332</v>
      </c>
      <c r="D56" s="109">
        <v>3556</v>
      </c>
      <c r="E56" s="109">
        <v>537</v>
      </c>
      <c r="F56" s="109">
        <v>2867</v>
      </c>
      <c r="G56" s="109">
        <v>354</v>
      </c>
      <c r="H56" s="109">
        <v>466</v>
      </c>
      <c r="I56" s="109">
        <v>23</v>
      </c>
      <c r="J56" s="111">
        <v>160</v>
      </c>
    </row>
    <row r="57" spans="1:10" ht="12" customHeight="1">
      <c r="A57" s="3">
        <v>2007</v>
      </c>
      <c r="B57" s="48">
        <v>10283</v>
      </c>
      <c r="C57" s="48">
        <v>612</v>
      </c>
      <c r="D57" s="48">
        <v>4244</v>
      </c>
      <c r="E57" s="48">
        <v>581</v>
      </c>
      <c r="F57" s="48">
        <v>3641</v>
      </c>
      <c r="G57" s="48">
        <v>434</v>
      </c>
      <c r="H57" s="48">
        <v>477</v>
      </c>
      <c r="I57" s="48">
        <v>31</v>
      </c>
      <c r="J57" s="50">
        <v>253</v>
      </c>
    </row>
    <row r="58" spans="1:10" ht="12" customHeight="1">
      <c r="A58" s="84">
        <v>2008</v>
      </c>
      <c r="B58" s="109">
        <v>11622</v>
      </c>
      <c r="C58" s="109">
        <v>832</v>
      </c>
      <c r="D58" s="109">
        <v>4777</v>
      </c>
      <c r="E58" s="109">
        <v>711</v>
      </c>
      <c r="F58" s="109">
        <v>3915</v>
      </c>
      <c r="G58" s="109">
        <v>454</v>
      </c>
      <c r="H58" s="109">
        <v>596</v>
      </c>
      <c r="I58" s="109">
        <v>49</v>
      </c>
      <c r="J58" s="111">
        <v>278</v>
      </c>
    </row>
    <row r="59" spans="1:10" ht="12" customHeight="1">
      <c r="A59" s="23">
        <v>2009</v>
      </c>
      <c r="B59" s="48">
        <v>12801</v>
      </c>
      <c r="C59" s="48">
        <v>781</v>
      </c>
      <c r="D59" s="48">
        <v>5990</v>
      </c>
      <c r="E59" s="48">
        <v>703</v>
      </c>
      <c r="F59" s="48">
        <v>3629</v>
      </c>
      <c r="G59" s="48">
        <v>760</v>
      </c>
      <c r="H59" s="48">
        <v>630</v>
      </c>
      <c r="I59" s="48">
        <v>26</v>
      </c>
      <c r="J59" s="50">
        <v>282</v>
      </c>
    </row>
    <row r="60" spans="1:10" ht="12" customHeight="1">
      <c r="A60" s="87">
        <v>2010</v>
      </c>
      <c r="B60" s="109">
        <v>26467</v>
      </c>
      <c r="C60" s="109">
        <v>2244</v>
      </c>
      <c r="D60" s="109">
        <v>10154</v>
      </c>
      <c r="E60" s="109">
        <v>2604</v>
      </c>
      <c r="F60" s="109">
        <v>8039</v>
      </c>
      <c r="G60" s="109">
        <v>1048</v>
      </c>
      <c r="H60" s="109">
        <v>1491</v>
      </c>
      <c r="I60" s="109">
        <v>125</v>
      </c>
      <c r="J60" s="111">
        <v>762</v>
      </c>
    </row>
    <row r="61" spans="1:10" ht="12" customHeight="1">
      <c r="A61" s="23">
        <v>2011</v>
      </c>
      <c r="B61" s="48">
        <v>41292</v>
      </c>
      <c r="C61" s="48">
        <v>3373</v>
      </c>
      <c r="D61" s="48">
        <v>16024</v>
      </c>
      <c r="E61" s="48">
        <v>4268</v>
      </c>
      <c r="F61" s="48">
        <v>13166</v>
      </c>
      <c r="G61" s="48">
        <v>1137</v>
      </c>
      <c r="H61" s="48">
        <v>1862</v>
      </c>
      <c r="I61" s="48">
        <v>196</v>
      </c>
      <c r="J61" s="50">
        <v>1266</v>
      </c>
    </row>
    <row r="62" spans="1:10" ht="12" customHeight="1">
      <c r="A62" s="87">
        <v>2012</v>
      </c>
      <c r="B62" s="109">
        <v>58560</v>
      </c>
      <c r="C62" s="109">
        <v>4806</v>
      </c>
      <c r="D62" s="109">
        <v>23327</v>
      </c>
      <c r="E62" s="109">
        <v>6586</v>
      </c>
      <c r="F62" s="109">
        <v>17749</v>
      </c>
      <c r="G62" s="109">
        <v>1482</v>
      </c>
      <c r="H62" s="109">
        <v>2329</v>
      </c>
      <c r="I62" s="109">
        <v>393</v>
      </c>
      <c r="J62" s="111">
        <v>1888</v>
      </c>
    </row>
    <row r="63" spans="1:10" ht="12" customHeight="1">
      <c r="A63" s="23">
        <v>2013</v>
      </c>
      <c r="B63" s="48">
        <v>78358</v>
      </c>
      <c r="C63" s="48">
        <v>6177</v>
      </c>
      <c r="D63" s="48">
        <v>30582</v>
      </c>
      <c r="E63" s="48">
        <v>9967</v>
      </c>
      <c r="F63" s="48">
        <v>23985</v>
      </c>
      <c r="G63" s="48">
        <v>1807</v>
      </c>
      <c r="H63" s="48">
        <v>2786</v>
      </c>
      <c r="I63" s="48">
        <v>530</v>
      </c>
      <c r="J63" s="50">
        <v>2524</v>
      </c>
    </row>
    <row r="64" spans="1:10" ht="12" customHeight="1">
      <c r="A64" s="87">
        <v>2014</v>
      </c>
      <c r="B64" s="109">
        <v>97033</v>
      </c>
      <c r="C64" s="109">
        <v>7789</v>
      </c>
      <c r="D64" s="109">
        <v>36903</v>
      </c>
      <c r="E64" s="109">
        <v>12375</v>
      </c>
      <c r="F64" s="109">
        <v>30989</v>
      </c>
      <c r="G64" s="109">
        <v>1994</v>
      </c>
      <c r="H64" s="109">
        <v>3203</v>
      </c>
      <c r="I64" s="109">
        <v>638</v>
      </c>
      <c r="J64" s="111">
        <v>3142</v>
      </c>
    </row>
    <row r="65" spans="1:10" ht="12" customHeight="1">
      <c r="A65" s="23">
        <v>2015</v>
      </c>
      <c r="B65" s="48">
        <v>113630</v>
      </c>
      <c r="C65" s="48">
        <v>8567</v>
      </c>
      <c r="D65" s="48">
        <v>43273</v>
      </c>
      <c r="E65" s="48">
        <v>13894</v>
      </c>
      <c r="F65" s="48">
        <v>37453</v>
      </c>
      <c r="G65" s="48">
        <v>2456</v>
      </c>
      <c r="H65" s="48">
        <v>3492</v>
      </c>
      <c r="I65" s="48">
        <v>757</v>
      </c>
      <c r="J65" s="50">
        <v>3721</v>
      </c>
    </row>
    <row r="66" spans="1:10" ht="12" customHeight="1">
      <c r="A66" s="87">
        <v>2016</v>
      </c>
      <c r="B66" s="109">
        <v>124362</v>
      </c>
      <c r="C66" s="109">
        <v>9244</v>
      </c>
      <c r="D66" s="109">
        <v>46902</v>
      </c>
      <c r="E66" s="109">
        <v>15028</v>
      </c>
      <c r="F66" s="109">
        <v>42188</v>
      </c>
      <c r="G66" s="109">
        <v>2650</v>
      </c>
      <c r="H66" s="109">
        <v>3591</v>
      </c>
      <c r="I66" s="109">
        <v>759</v>
      </c>
      <c r="J66" s="111">
        <v>3945</v>
      </c>
    </row>
    <row r="67" spans="1:10" ht="13.15" customHeight="1">
      <c r="A67" s="680" t="s">
        <v>31</v>
      </c>
      <c r="B67" s="680"/>
      <c r="C67" s="680"/>
      <c r="D67" s="680"/>
      <c r="E67" s="680"/>
      <c r="F67" s="681"/>
      <c r="G67" s="680"/>
      <c r="H67" s="680"/>
      <c r="I67" s="681"/>
      <c r="J67" s="680"/>
    </row>
    <row r="68" spans="1:10" ht="12" customHeight="1">
      <c r="A68" s="23">
        <v>1995</v>
      </c>
      <c r="B68" s="39" t="s">
        <v>60</v>
      </c>
      <c r="C68" s="39" t="s">
        <v>60</v>
      </c>
      <c r="D68" s="39" t="s">
        <v>60</v>
      </c>
      <c r="E68" s="39" t="s">
        <v>60</v>
      </c>
      <c r="F68" s="39" t="s">
        <v>60</v>
      </c>
      <c r="G68" s="39" t="s">
        <v>60</v>
      </c>
      <c r="H68" s="39" t="s">
        <v>60</v>
      </c>
      <c r="I68" s="39" t="s">
        <v>60</v>
      </c>
      <c r="J68" s="40" t="s">
        <v>60</v>
      </c>
    </row>
    <row r="69" spans="1:10" ht="12" customHeight="1">
      <c r="A69" s="87">
        <v>2000</v>
      </c>
      <c r="B69" s="110">
        <v>100</v>
      </c>
      <c r="C69" s="112">
        <v>4.501607717041801</v>
      </c>
      <c r="D69" s="112">
        <v>68.167202572347264</v>
      </c>
      <c r="E69" s="112">
        <v>5.144694533762058</v>
      </c>
      <c r="F69" s="112">
        <v>17.684887459807076</v>
      </c>
      <c r="G69" s="112">
        <v>2.8938906752411575</v>
      </c>
      <c r="H69" s="112">
        <v>1.607717041800643</v>
      </c>
      <c r="I69" s="89" t="s">
        <v>60</v>
      </c>
      <c r="J69" s="90">
        <v>0</v>
      </c>
    </row>
    <row r="70" spans="1:10" ht="12" customHeight="1">
      <c r="A70" s="23">
        <v>2005</v>
      </c>
      <c r="B70" s="49">
        <v>100</v>
      </c>
      <c r="C70" s="54">
        <v>4.7578225460780112</v>
      </c>
      <c r="D70" s="54">
        <v>48.492641805972283</v>
      </c>
      <c r="E70" s="54">
        <v>5.6722388912701813</v>
      </c>
      <c r="F70" s="54">
        <v>32.661808829832836</v>
      </c>
      <c r="G70" s="39">
        <v>1.8859837119588514</v>
      </c>
      <c r="H70" s="54">
        <v>5.3293327618231174</v>
      </c>
      <c r="I70" s="54">
        <v>0.20002857551078726</v>
      </c>
      <c r="J70" s="55">
        <v>1.0001428775539363</v>
      </c>
    </row>
    <row r="71" spans="1:10" ht="12" customHeight="1">
      <c r="A71" s="87">
        <v>2006</v>
      </c>
      <c r="B71" s="110">
        <v>100</v>
      </c>
      <c r="C71" s="112">
        <v>4.0024110910186854</v>
      </c>
      <c r="D71" s="112">
        <v>42.869198312236293</v>
      </c>
      <c r="E71" s="112">
        <v>6.4737793851717909</v>
      </c>
      <c r="F71" s="112">
        <v>34.562989752863174</v>
      </c>
      <c r="G71" s="89">
        <v>4.267631103074141</v>
      </c>
      <c r="H71" s="112">
        <v>5.6178420735382764</v>
      </c>
      <c r="I71" s="112">
        <v>0.27727546714888485</v>
      </c>
      <c r="J71" s="113">
        <v>1.9288728149487642</v>
      </c>
    </row>
    <row r="72" spans="1:10" ht="12" customHeight="1">
      <c r="A72" s="24">
        <v>2007</v>
      </c>
      <c r="B72" s="52">
        <v>100</v>
      </c>
      <c r="C72" s="58">
        <v>5.9515705533404653</v>
      </c>
      <c r="D72" s="58">
        <v>41.272002333949239</v>
      </c>
      <c r="E72" s="58">
        <v>5.6501021102791018</v>
      </c>
      <c r="F72" s="58">
        <v>35.407954876981421</v>
      </c>
      <c r="G72" s="58">
        <v>4.2205582028590882</v>
      </c>
      <c r="H72" s="58">
        <v>4.6387241077506562</v>
      </c>
      <c r="I72" s="58">
        <v>0.30146844306136344</v>
      </c>
      <c r="J72" s="59">
        <v>2.4603714869201596</v>
      </c>
    </row>
    <row r="73" spans="1:10" ht="12" customHeight="1">
      <c r="A73" s="87">
        <v>2008</v>
      </c>
      <c r="B73" s="117">
        <v>100</v>
      </c>
      <c r="C73" s="112">
        <v>7.1588366890380311</v>
      </c>
      <c r="D73" s="112">
        <v>41.103080364825331</v>
      </c>
      <c r="E73" s="112">
        <v>6.1177077955601451</v>
      </c>
      <c r="F73" s="112">
        <v>33.686112545172946</v>
      </c>
      <c r="G73" s="112">
        <v>3.906384443297195</v>
      </c>
      <c r="H73" s="112">
        <v>5.1282051282051277</v>
      </c>
      <c r="I73" s="112">
        <v>0.42161418000344175</v>
      </c>
      <c r="J73" s="113">
        <v>2.3920151436929959</v>
      </c>
    </row>
    <row r="74" spans="1:10" ht="12" customHeight="1">
      <c r="A74" s="24">
        <v>2009</v>
      </c>
      <c r="B74" s="52">
        <v>100</v>
      </c>
      <c r="C74" s="58">
        <v>6.1010858526677607</v>
      </c>
      <c r="D74" s="58">
        <v>46.793219279743766</v>
      </c>
      <c r="E74" s="58">
        <v>5.4917584563705963</v>
      </c>
      <c r="F74" s="58">
        <v>28.349347707210377</v>
      </c>
      <c r="G74" s="58">
        <v>5.9370361690492928</v>
      </c>
      <c r="H74" s="58">
        <v>4.9214905085540188</v>
      </c>
      <c r="I74" s="58">
        <v>0.20310913209905476</v>
      </c>
      <c r="J74" s="59">
        <v>2.2029528943051324</v>
      </c>
    </row>
    <row r="75" spans="1:10" ht="12" customHeight="1">
      <c r="A75" s="87">
        <v>2010</v>
      </c>
      <c r="B75" s="110">
        <v>100</v>
      </c>
      <c r="C75" s="112">
        <v>8.478482638757697</v>
      </c>
      <c r="D75" s="112">
        <v>38.364756111383983</v>
      </c>
      <c r="E75" s="112">
        <v>9.8386670193070618</v>
      </c>
      <c r="F75" s="112">
        <v>30.373672875656478</v>
      </c>
      <c r="G75" s="112">
        <v>3.9596478633770351</v>
      </c>
      <c r="H75" s="112">
        <v>5.6334303094419464</v>
      </c>
      <c r="I75" s="112">
        <v>0.47228624324630675</v>
      </c>
      <c r="J75" s="113">
        <v>2.8790569388294855</v>
      </c>
    </row>
    <row r="76" spans="1:10" ht="12" customHeight="1">
      <c r="A76" s="23">
        <v>2011</v>
      </c>
      <c r="B76" s="48">
        <v>100</v>
      </c>
      <c r="C76" s="56">
        <v>8.1686525234912342</v>
      </c>
      <c r="D76" s="56">
        <v>38.806548483967838</v>
      </c>
      <c r="E76" s="56">
        <v>10.336142594207111</v>
      </c>
      <c r="F76" s="56">
        <v>31.88511091736898</v>
      </c>
      <c r="G76" s="56">
        <v>2.7535600116245278</v>
      </c>
      <c r="H76" s="56">
        <v>4.5093480577351546</v>
      </c>
      <c r="I76" s="56">
        <v>0.47466821660370045</v>
      </c>
      <c r="J76" s="57">
        <v>3.0659691950014532</v>
      </c>
    </row>
    <row r="77" spans="1:10" ht="12" customHeight="1">
      <c r="A77" s="87">
        <v>2012</v>
      </c>
      <c r="B77" s="109">
        <v>100</v>
      </c>
      <c r="C77" s="114">
        <v>8.2069672131147549</v>
      </c>
      <c r="D77" s="114">
        <v>39.834357923497265</v>
      </c>
      <c r="E77" s="114">
        <v>11.246584699453551</v>
      </c>
      <c r="F77" s="114">
        <v>30.309084699453553</v>
      </c>
      <c r="G77" s="114">
        <v>2.5307377049180331</v>
      </c>
      <c r="H77" s="114">
        <v>3.9771174863387979</v>
      </c>
      <c r="I77" s="114">
        <v>0.67110655737704916</v>
      </c>
      <c r="J77" s="115">
        <v>3.2240437158469941</v>
      </c>
    </row>
    <row r="78" spans="1:10" ht="12" customHeight="1">
      <c r="A78" s="65">
        <v>2013</v>
      </c>
      <c r="B78" s="48">
        <v>100</v>
      </c>
      <c r="C78" s="56">
        <v>7.8830495928941522</v>
      </c>
      <c r="D78" s="56">
        <v>39.028561219020389</v>
      </c>
      <c r="E78" s="56">
        <v>12.719824395722199</v>
      </c>
      <c r="F78" s="56">
        <v>30.609510196789095</v>
      </c>
      <c r="G78" s="56">
        <v>2.3060823400290973</v>
      </c>
      <c r="H78" s="56">
        <v>3.5554761479363943</v>
      </c>
      <c r="I78" s="56">
        <v>0.67638275606830189</v>
      </c>
      <c r="J78" s="57">
        <v>3.221113351540366</v>
      </c>
    </row>
    <row r="79" spans="1:10" ht="12" customHeight="1">
      <c r="A79" s="87">
        <v>2014</v>
      </c>
      <c r="B79" s="109">
        <v>100</v>
      </c>
      <c r="C79" s="114">
        <v>8.0271660156853866</v>
      </c>
      <c r="D79" s="114">
        <v>38.031391382313231</v>
      </c>
      <c r="E79" s="114">
        <v>12.753393175517608</v>
      </c>
      <c r="F79" s="114">
        <v>31.936557665948701</v>
      </c>
      <c r="G79" s="114">
        <v>2.0549709892510792</v>
      </c>
      <c r="H79" s="114">
        <v>3.3009388558531629</v>
      </c>
      <c r="I79" s="114">
        <v>0.65750827038224113</v>
      </c>
      <c r="J79" s="115">
        <v>3.2380736450485919</v>
      </c>
    </row>
    <row r="80" spans="1:10" ht="12" customHeight="1">
      <c r="A80" s="23">
        <v>2015</v>
      </c>
      <c r="B80" s="48">
        <v>100</v>
      </c>
      <c r="C80" s="56">
        <v>7.5393822054035029</v>
      </c>
      <c r="D80" s="56">
        <v>38.082372612866322</v>
      </c>
      <c r="E80" s="56">
        <v>12.227404734665141</v>
      </c>
      <c r="F80" s="56">
        <v>32.960485787204085</v>
      </c>
      <c r="G80" s="56">
        <v>2.1614010384581537</v>
      </c>
      <c r="H80" s="56">
        <v>3.0731320953973422</v>
      </c>
      <c r="I80" s="56">
        <v>0.66619730704919466</v>
      </c>
      <c r="J80" s="57">
        <v>3.2746633811493444</v>
      </c>
    </row>
    <row r="81" spans="1:10" ht="12" customHeight="1">
      <c r="A81" s="88">
        <v>2016</v>
      </c>
      <c r="B81" s="118">
        <v>100</v>
      </c>
      <c r="C81" s="276">
        <f t="shared" ref="C81:J81" si="3">C66/$B$66*$B$81</f>
        <v>7.4331387401296221</v>
      </c>
      <c r="D81" s="276">
        <f t="shared" si="3"/>
        <v>37.7140927292903</v>
      </c>
      <c r="E81" s="276">
        <f t="shared" si="3"/>
        <v>12.084077129669835</v>
      </c>
      <c r="F81" s="276">
        <f t="shared" ref="F81" si="4">F66/$B$66*$B$81</f>
        <v>33.923545777649124</v>
      </c>
      <c r="G81" s="276">
        <f t="shared" si="3"/>
        <v>2.1308759910583621</v>
      </c>
      <c r="H81" s="276">
        <f t="shared" si="3"/>
        <v>2.8875379939209727</v>
      </c>
      <c r="I81" s="276">
        <f t="shared" ref="I81" si="5">I66/$B$66*$B$81</f>
        <v>0.61031504800501757</v>
      </c>
      <c r="J81" s="275">
        <f t="shared" si="3"/>
        <v>3.1721908621604671</v>
      </c>
    </row>
    <row r="82" spans="1:10">
      <c r="A82" s="680" t="s">
        <v>116</v>
      </c>
      <c r="B82" s="680"/>
      <c r="C82" s="680"/>
      <c r="D82" s="680"/>
      <c r="E82" s="680"/>
      <c r="F82" s="681"/>
      <c r="G82" s="680"/>
      <c r="H82" s="680"/>
      <c r="I82" s="681"/>
      <c r="J82" s="680"/>
    </row>
    <row r="83" spans="1:10" ht="12" customHeight="1">
      <c r="A83" s="23">
        <v>1995</v>
      </c>
      <c r="B83" s="39" t="s">
        <v>60</v>
      </c>
      <c r="C83" s="39" t="s">
        <v>60</v>
      </c>
      <c r="D83" s="39" t="s">
        <v>60</v>
      </c>
      <c r="E83" s="39" t="s">
        <v>60</v>
      </c>
      <c r="F83" s="39" t="s">
        <v>60</v>
      </c>
      <c r="G83" s="39" t="s">
        <v>60</v>
      </c>
      <c r="H83" s="39" t="s">
        <v>60</v>
      </c>
      <c r="I83" s="39" t="s">
        <v>60</v>
      </c>
      <c r="J83" s="40" t="s">
        <v>60</v>
      </c>
    </row>
    <row r="84" spans="1:10" ht="12" customHeight="1">
      <c r="A84" s="87">
        <v>2000</v>
      </c>
      <c r="B84" s="112">
        <v>63.987138263665599</v>
      </c>
      <c r="C84" s="112">
        <v>0</v>
      </c>
      <c r="D84" s="112">
        <v>69.811320754716974</v>
      </c>
      <c r="E84" s="112">
        <v>100</v>
      </c>
      <c r="F84" s="112">
        <v>63.636363636363633</v>
      </c>
      <c r="G84" s="112">
        <v>0</v>
      </c>
      <c r="H84" s="112">
        <v>0</v>
      </c>
      <c r="I84" s="89" t="s">
        <v>60</v>
      </c>
      <c r="J84" s="90" t="s">
        <v>60</v>
      </c>
    </row>
    <row r="85" spans="1:10" ht="12" customHeight="1">
      <c r="A85" s="23">
        <v>2005</v>
      </c>
      <c r="B85" s="54">
        <v>39.977139591370197</v>
      </c>
      <c r="C85" s="54">
        <v>11.111111111111111</v>
      </c>
      <c r="D85" s="54">
        <v>34.177961107837362</v>
      </c>
      <c r="E85" s="54">
        <v>45.340050377833748</v>
      </c>
      <c r="F85" s="54">
        <v>58.048993875765532</v>
      </c>
      <c r="G85" s="54">
        <v>33.333333333333329</v>
      </c>
      <c r="H85" s="54">
        <v>6.9705093833780163</v>
      </c>
      <c r="I85" s="39" t="s">
        <v>60</v>
      </c>
      <c r="J85" s="55">
        <v>34.285714285714285</v>
      </c>
    </row>
    <row r="86" spans="1:10" ht="12" customHeight="1">
      <c r="A86" s="87">
        <v>2006</v>
      </c>
      <c r="B86" s="112">
        <v>43.701024713682941</v>
      </c>
      <c r="C86" s="112">
        <v>14.156626506024098</v>
      </c>
      <c r="D86" s="112">
        <v>43.757030371203598</v>
      </c>
      <c r="E86" s="112">
        <v>33.333333333333329</v>
      </c>
      <c r="F86" s="112">
        <v>54.621555633065924</v>
      </c>
      <c r="G86" s="112">
        <v>40.960451977401128</v>
      </c>
      <c r="H86" s="112">
        <v>12.017167381974248</v>
      </c>
      <c r="I86" s="89" t="s">
        <v>60</v>
      </c>
      <c r="J86" s="113">
        <v>47.5</v>
      </c>
    </row>
    <row r="87" spans="1:10" ht="12" customHeight="1">
      <c r="A87" s="23">
        <v>2007</v>
      </c>
      <c r="B87" s="54">
        <v>42.001361470388019</v>
      </c>
      <c r="C87" s="54">
        <v>8.6601307189542478</v>
      </c>
      <c r="D87" s="54">
        <v>46.182846371347786</v>
      </c>
      <c r="E87" s="54">
        <v>20.654044750430291</v>
      </c>
      <c r="F87" s="54">
        <v>53.968689920351551</v>
      </c>
      <c r="G87" s="54">
        <v>26.497695852534562</v>
      </c>
      <c r="H87" s="54">
        <v>8.5953878406708597</v>
      </c>
      <c r="I87" s="39" t="s">
        <v>60</v>
      </c>
      <c r="J87" s="55">
        <v>25.691699604743086</v>
      </c>
    </row>
    <row r="88" spans="1:10" ht="12" customHeight="1">
      <c r="A88" s="87">
        <v>2008</v>
      </c>
      <c r="B88" s="112">
        <v>42.299087936671832</v>
      </c>
      <c r="C88" s="112">
        <v>13.942307692307693</v>
      </c>
      <c r="D88" s="112">
        <v>46.72388528365083</v>
      </c>
      <c r="E88" s="112">
        <v>21.940928270042196</v>
      </c>
      <c r="F88" s="112">
        <v>53.690932311621964</v>
      </c>
      <c r="G88" s="112">
        <v>27.312775330396477</v>
      </c>
      <c r="H88" s="112">
        <v>12.416107382550337</v>
      </c>
      <c r="I88" s="89" t="s">
        <v>60</v>
      </c>
      <c r="J88" s="113">
        <v>40.28776978417266</v>
      </c>
    </row>
    <row r="89" spans="1:10" ht="12" customHeight="1">
      <c r="A89" s="23">
        <v>2009</v>
      </c>
      <c r="B89" s="54">
        <v>43.11381923287243</v>
      </c>
      <c r="C89" s="54">
        <v>6.7861715749039693</v>
      </c>
      <c r="D89" s="54">
        <v>44.27378964941569</v>
      </c>
      <c r="E89" s="54">
        <v>27.311522048364157</v>
      </c>
      <c r="F89" s="54">
        <v>61.972995315513913</v>
      </c>
      <c r="G89" s="54">
        <v>26.052631578947366</v>
      </c>
      <c r="H89" s="54">
        <v>12.063492063492063</v>
      </c>
      <c r="I89" s="39" t="s">
        <v>60</v>
      </c>
      <c r="J89" s="55">
        <v>35.106382978723403</v>
      </c>
    </row>
    <row r="90" spans="1:10" ht="12" customHeight="1">
      <c r="A90" s="87">
        <v>2010</v>
      </c>
      <c r="B90" s="112">
        <v>38.485661389655043</v>
      </c>
      <c r="C90" s="112">
        <v>6.5062388591800353</v>
      </c>
      <c r="D90" s="112">
        <v>43.047075044317509</v>
      </c>
      <c r="E90" s="112">
        <v>11.405529953917052</v>
      </c>
      <c r="F90" s="112">
        <v>56.512003980594606</v>
      </c>
      <c r="G90" s="112">
        <v>24.904580152671755</v>
      </c>
      <c r="H90" s="112">
        <v>20.992622401073106</v>
      </c>
      <c r="I90" s="112">
        <v>1.6</v>
      </c>
      <c r="J90" s="113">
        <v>33.202099737532805</v>
      </c>
    </row>
    <row r="91" spans="1:10" ht="12" customHeight="1">
      <c r="A91" s="23">
        <v>2011</v>
      </c>
      <c r="B91" s="56">
        <v>38.99060350673254</v>
      </c>
      <c r="C91" s="56">
        <v>5.8108508745923517</v>
      </c>
      <c r="D91" s="56">
        <v>41.419121318022967</v>
      </c>
      <c r="E91" s="56">
        <v>9.8641049671977505</v>
      </c>
      <c r="F91" s="56">
        <v>58.537141121069425</v>
      </c>
      <c r="G91" s="56">
        <v>33.685136323658746</v>
      </c>
      <c r="H91" s="56">
        <v>22.878625134264233</v>
      </c>
      <c r="I91" s="56">
        <v>7.1428571428571423</v>
      </c>
      <c r="J91" s="57">
        <v>24.960505529225905</v>
      </c>
    </row>
    <row r="92" spans="1:10" ht="12" customHeight="1">
      <c r="A92" s="87">
        <v>2012</v>
      </c>
      <c r="B92" s="114">
        <v>35.771857923497272</v>
      </c>
      <c r="C92" s="114">
        <v>5.3682896379525591</v>
      </c>
      <c r="D92" s="114">
        <v>39.104899901401808</v>
      </c>
      <c r="E92" s="114">
        <v>7.8803522623747346</v>
      </c>
      <c r="F92" s="114">
        <v>53.659361090765678</v>
      </c>
      <c r="G92" s="114">
        <v>37.921727395411608</v>
      </c>
      <c r="H92" s="114">
        <v>22.327179046801202</v>
      </c>
      <c r="I92" s="114">
        <v>3.5623409669211195</v>
      </c>
      <c r="J92" s="115">
        <v>22.722457627118644</v>
      </c>
    </row>
    <row r="93" spans="1:10" ht="12" customHeight="1">
      <c r="A93" s="65">
        <v>2013</v>
      </c>
      <c r="B93" s="56">
        <v>31.789989535210189</v>
      </c>
      <c r="C93" s="56">
        <v>4.5815120608709732</v>
      </c>
      <c r="D93" s="56">
        <v>34.412399450657247</v>
      </c>
      <c r="E93" s="56">
        <v>7.163640012039731</v>
      </c>
      <c r="F93" s="56">
        <v>48.534500729622678</v>
      </c>
      <c r="G93" s="56">
        <v>32.429441062534586</v>
      </c>
      <c r="H93" s="56">
        <v>21.859296482412059</v>
      </c>
      <c r="I93" s="56">
        <v>1.8867924528301887</v>
      </c>
      <c r="J93" s="57">
        <v>21.513470681458003</v>
      </c>
    </row>
    <row r="94" spans="1:10" ht="12" customHeight="1">
      <c r="A94" s="87">
        <v>2014</v>
      </c>
      <c r="B94" s="114">
        <v>29.21789494295755</v>
      </c>
      <c r="C94" s="114">
        <v>4.0570034664270125</v>
      </c>
      <c r="D94" s="114">
        <v>32.834728883830586</v>
      </c>
      <c r="E94" s="114">
        <v>6.319191919191919</v>
      </c>
      <c r="F94" s="114">
        <v>42.527993804253121</v>
      </c>
      <c r="G94" s="114">
        <v>33.500501504513544</v>
      </c>
      <c r="H94" s="114">
        <v>21.167655323134564</v>
      </c>
      <c r="I94" s="114">
        <v>2.1943573667711598</v>
      </c>
      <c r="J94" s="115">
        <v>19.00063653723743</v>
      </c>
    </row>
    <row r="95" spans="1:10" ht="12" customHeight="1">
      <c r="A95" s="23">
        <v>2015</v>
      </c>
      <c r="B95" s="56">
        <v>29.420927571944027</v>
      </c>
      <c r="C95" s="56">
        <v>3.6535543364071437</v>
      </c>
      <c r="D95" s="56">
        <v>33.889492293115794</v>
      </c>
      <c r="E95" s="56">
        <v>6.2760903987332668</v>
      </c>
      <c r="F95" s="56">
        <v>40.773769791471977</v>
      </c>
      <c r="G95" s="56">
        <v>35.504885993485338</v>
      </c>
      <c r="H95" s="56">
        <v>20.589919816723938</v>
      </c>
      <c r="I95" s="56">
        <v>1.5852047556142668</v>
      </c>
      <c r="J95" s="57">
        <v>18.543402311206663</v>
      </c>
    </row>
    <row r="96" spans="1:10" ht="12" customHeight="1">
      <c r="A96" s="88">
        <v>2016</v>
      </c>
      <c r="B96" s="276">
        <v>29.75724290986869</v>
      </c>
      <c r="C96" s="276">
        <v>3.4617048896581561</v>
      </c>
      <c r="D96" s="276">
        <v>34.742654897445739</v>
      </c>
      <c r="E96" s="276">
        <v>6.301151107858141</v>
      </c>
      <c r="F96" s="276">
        <v>40.378780695932491</v>
      </c>
      <c r="G96" s="276">
        <v>34.377358490566039</v>
      </c>
      <c r="H96" s="276">
        <v>20.857699805068226</v>
      </c>
      <c r="I96" s="276">
        <v>2.3715415019762842</v>
      </c>
      <c r="J96" s="275">
        <v>17.972116603295309</v>
      </c>
    </row>
    <row r="97" spans="1:10">
      <c r="A97" s="680" t="s">
        <v>107</v>
      </c>
      <c r="B97" s="680"/>
      <c r="C97" s="680"/>
      <c r="D97" s="680"/>
      <c r="E97" s="680"/>
      <c r="F97" s="681"/>
      <c r="G97" s="680"/>
      <c r="H97" s="680"/>
      <c r="I97" s="681"/>
      <c r="J97" s="680"/>
    </row>
    <row r="98" spans="1:10" ht="12" customHeight="1">
      <c r="A98" s="23">
        <v>1995</v>
      </c>
      <c r="B98" s="39" t="s">
        <v>60</v>
      </c>
      <c r="C98" s="39" t="s">
        <v>60</v>
      </c>
      <c r="D98" s="39" t="s">
        <v>60</v>
      </c>
      <c r="E98" s="39" t="s">
        <v>60</v>
      </c>
      <c r="F98" s="39" t="s">
        <v>60</v>
      </c>
      <c r="G98" s="39" t="s">
        <v>60</v>
      </c>
      <c r="H98" s="39" t="s">
        <v>60</v>
      </c>
      <c r="I98" s="39" t="s">
        <v>60</v>
      </c>
      <c r="J98" s="40" t="s">
        <v>60</v>
      </c>
    </row>
    <row r="99" spans="1:10" ht="12" customHeight="1">
      <c r="A99" s="87">
        <v>2000</v>
      </c>
      <c r="B99" s="112">
        <v>24.115755627009648</v>
      </c>
      <c r="C99" s="112">
        <v>50</v>
      </c>
      <c r="D99" s="112">
        <v>23.113207547169811</v>
      </c>
      <c r="E99" s="112">
        <v>25</v>
      </c>
      <c r="F99" s="112">
        <v>20</v>
      </c>
      <c r="G99" s="112">
        <v>44.444444444444443</v>
      </c>
      <c r="H99" s="112">
        <v>0</v>
      </c>
      <c r="I99" s="89" t="s">
        <v>60</v>
      </c>
      <c r="J99" s="90" t="s">
        <v>60</v>
      </c>
    </row>
    <row r="100" spans="1:10" ht="12" customHeight="1">
      <c r="A100" s="23">
        <v>2005</v>
      </c>
      <c r="B100" s="54">
        <v>41.14873553364766</v>
      </c>
      <c r="C100" s="54">
        <v>68.76876876876878</v>
      </c>
      <c r="D100" s="54">
        <v>49.02769593400118</v>
      </c>
      <c r="E100" s="54">
        <v>42.569269521410583</v>
      </c>
      <c r="F100" s="54">
        <v>22.134733158355203</v>
      </c>
      <c r="G100" s="54">
        <v>57.575757575757578</v>
      </c>
      <c r="H100" s="54">
        <v>50.134048257372655</v>
      </c>
      <c r="I100" s="54">
        <v>50</v>
      </c>
      <c r="J100" s="55">
        <v>60</v>
      </c>
    </row>
    <row r="101" spans="1:10" ht="12" customHeight="1">
      <c r="A101" s="87">
        <v>2006</v>
      </c>
      <c r="B101" s="112">
        <v>40.253164556962027</v>
      </c>
      <c r="C101" s="112">
        <v>66.566265060240966</v>
      </c>
      <c r="D101" s="112">
        <v>45.275590551181097</v>
      </c>
      <c r="E101" s="112">
        <v>45.437616387337059</v>
      </c>
      <c r="F101" s="112">
        <v>25.113358911754446</v>
      </c>
      <c r="G101" s="112">
        <v>49.152542372881356</v>
      </c>
      <c r="H101" s="112">
        <v>53.862660944206006</v>
      </c>
      <c r="I101" s="112">
        <v>47.826086956521742</v>
      </c>
      <c r="J101" s="113">
        <v>67.5</v>
      </c>
    </row>
    <row r="102" spans="1:10" ht="12" customHeight="1">
      <c r="A102" s="23">
        <v>2007</v>
      </c>
      <c r="B102" s="54">
        <v>39.968880676845281</v>
      </c>
      <c r="C102" s="54">
        <v>68.464052287581694</v>
      </c>
      <c r="D102" s="54">
        <v>45.216776625824693</v>
      </c>
      <c r="E102" s="54">
        <v>48.881239242685027</v>
      </c>
      <c r="F102" s="54">
        <v>22.301565503982424</v>
      </c>
      <c r="G102" s="54">
        <v>47.926267281105986</v>
      </c>
      <c r="H102" s="54">
        <v>58.700209643605874</v>
      </c>
      <c r="I102" s="54">
        <v>29.032258064516132</v>
      </c>
      <c r="J102" s="55">
        <v>69.169960474308297</v>
      </c>
    </row>
    <row r="103" spans="1:10" ht="12" customHeight="1">
      <c r="A103" s="87">
        <v>2008</v>
      </c>
      <c r="B103" s="112">
        <v>40.629839958699023</v>
      </c>
      <c r="C103" s="112">
        <v>69.951923076923066</v>
      </c>
      <c r="D103" s="112">
        <v>45.530667783127484</v>
      </c>
      <c r="E103" s="112">
        <v>44.444444444444443</v>
      </c>
      <c r="F103" s="112">
        <v>23.218390804597703</v>
      </c>
      <c r="G103" s="112">
        <v>41.409691629955944</v>
      </c>
      <c r="H103" s="112">
        <v>59.731543624161077</v>
      </c>
      <c r="I103" s="112">
        <v>59.183673469387756</v>
      </c>
      <c r="J103" s="113">
        <v>57.553956834532372</v>
      </c>
    </row>
    <row r="104" spans="1:10" ht="12" customHeight="1">
      <c r="A104" s="23">
        <v>2009</v>
      </c>
      <c r="B104" s="54">
        <v>42.40293727052574</v>
      </c>
      <c r="C104" s="54">
        <v>71.702944942381563</v>
      </c>
      <c r="D104" s="54">
        <v>46.427378964941568</v>
      </c>
      <c r="E104" s="54">
        <v>41.536273115220482</v>
      </c>
      <c r="F104" s="54">
        <v>23.890879030035823</v>
      </c>
      <c r="G104" s="54">
        <v>49.473684210526315</v>
      </c>
      <c r="H104" s="54">
        <v>54.761904761904766</v>
      </c>
      <c r="I104" s="54">
        <v>65.384615384615387</v>
      </c>
      <c r="J104" s="55">
        <v>67.37588652482269</v>
      </c>
    </row>
    <row r="105" spans="1:10" ht="12" customHeight="1">
      <c r="A105" s="87">
        <v>2010</v>
      </c>
      <c r="B105" s="112">
        <v>45.71353005629652</v>
      </c>
      <c r="C105" s="112">
        <v>72.950089126559718</v>
      </c>
      <c r="D105" s="112">
        <v>50.47272011030136</v>
      </c>
      <c r="E105" s="112">
        <v>49.846390168970814</v>
      </c>
      <c r="F105" s="112">
        <v>24.480656798109219</v>
      </c>
      <c r="G105" s="112">
        <v>58.110687022900763</v>
      </c>
      <c r="H105" s="112">
        <v>59.154929577464785</v>
      </c>
      <c r="I105" s="112">
        <v>66.400000000000006</v>
      </c>
      <c r="J105" s="113">
        <v>65.223097112860899</v>
      </c>
    </row>
    <row r="106" spans="1:10" ht="12" customHeight="1">
      <c r="A106" s="23">
        <v>2011</v>
      </c>
      <c r="B106" s="56">
        <v>44.17562724014337</v>
      </c>
      <c r="C106" s="56">
        <v>71.390453602134599</v>
      </c>
      <c r="D106" s="56">
        <v>50.368197703444828</v>
      </c>
      <c r="E106" s="56">
        <v>50.726335520149959</v>
      </c>
      <c r="F106" s="56">
        <v>22.117575573446757</v>
      </c>
      <c r="G106" s="56">
        <v>59.454705364995597</v>
      </c>
      <c r="H106" s="56">
        <v>58.270676691729328</v>
      </c>
      <c r="I106" s="56">
        <v>56.632653061224488</v>
      </c>
      <c r="J106" s="57">
        <v>64.218009478672982</v>
      </c>
    </row>
    <row r="107" spans="1:10" ht="12" customHeight="1">
      <c r="A107" s="87">
        <v>2012</v>
      </c>
      <c r="B107" s="114">
        <v>45.655737704918032</v>
      </c>
      <c r="C107" s="114">
        <v>72.180607573865998</v>
      </c>
      <c r="D107" s="114">
        <v>51.815492776610796</v>
      </c>
      <c r="E107" s="114">
        <v>48.618281202550868</v>
      </c>
      <c r="F107" s="114">
        <v>23.082990591019211</v>
      </c>
      <c r="G107" s="114">
        <v>67.678812415654519</v>
      </c>
      <c r="H107" s="114">
        <v>59.811077715757833</v>
      </c>
      <c r="I107" s="114">
        <v>53.435114503816791</v>
      </c>
      <c r="J107" s="115">
        <v>67.531779661016941</v>
      </c>
    </row>
    <row r="108" spans="1:10" ht="12" customHeight="1">
      <c r="A108" s="65">
        <v>2013</v>
      </c>
      <c r="B108" s="56">
        <v>46.198218433344394</v>
      </c>
      <c r="C108" s="56">
        <v>72.834709405860451</v>
      </c>
      <c r="D108" s="56">
        <v>54.205087960238053</v>
      </c>
      <c r="E108" s="56">
        <v>47.286043945018562</v>
      </c>
      <c r="F108" s="56">
        <v>23.410464873879508</v>
      </c>
      <c r="G108" s="56">
        <v>66.961815163254016</v>
      </c>
      <c r="H108" s="56">
        <v>59.798994974874375</v>
      </c>
      <c r="I108" s="56">
        <v>49.056603773584904</v>
      </c>
      <c r="J108" s="57">
        <v>65.768621236133114</v>
      </c>
    </row>
    <row r="109" spans="1:10" ht="12" customHeight="1">
      <c r="A109" s="87">
        <v>2014</v>
      </c>
      <c r="B109" s="114">
        <v>46.187379551286675</v>
      </c>
      <c r="C109" s="114">
        <v>73.590961612530492</v>
      </c>
      <c r="D109" s="114">
        <v>55.364062542340733</v>
      </c>
      <c r="E109" s="114">
        <v>46.957575757575761</v>
      </c>
      <c r="F109" s="114">
        <v>23.092064926264158</v>
      </c>
      <c r="G109" s="114">
        <v>65.14543630892679</v>
      </c>
      <c r="H109" s="114">
        <v>60.131127068373402</v>
      </c>
      <c r="I109" s="114">
        <v>55.485893416927901</v>
      </c>
      <c r="J109" s="115">
        <v>67.091024824952257</v>
      </c>
    </row>
    <row r="110" spans="1:10" ht="12" customHeight="1">
      <c r="A110" s="23">
        <v>2015</v>
      </c>
      <c r="B110" s="56">
        <v>45.848807533221859</v>
      </c>
      <c r="C110" s="56">
        <v>72.82596007937434</v>
      </c>
      <c r="D110" s="56">
        <v>55.822337254176965</v>
      </c>
      <c r="E110" s="56">
        <v>45.199366633079023</v>
      </c>
      <c r="F110" s="56">
        <v>23.61893573278509</v>
      </c>
      <c r="G110" s="56">
        <v>67.630293159609124</v>
      </c>
      <c r="H110" s="56">
        <v>60.366552119129437</v>
      </c>
      <c r="I110" s="56">
        <v>51.651254953764855</v>
      </c>
      <c r="J110" s="57">
        <v>64.875033593120122</v>
      </c>
    </row>
    <row r="111" spans="1:10" ht="12" customHeight="1">
      <c r="A111" s="88">
        <v>2016</v>
      </c>
      <c r="B111" s="276">
        <f>56508/B66*100</f>
        <v>45.438317170839966</v>
      </c>
      <c r="C111" s="276">
        <f>6755/C66*100</f>
        <v>73.074426655127652</v>
      </c>
      <c r="D111" s="276">
        <f>26327/D66*100</f>
        <v>56.131934672295422</v>
      </c>
      <c r="E111" s="276">
        <f>6668/E66*100</f>
        <v>44.370508384349215</v>
      </c>
      <c r="F111" s="276">
        <f>9969/F66*100</f>
        <v>23.629942163648433</v>
      </c>
      <c r="G111" s="276">
        <f>1695/G66*100</f>
        <v>63.96226415094339</v>
      </c>
      <c r="H111" s="276">
        <f>2085/H66*100</f>
        <v>58.061821219715959</v>
      </c>
      <c r="I111" s="276">
        <f>419/I66*100</f>
        <v>55.204216073781289</v>
      </c>
      <c r="J111" s="275">
        <f>2573/J66*100</f>
        <v>65.221799746514577</v>
      </c>
    </row>
    <row r="112" spans="1:10" ht="12" customHeight="1">
      <c r="A112" s="680" t="s">
        <v>27</v>
      </c>
      <c r="B112" s="680"/>
      <c r="C112" s="680"/>
      <c r="D112" s="680"/>
      <c r="E112" s="680"/>
      <c r="F112" s="681"/>
      <c r="G112" s="680"/>
      <c r="H112" s="680"/>
      <c r="I112" s="681"/>
      <c r="J112" s="680"/>
    </row>
    <row r="113" spans="1:10" ht="12" customHeight="1">
      <c r="A113" s="23">
        <v>1995</v>
      </c>
      <c r="B113" s="48">
        <v>22014</v>
      </c>
      <c r="C113" s="48">
        <v>1360</v>
      </c>
      <c r="D113" s="48">
        <v>2906</v>
      </c>
      <c r="E113" s="48">
        <v>6610</v>
      </c>
      <c r="F113" s="48">
        <v>2465</v>
      </c>
      <c r="G113" s="48">
        <v>7228</v>
      </c>
      <c r="H113" s="49">
        <v>1095</v>
      </c>
      <c r="I113" s="49">
        <v>48</v>
      </c>
      <c r="J113" s="60">
        <v>241</v>
      </c>
    </row>
    <row r="114" spans="1:10" ht="12" customHeight="1">
      <c r="A114" s="87">
        <v>2000</v>
      </c>
      <c r="B114" s="109">
        <v>25533</v>
      </c>
      <c r="C114" s="109">
        <v>1928</v>
      </c>
      <c r="D114" s="109">
        <v>3816</v>
      </c>
      <c r="E114" s="109">
        <v>7165</v>
      </c>
      <c r="F114" s="109">
        <v>2839</v>
      </c>
      <c r="G114" s="109">
        <v>8397</v>
      </c>
      <c r="H114" s="110">
        <v>1068</v>
      </c>
      <c r="I114" s="110">
        <v>57</v>
      </c>
      <c r="J114" s="116">
        <v>263</v>
      </c>
    </row>
    <row r="115" spans="1:10" ht="12" customHeight="1">
      <c r="A115" s="23">
        <v>2005</v>
      </c>
      <c r="B115" s="48">
        <v>25911</v>
      </c>
      <c r="C115" s="48">
        <v>1992</v>
      </c>
      <c r="D115" s="48">
        <v>4637</v>
      </c>
      <c r="E115" s="48">
        <v>6548</v>
      </c>
      <c r="F115" s="48">
        <v>2856</v>
      </c>
      <c r="G115" s="48">
        <v>8224</v>
      </c>
      <c r="H115" s="49">
        <v>1243</v>
      </c>
      <c r="I115" s="49">
        <v>90</v>
      </c>
      <c r="J115" s="60">
        <v>321</v>
      </c>
    </row>
    <row r="116" spans="1:10" ht="12" customHeight="1">
      <c r="A116" s="87">
        <v>2006</v>
      </c>
      <c r="B116" s="109">
        <v>24253</v>
      </c>
      <c r="C116" s="109">
        <v>1755</v>
      </c>
      <c r="D116" s="109">
        <v>4602</v>
      </c>
      <c r="E116" s="109">
        <v>6100</v>
      </c>
      <c r="F116" s="109">
        <v>2764</v>
      </c>
      <c r="G116" s="109">
        <v>7560</v>
      </c>
      <c r="H116" s="110">
        <v>1056</v>
      </c>
      <c r="I116" s="110">
        <v>90</v>
      </c>
      <c r="J116" s="116">
        <v>291</v>
      </c>
    </row>
    <row r="117" spans="1:10" ht="12" customHeight="1">
      <c r="A117" s="23">
        <v>2007</v>
      </c>
      <c r="B117" s="48">
        <v>23814</v>
      </c>
      <c r="C117" s="48">
        <v>1799</v>
      </c>
      <c r="D117" s="48">
        <v>4199</v>
      </c>
      <c r="E117" s="48">
        <v>6273</v>
      </c>
      <c r="F117" s="48">
        <v>2835</v>
      </c>
      <c r="G117" s="48">
        <v>7222</v>
      </c>
      <c r="H117" s="49">
        <v>1074</v>
      </c>
      <c r="I117" s="49">
        <v>110</v>
      </c>
      <c r="J117" s="60">
        <v>254</v>
      </c>
    </row>
    <row r="118" spans="1:10" ht="12" customHeight="1">
      <c r="A118" s="87">
        <v>2008</v>
      </c>
      <c r="B118" s="109">
        <v>25166</v>
      </c>
      <c r="C118" s="109">
        <v>1751</v>
      </c>
      <c r="D118" s="109">
        <v>4677</v>
      </c>
      <c r="E118" s="109">
        <v>6608</v>
      </c>
      <c r="F118" s="109">
        <v>3236</v>
      </c>
      <c r="G118" s="109">
        <v>7352</v>
      </c>
      <c r="H118" s="110">
        <v>1011</v>
      </c>
      <c r="I118" s="110">
        <v>110</v>
      </c>
      <c r="J118" s="116">
        <v>319</v>
      </c>
    </row>
    <row r="119" spans="1:10" ht="12" customHeight="1">
      <c r="A119" s="23">
        <v>2009</v>
      </c>
      <c r="B119" s="48">
        <v>25068</v>
      </c>
      <c r="C119" s="48">
        <v>1736</v>
      </c>
      <c r="D119" s="48">
        <v>4424</v>
      </c>
      <c r="E119" s="48">
        <v>6706</v>
      </c>
      <c r="F119" s="48">
        <v>3059</v>
      </c>
      <c r="G119" s="48">
        <v>7700</v>
      </c>
      <c r="H119" s="49">
        <v>994</v>
      </c>
      <c r="I119" s="49">
        <v>101</v>
      </c>
      <c r="J119" s="60">
        <v>256</v>
      </c>
    </row>
    <row r="120" spans="1:10" ht="12" customHeight="1">
      <c r="A120" s="87">
        <v>2010</v>
      </c>
      <c r="B120" s="109">
        <v>25600</v>
      </c>
      <c r="C120" s="109">
        <v>1792</v>
      </c>
      <c r="D120" s="109">
        <v>4482</v>
      </c>
      <c r="E120" s="109">
        <v>7260</v>
      </c>
      <c r="F120" s="109">
        <v>3393</v>
      </c>
      <c r="G120" s="109">
        <v>7287</v>
      </c>
      <c r="H120" s="110">
        <v>1019</v>
      </c>
      <c r="I120" s="110">
        <v>115</v>
      </c>
      <c r="J120" s="116">
        <v>252</v>
      </c>
    </row>
    <row r="121" spans="1:10" ht="12" customHeight="1">
      <c r="A121" s="23">
        <v>2011</v>
      </c>
      <c r="B121" s="48">
        <v>26959</v>
      </c>
      <c r="C121" s="48">
        <v>1754</v>
      </c>
      <c r="D121" s="48">
        <v>4697</v>
      </c>
      <c r="E121" s="48">
        <v>7558</v>
      </c>
      <c r="F121" s="48">
        <v>3735</v>
      </c>
      <c r="G121" s="48">
        <v>7771</v>
      </c>
      <c r="H121" s="48">
        <v>1027</v>
      </c>
      <c r="I121" s="48">
        <v>138</v>
      </c>
      <c r="J121" s="50">
        <v>247</v>
      </c>
    </row>
    <row r="122" spans="1:10" ht="12" customHeight="1">
      <c r="A122" s="87">
        <v>2012</v>
      </c>
      <c r="B122" s="109">
        <v>26797</v>
      </c>
      <c r="C122" s="109">
        <v>1900</v>
      </c>
      <c r="D122" s="109">
        <v>4491</v>
      </c>
      <c r="E122" s="109">
        <v>7832</v>
      </c>
      <c r="F122" s="109">
        <v>3745</v>
      </c>
      <c r="G122" s="109">
        <v>7350</v>
      </c>
      <c r="H122" s="109">
        <v>1065</v>
      </c>
      <c r="I122" s="109">
        <v>129</v>
      </c>
      <c r="J122" s="111">
        <v>255</v>
      </c>
    </row>
    <row r="123" spans="1:10" ht="12" customHeight="1">
      <c r="A123" s="65">
        <v>2013</v>
      </c>
      <c r="B123" s="48">
        <v>27706</v>
      </c>
      <c r="C123" s="48">
        <v>1962</v>
      </c>
      <c r="D123" s="48">
        <v>4780</v>
      </c>
      <c r="E123" s="48">
        <v>8619</v>
      </c>
      <c r="F123" s="48">
        <v>4060</v>
      </c>
      <c r="G123" s="48">
        <v>7003</v>
      </c>
      <c r="H123" s="48">
        <v>897</v>
      </c>
      <c r="I123" s="48">
        <v>128</v>
      </c>
      <c r="J123" s="50">
        <v>255</v>
      </c>
    </row>
    <row r="124" spans="1:10" ht="12" customHeight="1">
      <c r="A124" s="87">
        <v>2014</v>
      </c>
      <c r="B124" s="109">
        <v>28147</v>
      </c>
      <c r="C124" s="109">
        <v>2026</v>
      </c>
      <c r="D124" s="109">
        <v>4635</v>
      </c>
      <c r="E124" s="109">
        <v>8527</v>
      </c>
      <c r="F124" s="109">
        <v>4181</v>
      </c>
      <c r="G124" s="109">
        <v>7326</v>
      </c>
      <c r="H124" s="109">
        <v>969</v>
      </c>
      <c r="I124" s="109">
        <v>157</v>
      </c>
      <c r="J124" s="111">
        <v>306</v>
      </c>
    </row>
    <row r="125" spans="1:10" ht="12" customHeight="1">
      <c r="A125" s="23">
        <v>2015</v>
      </c>
      <c r="B125" s="48">
        <v>29215</v>
      </c>
      <c r="C125" s="48">
        <v>2051</v>
      </c>
      <c r="D125" s="48">
        <v>4675</v>
      </c>
      <c r="E125" s="48">
        <v>8847</v>
      </c>
      <c r="F125" s="48">
        <v>4839</v>
      </c>
      <c r="G125" s="48">
        <v>7322</v>
      </c>
      <c r="H125" s="48">
        <v>1016</v>
      </c>
      <c r="I125" s="48">
        <v>148</v>
      </c>
      <c r="J125" s="50">
        <v>317</v>
      </c>
    </row>
    <row r="126" spans="1:10" ht="12" customHeight="1">
      <c r="A126" s="88">
        <v>2016</v>
      </c>
      <c r="B126" s="118">
        <v>29301</v>
      </c>
      <c r="C126" s="118">
        <v>2173</v>
      </c>
      <c r="D126" s="118">
        <v>4794</v>
      </c>
      <c r="E126" s="118">
        <v>8782</v>
      </c>
      <c r="F126" s="118">
        <v>4719</v>
      </c>
      <c r="G126" s="118">
        <v>7414</v>
      </c>
      <c r="H126" s="118">
        <v>1008</v>
      </c>
      <c r="I126" s="118">
        <v>105</v>
      </c>
      <c r="J126" s="119">
        <v>302</v>
      </c>
    </row>
    <row r="127" spans="1:10" ht="12" customHeight="1">
      <c r="A127" s="680" t="s">
        <v>30</v>
      </c>
      <c r="B127" s="680"/>
      <c r="C127" s="680"/>
      <c r="D127" s="680"/>
      <c r="E127" s="680"/>
      <c r="F127" s="681"/>
      <c r="G127" s="680"/>
      <c r="H127" s="680"/>
      <c r="I127" s="681"/>
      <c r="J127" s="680"/>
    </row>
    <row r="128" spans="1:10" ht="12" customHeight="1">
      <c r="A128" s="23">
        <v>1995</v>
      </c>
      <c r="B128" s="49">
        <v>100</v>
      </c>
      <c r="C128" s="54">
        <v>6.1778867993095306</v>
      </c>
      <c r="D128" s="54">
        <v>13.200690469701099</v>
      </c>
      <c r="E128" s="54">
        <v>30.026346870173526</v>
      </c>
      <c r="F128" s="54">
        <v>11.197419823748524</v>
      </c>
      <c r="G128" s="54">
        <v>32.833651312800946</v>
      </c>
      <c r="H128" s="54">
        <v>4.9741073862087761</v>
      </c>
      <c r="I128" s="54">
        <v>0.21804306350504227</v>
      </c>
      <c r="J128" s="55">
        <v>1.094757881348233</v>
      </c>
    </row>
    <row r="129" spans="1:10" ht="12" customHeight="1">
      <c r="A129" s="87">
        <v>2000</v>
      </c>
      <c r="B129" s="110">
        <v>100</v>
      </c>
      <c r="C129" s="112">
        <v>7.5510124153056832</v>
      </c>
      <c r="D129" s="112">
        <v>14.945364821995067</v>
      </c>
      <c r="E129" s="112">
        <v>28.061724043394818</v>
      </c>
      <c r="F129" s="112">
        <v>11.118944111541925</v>
      </c>
      <c r="G129" s="112">
        <v>32.886852308776874</v>
      </c>
      <c r="H129" s="112">
        <v>4.1828222300552227</v>
      </c>
      <c r="I129" s="112">
        <v>0.22324051227822816</v>
      </c>
      <c r="J129" s="113">
        <v>1.0300395566521756</v>
      </c>
    </row>
    <row r="130" spans="1:10" ht="12" customHeight="1">
      <c r="A130" s="23">
        <v>2005</v>
      </c>
      <c r="B130" s="49">
        <v>100</v>
      </c>
      <c r="C130" s="54">
        <v>7.6878545791362747</v>
      </c>
      <c r="D130" s="54">
        <v>17.895874339083786</v>
      </c>
      <c r="E130" s="54">
        <v>25.271120373586509</v>
      </c>
      <c r="F130" s="54">
        <v>11.022345721894176</v>
      </c>
      <c r="G130" s="54">
        <v>31.739415692177069</v>
      </c>
      <c r="H130" s="54">
        <v>4.7971903824630466</v>
      </c>
      <c r="I130" s="54">
        <v>0.34734282737061478</v>
      </c>
      <c r="J130" s="55">
        <v>1.2388560842885261</v>
      </c>
    </row>
    <row r="131" spans="1:10" ht="12" customHeight="1">
      <c r="A131" s="87">
        <v>2006</v>
      </c>
      <c r="B131" s="110">
        <v>100</v>
      </c>
      <c r="C131" s="112">
        <v>7.2362181998103337</v>
      </c>
      <c r="D131" s="112">
        <v>18.974972168391538</v>
      </c>
      <c r="E131" s="112">
        <v>25.151527646064402</v>
      </c>
      <c r="F131" s="112">
        <v>11.396528264544592</v>
      </c>
      <c r="G131" s="112">
        <v>31.171401476106048</v>
      </c>
      <c r="H131" s="112">
        <v>4.3541005236465589</v>
      </c>
      <c r="I131" s="112">
        <v>0.3710881128107863</v>
      </c>
      <c r="J131" s="113">
        <v>1.1998515647548758</v>
      </c>
    </row>
    <row r="132" spans="1:10" ht="12" customHeight="1">
      <c r="A132" s="24">
        <v>2007</v>
      </c>
      <c r="B132" s="52">
        <v>100</v>
      </c>
      <c r="C132" s="58">
        <v>7.5543797766019996</v>
      </c>
      <c r="D132" s="58">
        <v>17.632485092802554</v>
      </c>
      <c r="E132" s="58">
        <v>26.3416477702192</v>
      </c>
      <c r="F132" s="58">
        <v>11.904761904761903</v>
      </c>
      <c r="G132" s="58">
        <v>30.326698580666832</v>
      </c>
      <c r="H132" s="58">
        <v>4.509952128999748</v>
      </c>
      <c r="I132" s="58">
        <v>0.46191316032585872</v>
      </c>
      <c r="J132" s="59">
        <v>1.0665994792978921</v>
      </c>
    </row>
    <row r="133" spans="1:10" ht="12" customHeight="1">
      <c r="A133" s="87">
        <v>2008</v>
      </c>
      <c r="B133" s="117">
        <v>100</v>
      </c>
      <c r="C133" s="112">
        <v>6.95780020662799</v>
      </c>
      <c r="D133" s="112">
        <v>18.584598267503775</v>
      </c>
      <c r="E133" s="112">
        <v>26.257649209250577</v>
      </c>
      <c r="F133" s="112">
        <v>12.858618771358183</v>
      </c>
      <c r="G133" s="112">
        <v>29.214018914408328</v>
      </c>
      <c r="H133" s="112">
        <v>4.0173249622506555</v>
      </c>
      <c r="I133" s="112">
        <v>0.4370976714614957</v>
      </c>
      <c r="J133" s="113">
        <v>1.2675832472383375</v>
      </c>
    </row>
    <row r="134" spans="1:10" ht="12" customHeight="1">
      <c r="A134" s="24">
        <v>2009</v>
      </c>
      <c r="B134" s="52">
        <v>100</v>
      </c>
      <c r="C134" s="58">
        <v>6.9251635551300472</v>
      </c>
      <c r="D134" s="58">
        <v>17.647997446944309</v>
      </c>
      <c r="E134" s="58">
        <v>26.75123663634913</v>
      </c>
      <c r="F134" s="58">
        <v>12.202808361257379</v>
      </c>
      <c r="G134" s="58">
        <v>30.716451252592947</v>
      </c>
      <c r="H134" s="58">
        <v>3.9652146162438164</v>
      </c>
      <c r="I134" s="58">
        <v>0.40290410084569972</v>
      </c>
      <c r="J134" s="59">
        <v>1.0212222754108824</v>
      </c>
    </row>
    <row r="135" spans="1:10" ht="12" customHeight="1">
      <c r="A135" s="87">
        <v>2010</v>
      </c>
      <c r="B135" s="110">
        <v>100</v>
      </c>
      <c r="C135" s="112">
        <v>7.0000000000000009</v>
      </c>
      <c r="D135" s="112">
        <v>17.5078125</v>
      </c>
      <c r="E135" s="112">
        <v>28.359374999999996</v>
      </c>
      <c r="F135" s="112">
        <v>13.25390625</v>
      </c>
      <c r="G135" s="112">
        <v>28.46484375</v>
      </c>
      <c r="H135" s="112">
        <v>3.98046875</v>
      </c>
      <c r="I135" s="112">
        <v>0.44921874999999994</v>
      </c>
      <c r="J135" s="113">
        <v>0.984375</v>
      </c>
    </row>
    <row r="136" spans="1:10" ht="12" customHeight="1">
      <c r="A136" s="23">
        <v>2011</v>
      </c>
      <c r="B136" s="48">
        <v>100</v>
      </c>
      <c r="C136" s="56">
        <v>6.5061760451055299</v>
      </c>
      <c r="D136" s="56">
        <v>17.422753069475871</v>
      </c>
      <c r="E136" s="56">
        <v>28.035164509069325</v>
      </c>
      <c r="F136" s="56">
        <v>13.854371452947067</v>
      </c>
      <c r="G136" s="56">
        <v>28.825253162209279</v>
      </c>
      <c r="H136" s="56">
        <v>3.8094884825104787</v>
      </c>
      <c r="I136" s="56">
        <v>0.51188842316109651</v>
      </c>
      <c r="J136" s="57">
        <v>0.91620609073036829</v>
      </c>
    </row>
    <row r="137" spans="1:10" ht="12" customHeight="1">
      <c r="A137" s="87">
        <v>2012</v>
      </c>
      <c r="B137" s="109">
        <v>100</v>
      </c>
      <c r="C137" s="114">
        <v>7.0903459342463711</v>
      </c>
      <c r="D137" s="114">
        <v>16.759338731947608</v>
      </c>
      <c r="E137" s="114">
        <v>29.227152293167148</v>
      </c>
      <c r="F137" s="114">
        <v>13.9754450125014</v>
      </c>
      <c r="G137" s="114">
        <v>27.428443482479381</v>
      </c>
      <c r="H137" s="114">
        <v>3.9743254841959925</v>
      </c>
      <c r="I137" s="114">
        <v>0.48139717132514831</v>
      </c>
      <c r="J137" s="115">
        <v>0.95159905959622348</v>
      </c>
    </row>
    <row r="138" spans="1:10" ht="12" customHeight="1">
      <c r="A138" s="65">
        <v>2013</v>
      </c>
      <c r="B138" s="48">
        <v>100</v>
      </c>
      <c r="C138" s="56">
        <v>7.0814985923626645</v>
      </c>
      <c r="D138" s="56">
        <v>17.252580668447269</v>
      </c>
      <c r="E138" s="56">
        <v>31.10878510070021</v>
      </c>
      <c r="F138" s="56">
        <v>14.653865588681153</v>
      </c>
      <c r="G138" s="56">
        <v>25.276113477225149</v>
      </c>
      <c r="H138" s="56">
        <v>3.237565870208619</v>
      </c>
      <c r="I138" s="56">
        <v>0.46199379195842061</v>
      </c>
      <c r="J138" s="57">
        <v>0.92037825741716583</v>
      </c>
    </row>
    <row r="139" spans="1:10" ht="12" customHeight="1">
      <c r="A139" s="87">
        <v>2014</v>
      </c>
      <c r="B139" s="109">
        <v>100</v>
      </c>
      <c r="C139" s="114">
        <v>7.1979251785270186</v>
      </c>
      <c r="D139" s="114">
        <v>16.46711905354034</v>
      </c>
      <c r="E139" s="114">
        <v>30.294525171421466</v>
      </c>
      <c r="F139" s="114">
        <v>14.854158524887199</v>
      </c>
      <c r="G139" s="114">
        <v>26.027640601129782</v>
      </c>
      <c r="H139" s="114">
        <v>3.4426404234909578</v>
      </c>
      <c r="I139" s="114">
        <v>0.55778590968842157</v>
      </c>
      <c r="J139" s="115">
        <v>1.0871496074181972</v>
      </c>
    </row>
    <row r="140" spans="1:10" ht="12" customHeight="1">
      <c r="A140" s="23">
        <v>2015</v>
      </c>
      <c r="B140" s="48">
        <v>100</v>
      </c>
      <c r="C140" s="56">
        <v>7.0203662502139315</v>
      </c>
      <c r="D140" s="56">
        <v>16.002053739517372</v>
      </c>
      <c r="E140" s="56">
        <v>30.282389183638543</v>
      </c>
      <c r="F140" s="56">
        <v>16.563409207598838</v>
      </c>
      <c r="G140" s="56">
        <v>25.062467910320041</v>
      </c>
      <c r="H140" s="56">
        <v>3.4776655827485881</v>
      </c>
      <c r="I140" s="56">
        <v>0.50658908095156596</v>
      </c>
      <c r="J140" s="57">
        <v>1.0850590450111244</v>
      </c>
    </row>
    <row r="141" spans="1:10" ht="12" customHeight="1">
      <c r="A141" s="88">
        <v>2016</v>
      </c>
      <c r="B141" s="118">
        <v>100</v>
      </c>
      <c r="C141" s="276">
        <f t="shared" ref="C141:J141" si="6">C126/$B$126*$B$141</f>
        <v>7.4161291423500906</v>
      </c>
      <c r="D141" s="276">
        <f t="shared" si="6"/>
        <v>16.361216340739222</v>
      </c>
      <c r="E141" s="276">
        <f t="shared" si="6"/>
        <v>29.971673321729636</v>
      </c>
      <c r="F141" s="276">
        <f t="shared" ref="F141" si="7">F126/$B$126*$B$141</f>
        <v>16.10525238046483</v>
      </c>
      <c r="G141" s="276">
        <f t="shared" si="6"/>
        <v>25.302890686324698</v>
      </c>
      <c r="H141" s="276">
        <f t="shared" si="6"/>
        <v>3.4401556260878472</v>
      </c>
      <c r="I141" s="276">
        <f t="shared" ref="I141" si="8">I126/$B$126*$B$141</f>
        <v>0.35834954438415073</v>
      </c>
      <c r="J141" s="275">
        <f t="shared" si="6"/>
        <v>1.0306815467048906</v>
      </c>
    </row>
    <row r="142" spans="1:10" ht="12" customHeight="1">
      <c r="A142" s="680" t="s">
        <v>108</v>
      </c>
      <c r="B142" s="680"/>
      <c r="C142" s="680"/>
      <c r="D142" s="680"/>
      <c r="E142" s="680"/>
      <c r="F142" s="681"/>
      <c r="G142" s="680"/>
      <c r="H142" s="680"/>
      <c r="I142" s="681"/>
      <c r="J142" s="680"/>
    </row>
    <row r="143" spans="1:10" ht="12" customHeight="1">
      <c r="A143" s="23">
        <v>1995</v>
      </c>
      <c r="B143" s="54">
        <v>31.216498591805212</v>
      </c>
      <c r="C143" s="54">
        <v>39.117647058823529</v>
      </c>
      <c r="D143" s="54">
        <v>27.288368891947695</v>
      </c>
      <c r="E143" s="54">
        <v>25.9304084720121</v>
      </c>
      <c r="F143" s="54">
        <v>7.3833671399594323</v>
      </c>
      <c r="G143" s="54">
        <v>41.214720531267297</v>
      </c>
      <c r="H143" s="54">
        <v>44.200913242009129</v>
      </c>
      <c r="I143" s="54">
        <v>20.833333333333336</v>
      </c>
      <c r="J143" s="55">
        <v>60.995850622406643</v>
      </c>
    </row>
    <row r="144" spans="1:10" ht="12" customHeight="1">
      <c r="A144" s="87">
        <v>2000</v>
      </c>
      <c r="B144" s="112">
        <v>34.222378882230835</v>
      </c>
      <c r="C144" s="112">
        <v>44.190871369294605</v>
      </c>
      <c r="D144" s="112">
        <v>31.472746331236895</v>
      </c>
      <c r="E144" s="112">
        <v>27.24354501046755</v>
      </c>
      <c r="F144" s="112">
        <v>11.130679816836915</v>
      </c>
      <c r="G144" s="112">
        <v>44.182446111706561</v>
      </c>
      <c r="H144" s="112">
        <v>50.187265917603</v>
      </c>
      <c r="I144" s="112">
        <v>28.07017543859649</v>
      </c>
      <c r="J144" s="113">
        <v>58.935361216730044</v>
      </c>
    </row>
    <row r="145" spans="1:10" ht="12" customHeight="1">
      <c r="A145" s="23">
        <v>2005</v>
      </c>
      <c r="B145" s="54">
        <v>39.570066767010147</v>
      </c>
      <c r="C145" s="54">
        <v>45.431726907630519</v>
      </c>
      <c r="D145" s="54">
        <v>35.993098986413628</v>
      </c>
      <c r="E145" s="54">
        <v>35.155772755039706</v>
      </c>
      <c r="F145" s="54">
        <v>12.885154061624648</v>
      </c>
      <c r="G145" s="54">
        <v>49.355544747081716</v>
      </c>
      <c r="H145" s="54">
        <v>58.004827031375704</v>
      </c>
      <c r="I145" s="54">
        <v>30</v>
      </c>
      <c r="J145" s="55">
        <v>62.928348909657316</v>
      </c>
    </row>
    <row r="146" spans="1:10" ht="12" customHeight="1">
      <c r="A146" s="87">
        <v>2006</v>
      </c>
      <c r="B146" s="112">
        <v>40.848554817960661</v>
      </c>
      <c r="C146" s="112">
        <v>48.376068376068375</v>
      </c>
      <c r="D146" s="112">
        <v>37.157757496740544</v>
      </c>
      <c r="E146" s="112">
        <v>37.950819672131146</v>
      </c>
      <c r="F146" s="112">
        <v>13.16931982633864</v>
      </c>
      <c r="G146" s="112">
        <v>50.634920634920633</v>
      </c>
      <c r="H146" s="112">
        <v>59.848484848484851</v>
      </c>
      <c r="I146" s="112">
        <v>37.777777777777779</v>
      </c>
      <c r="J146" s="113">
        <v>58.075601374570454</v>
      </c>
    </row>
    <row r="147" spans="1:10" ht="12" customHeight="1">
      <c r="A147" s="23">
        <v>2007</v>
      </c>
      <c r="B147" s="54">
        <v>42.231460485428741</v>
      </c>
      <c r="C147" s="54">
        <v>50.194552529182879</v>
      </c>
      <c r="D147" s="54">
        <v>39.699928554417717</v>
      </c>
      <c r="E147" s="54">
        <v>39.534512992188745</v>
      </c>
      <c r="F147" s="54">
        <v>12.134038800705467</v>
      </c>
      <c r="G147" s="54">
        <v>52.52007754084741</v>
      </c>
      <c r="H147" s="54">
        <v>62.569832402234638</v>
      </c>
      <c r="I147" s="54">
        <v>38.181818181818187</v>
      </c>
      <c r="J147" s="55">
        <v>58.267716535433067</v>
      </c>
    </row>
    <row r="148" spans="1:10" ht="12" customHeight="1">
      <c r="A148" s="87">
        <v>2008</v>
      </c>
      <c r="B148" s="112">
        <v>41.917666693157436</v>
      </c>
      <c r="C148" s="112">
        <v>49.343232438606513</v>
      </c>
      <c r="D148" s="112">
        <v>38.550352790250159</v>
      </c>
      <c r="E148" s="112">
        <v>39.860774818401943</v>
      </c>
      <c r="F148" s="112">
        <v>14.276885043263288</v>
      </c>
      <c r="G148" s="112">
        <v>53.482045701849835</v>
      </c>
      <c r="H148" s="112">
        <v>59.446092977250245</v>
      </c>
      <c r="I148" s="112">
        <v>37.272727272727273</v>
      </c>
      <c r="J148" s="113">
        <v>62.382445141065837</v>
      </c>
    </row>
    <row r="149" spans="1:10" ht="12" customHeight="1">
      <c r="A149" s="23">
        <v>2009</v>
      </c>
      <c r="B149" s="54">
        <v>44.1399393649274</v>
      </c>
      <c r="C149" s="54">
        <v>50.172811059907829</v>
      </c>
      <c r="D149" s="54">
        <v>40.619349005424951</v>
      </c>
      <c r="E149" s="54">
        <v>42.007157769161942</v>
      </c>
      <c r="F149" s="54">
        <v>16.443282118339329</v>
      </c>
      <c r="G149" s="54">
        <v>54.909090909090907</v>
      </c>
      <c r="H149" s="54">
        <v>63.380281690140848</v>
      </c>
      <c r="I149" s="54">
        <v>41.584158415841586</v>
      </c>
      <c r="J149" s="55">
        <v>62.5</v>
      </c>
    </row>
    <row r="150" spans="1:10" ht="12" customHeight="1">
      <c r="A150" s="87">
        <v>2010</v>
      </c>
      <c r="B150" s="112">
        <v>44.09765625</v>
      </c>
      <c r="C150" s="112">
        <v>49.888392857142854</v>
      </c>
      <c r="D150" s="112">
        <v>42.525658188308789</v>
      </c>
      <c r="E150" s="112">
        <v>42.231404958677686</v>
      </c>
      <c r="F150" s="112">
        <v>14.942528735632186</v>
      </c>
      <c r="G150" s="112">
        <v>55.811719500480308</v>
      </c>
      <c r="H150" s="112">
        <v>62.315996074582927</v>
      </c>
      <c r="I150" s="112">
        <v>42.608695652173914</v>
      </c>
      <c r="J150" s="113">
        <v>65.476190476190482</v>
      </c>
    </row>
    <row r="151" spans="1:10" ht="12" customHeight="1">
      <c r="A151" s="23">
        <v>2011</v>
      </c>
      <c r="B151" s="56">
        <v>44.868133090990021</v>
      </c>
      <c r="C151" s="56">
        <v>50.627137970353473</v>
      </c>
      <c r="D151" s="56">
        <v>42.090696189056843</v>
      </c>
      <c r="E151" s="56">
        <v>43.027255887801005</v>
      </c>
      <c r="F151" s="56">
        <v>16.439089692101742</v>
      </c>
      <c r="G151" s="56">
        <v>57.547291210912363</v>
      </c>
      <c r="H151" s="56">
        <v>64.654333008763388</v>
      </c>
      <c r="I151" s="56">
        <v>48.550724637681157</v>
      </c>
      <c r="J151" s="57">
        <v>63.56275303643725</v>
      </c>
    </row>
    <row r="152" spans="1:10" ht="12" customHeight="1">
      <c r="A152" s="87">
        <v>2012</v>
      </c>
      <c r="B152" s="114">
        <v>45.445385677501214</v>
      </c>
      <c r="C152" s="114">
        <v>51.578947368421055</v>
      </c>
      <c r="D152" s="114">
        <v>42.596303718548207</v>
      </c>
      <c r="E152" s="114">
        <v>43.539325842696627</v>
      </c>
      <c r="F152" s="114">
        <v>17.703604806408546</v>
      </c>
      <c r="G152" s="114">
        <v>58.204081632653057</v>
      </c>
      <c r="H152" s="114">
        <v>66.3849765258216</v>
      </c>
      <c r="I152" s="114">
        <v>37.984496124031011</v>
      </c>
      <c r="J152" s="115">
        <v>67.058823529411754</v>
      </c>
    </row>
    <row r="153" spans="1:10" ht="12" customHeight="1">
      <c r="A153" s="65">
        <v>2013</v>
      </c>
      <c r="B153" s="56">
        <v>44.232296253519095</v>
      </c>
      <c r="C153" s="56">
        <v>47.910295616717633</v>
      </c>
      <c r="D153" s="56">
        <v>42.426778242677827</v>
      </c>
      <c r="E153" s="56">
        <v>42.116254785938047</v>
      </c>
      <c r="F153" s="56">
        <v>18.103448275862068</v>
      </c>
      <c r="G153" s="56">
        <v>59.003284306725689</v>
      </c>
      <c r="H153" s="56">
        <v>62.987736900780376</v>
      </c>
      <c r="I153" s="56">
        <v>45.3125</v>
      </c>
      <c r="J153" s="57">
        <v>64.705882352941174</v>
      </c>
    </row>
    <row r="154" spans="1:10" ht="12" customHeight="1">
      <c r="A154" s="87">
        <v>2014</v>
      </c>
      <c r="B154" s="114">
        <v>45.468433580843431</v>
      </c>
      <c r="C154" s="114">
        <v>51.579466929911156</v>
      </c>
      <c r="D154" s="114">
        <v>44.638619201726002</v>
      </c>
      <c r="E154" s="114">
        <v>42.687932449865137</v>
      </c>
      <c r="F154" s="114">
        <v>18.010045443673761</v>
      </c>
      <c r="G154" s="114">
        <v>59.800709800709804</v>
      </c>
      <c r="H154" s="114">
        <v>66.253869969040252</v>
      </c>
      <c r="I154" s="114">
        <v>38.216560509554142</v>
      </c>
      <c r="J154" s="115">
        <v>63.398692810457511</v>
      </c>
    </row>
    <row r="155" spans="1:10" ht="12" customHeight="1">
      <c r="A155" s="23">
        <v>2015</v>
      </c>
      <c r="B155" s="56">
        <v>44.668834502823891</v>
      </c>
      <c r="C155" s="56">
        <v>52.949780594831786</v>
      </c>
      <c r="D155" s="56">
        <v>44.085561497326204</v>
      </c>
      <c r="E155" s="56">
        <v>42.059455182547758</v>
      </c>
      <c r="F155" s="56">
        <v>18.020252118206241</v>
      </c>
      <c r="G155" s="56">
        <v>59.737776563780386</v>
      </c>
      <c r="H155" s="56">
        <v>65.157480314960623</v>
      </c>
      <c r="I155" s="56">
        <v>43.918918918918919</v>
      </c>
      <c r="J155" s="57">
        <v>65.930599369085172</v>
      </c>
    </row>
    <row r="156" spans="1:10" ht="12" customHeight="1">
      <c r="A156" s="88">
        <v>2016</v>
      </c>
      <c r="B156" s="276">
        <f>13248/B126*100</f>
        <v>45.213473942868845</v>
      </c>
      <c r="C156" s="276">
        <f>1129/C126*100</f>
        <v>51.955821445006897</v>
      </c>
      <c r="D156" s="276">
        <f>2207/D126*100</f>
        <v>46.036712557363366</v>
      </c>
      <c r="E156" s="276">
        <f>3738/E126*100</f>
        <v>42.564336142108857</v>
      </c>
      <c r="F156" s="276">
        <f>833/F126*100</f>
        <v>17.652044924772198</v>
      </c>
      <c r="G156" s="276">
        <f>4411/E126*100</f>
        <v>50.22773855613756</v>
      </c>
      <c r="H156" s="276">
        <f>674/H126*100</f>
        <v>66.865079365079367</v>
      </c>
      <c r="I156" s="276">
        <f>49/I126*100</f>
        <v>46.666666666666664</v>
      </c>
      <c r="J156" s="275">
        <f>206/J126*100</f>
        <v>68.211920529801333</v>
      </c>
    </row>
    <row r="157" spans="1:10" ht="15" customHeight="1">
      <c r="A157" s="628" t="s">
        <v>222</v>
      </c>
      <c r="B157" s="628"/>
      <c r="C157" s="628"/>
      <c r="D157" s="628"/>
      <c r="E157" s="628"/>
      <c r="F157" s="684"/>
      <c r="G157" s="628"/>
      <c r="H157" s="628"/>
      <c r="I157" s="684"/>
      <c r="J157" s="628"/>
    </row>
    <row r="158" spans="1:10" ht="15" customHeight="1">
      <c r="A158" s="685" t="s">
        <v>227</v>
      </c>
      <c r="B158" s="685"/>
      <c r="C158" s="685"/>
      <c r="D158" s="685"/>
      <c r="E158" s="685"/>
      <c r="F158" s="685"/>
      <c r="G158" s="685"/>
      <c r="H158" s="685"/>
      <c r="I158" s="685"/>
      <c r="J158" s="685"/>
    </row>
    <row r="159" spans="1:10" ht="15" customHeight="1">
      <c r="A159" s="685" t="s">
        <v>226</v>
      </c>
      <c r="B159" s="685"/>
      <c r="C159" s="685"/>
      <c r="D159" s="685"/>
      <c r="E159" s="685"/>
      <c r="F159" s="685"/>
      <c r="G159" s="685"/>
      <c r="H159" s="685"/>
      <c r="I159" s="685"/>
      <c r="J159" s="685"/>
    </row>
    <row r="160" spans="1:10" ht="15" customHeight="1">
      <c r="A160" s="685" t="s">
        <v>375</v>
      </c>
      <c r="B160" s="685"/>
      <c r="C160" s="685"/>
      <c r="D160" s="685"/>
      <c r="E160" s="685"/>
      <c r="F160" s="685"/>
      <c r="G160" s="685"/>
      <c r="H160" s="685"/>
      <c r="I160" s="685"/>
      <c r="J160" s="685"/>
    </row>
    <row r="161" spans="1:10" ht="15" customHeight="1">
      <c r="A161" s="685" t="s">
        <v>225</v>
      </c>
      <c r="B161" s="685"/>
      <c r="C161" s="685"/>
      <c r="D161" s="685"/>
      <c r="E161" s="685"/>
      <c r="F161" s="685"/>
      <c r="G161" s="685"/>
      <c r="H161" s="685"/>
      <c r="I161" s="685"/>
      <c r="J161" s="685"/>
    </row>
  </sheetData>
  <mergeCells count="28">
    <mergeCell ref="H4:H6"/>
    <mergeCell ref="J4:J6"/>
    <mergeCell ref="A7:J7"/>
    <mergeCell ref="I4:I6"/>
    <mergeCell ref="A159:J159"/>
    <mergeCell ref="A160:J160"/>
    <mergeCell ref="A161:J161"/>
    <mergeCell ref="A142:J142"/>
    <mergeCell ref="A82:J82"/>
    <mergeCell ref="A97:J97"/>
    <mergeCell ref="A112:J112"/>
    <mergeCell ref="A127:J127"/>
    <mergeCell ref="A1:C1"/>
    <mergeCell ref="A67:J67"/>
    <mergeCell ref="A52:J52"/>
    <mergeCell ref="A157:J157"/>
    <mergeCell ref="A158:J158"/>
    <mergeCell ref="F4:F6"/>
    <mergeCell ref="A22:J22"/>
    <mergeCell ref="A37:J37"/>
    <mergeCell ref="A2:J2"/>
    <mergeCell ref="A3:A6"/>
    <mergeCell ref="B3:B6"/>
    <mergeCell ref="C3:J3"/>
    <mergeCell ref="C4:C6"/>
    <mergeCell ref="D4:D6"/>
    <mergeCell ref="E4:E6"/>
    <mergeCell ref="G4:G6"/>
  </mergeCells>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24</vt:i4>
      </vt:variant>
    </vt:vector>
  </HeadingPairs>
  <TitlesOfParts>
    <vt:vector size="50" baseType="lpstr">
      <vt:lpstr>Inhalt</vt:lpstr>
      <vt:lpstr>Tab. F5-1A</vt:lpstr>
      <vt:lpstr>Abb. F5-4web</vt:lpstr>
      <vt:lpstr>Abb. F5-5web</vt:lpstr>
      <vt:lpstr>Abb. F5-6web</vt:lpstr>
      <vt:lpstr>Tab. F5-2web</vt:lpstr>
      <vt:lpstr>Tab. F5-3web</vt:lpstr>
      <vt:lpstr>Tab. F5-4web</vt:lpstr>
      <vt:lpstr>Tab. F5-5web</vt:lpstr>
      <vt:lpstr>Tab. F5-6web</vt:lpstr>
      <vt:lpstr>Tab. F5-7web</vt:lpstr>
      <vt:lpstr>Tab. F5-8web</vt:lpstr>
      <vt:lpstr>Tab. F5-9web</vt:lpstr>
      <vt:lpstr>Tab. F5-10web</vt:lpstr>
      <vt:lpstr>Tab. F5-11web</vt:lpstr>
      <vt:lpstr>Tab. F5-12web</vt:lpstr>
      <vt:lpstr>Tab. F5-13web</vt:lpstr>
      <vt:lpstr>Tab. F5-14web</vt:lpstr>
      <vt:lpstr>Tab. F5-15web</vt:lpstr>
      <vt:lpstr>Tab. F5-16web</vt:lpstr>
      <vt:lpstr>Tab. F5-17web</vt:lpstr>
      <vt:lpstr>Tab. F5-18web</vt:lpstr>
      <vt:lpstr>Tab F5-17web</vt:lpstr>
      <vt:lpstr>Tab. F5-19web</vt:lpstr>
      <vt:lpstr>Tab. F5-20web</vt:lpstr>
      <vt:lpstr>Tab. F5-21web</vt:lpstr>
      <vt:lpstr>'Abb. F5-4web'!Druckbereich</vt:lpstr>
      <vt:lpstr>'Abb. F5-5web'!Druckbereich</vt:lpstr>
      <vt:lpstr>'Abb. F5-6web'!Druckbereich</vt:lpstr>
      <vt:lpstr>'Tab. F5-10web'!Druckbereich</vt:lpstr>
      <vt:lpstr>'Tab. F5-11web'!Druckbereich</vt:lpstr>
      <vt:lpstr>'Tab. F5-12web'!Druckbereich</vt:lpstr>
      <vt:lpstr>'Tab. F5-13web'!Druckbereich</vt:lpstr>
      <vt:lpstr>'Tab. F5-14web'!Druckbereich</vt:lpstr>
      <vt:lpstr>'Tab. F5-15web'!Druckbereich</vt:lpstr>
      <vt:lpstr>'Tab. F5-16web'!Druckbereich</vt:lpstr>
      <vt:lpstr>'Tab. F5-17web'!Druckbereich</vt:lpstr>
      <vt:lpstr>'Tab. F5-18web'!Druckbereich</vt:lpstr>
      <vt:lpstr>'Tab. F5-19web'!Druckbereich</vt:lpstr>
      <vt:lpstr>'Tab. F5-1A'!Druckbereich</vt:lpstr>
      <vt:lpstr>'Tab. F5-20web'!Druckbereich</vt:lpstr>
      <vt:lpstr>'Tab. F5-21web'!Druckbereich</vt:lpstr>
      <vt:lpstr>'Tab. F5-2web'!Druckbereich</vt:lpstr>
      <vt:lpstr>'Tab. F5-3web'!Druckbereich</vt:lpstr>
      <vt:lpstr>'Tab. F5-4web'!Druckbereich</vt:lpstr>
      <vt:lpstr>'Tab. F5-5web'!Druckbereich</vt:lpstr>
      <vt:lpstr>'Tab. F5-6web'!Druckbereich</vt:lpstr>
      <vt:lpstr>'Tab. F5-7web'!Druckbereich</vt:lpstr>
      <vt:lpstr>'Tab. F5-8web'!Druckbereich</vt:lpstr>
      <vt:lpstr>'Tab. F5-9web'!Druckbereich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Stein, Veronika</cp:lastModifiedBy>
  <cp:lastPrinted>2018-07-09T12:18:57Z</cp:lastPrinted>
  <dcterms:created xsi:type="dcterms:W3CDTF">1996-10-17T05:27:31Z</dcterms:created>
  <dcterms:modified xsi:type="dcterms:W3CDTF">2018-07-09T12:25:25Z</dcterms:modified>
</cp:coreProperties>
</file>