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185" yWindow="15" windowWidth="19440" windowHeight="12240" tabRatio="941"/>
  </bookViews>
  <sheets>
    <sheet name="Inhalt" sheetId="90" r:id="rId1"/>
    <sheet name="Abb. F2-4A" sheetId="78" r:id="rId2"/>
    <sheet name="Abb. F2-5web" sheetId="88" r:id="rId3"/>
    <sheet name="Tab. F2-1A" sheetId="2" r:id="rId4"/>
    <sheet name="Tab. F2-2A" sheetId="16" r:id="rId5"/>
    <sheet name="Tab. F2-3A" sheetId="19" r:id="rId6"/>
    <sheet name="Tab. F2-4A" sheetId="4" r:id="rId7"/>
    <sheet name="Tab. F2-5A" sheetId="68" r:id="rId8"/>
    <sheet name="Tab. F2-6web" sheetId="67" r:id="rId9"/>
    <sheet name="Tab. F2-7web" sheetId="55" r:id="rId10"/>
    <sheet name="Tab. F2-8web" sheetId="73" r:id="rId11"/>
    <sheet name="Tab. F2-9web" sheetId="9" r:id="rId12"/>
    <sheet name="Tab. F2-10web" sheetId="84" r:id="rId13"/>
    <sheet name="Tab. F2-11web" sheetId="86" r:id="rId14"/>
    <sheet name="Tab. F2-12web" sheetId="41" r:id="rId15"/>
    <sheet name="Tab. F2-13web" sheetId="29" r:id="rId16"/>
    <sheet name="Tab. F2-14web" sheetId="52" r:id="rId17"/>
    <sheet name="Tab. F2-15web" sheetId="53" r:id="rId18"/>
    <sheet name="Tab. F2-16web" sheetId="76" r:id="rId19"/>
    <sheet name="Tab. F2-17web" sheetId="48" r:id="rId20"/>
    <sheet name="Tab. F2-18web" sheetId="60" r:id="rId21"/>
    <sheet name="Tab. F2-19web" sheetId="89" r:id="rId22"/>
    <sheet name="Tab. F2-20web" sheetId="74" r:id="rId23"/>
    <sheet name="Tab F2-21web" sheetId="51" r:id="rId24"/>
    <sheet name="Tab. F2-22web" sheetId="57" r:id="rId25"/>
    <sheet name="Tab. F2-23web" sheetId="58" r:id="rId26"/>
    <sheet name="Tab. F2-24web" sheetId="70"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23" hidden="1">[1]Daten!#REF!</definedName>
    <definedName name="__123Graph_A" localSheetId="14" hidden="1">[1]Daten!#REF!</definedName>
    <definedName name="__123Graph_A" localSheetId="16" hidden="1">[1]Daten!#REF!</definedName>
    <definedName name="__123Graph_A" localSheetId="17" hidden="1">[1]Daten!#REF!</definedName>
    <definedName name="__123Graph_A" localSheetId="18" hidden="1">[1]Daten!#REF!</definedName>
    <definedName name="__123Graph_A" localSheetId="20" hidden="1">[1]Daten!#REF!</definedName>
    <definedName name="__123Graph_A" localSheetId="22" hidden="1">[1]Daten!#REF!</definedName>
    <definedName name="__123Graph_A" localSheetId="24" hidden="1">[1]Daten!#REF!</definedName>
    <definedName name="__123Graph_A" localSheetId="25" hidden="1">[3]Daten!#REF!</definedName>
    <definedName name="__123Graph_A" localSheetId="26" hidden="1">[1]Daten!#REF!</definedName>
    <definedName name="__123Graph_A" localSheetId="10" hidden="1">[1]Daten!#REF!</definedName>
    <definedName name="__123Graph_A" hidden="1">[1]Daten!#REF!</definedName>
    <definedName name="_1__123Graph_A17_2.CGM" localSheetId="1" hidden="1">'[7]Schaubild Seite 29'!#REF!</definedName>
    <definedName name="_2__123Graph_A17_2.CGM" localSheetId="18" hidden="1">'[7]Schaubild Seite 29'!#REF!</definedName>
    <definedName name="_3__123Graph_A17_2.CGM" localSheetId="22" hidden="1">'[7]Schaubild Seite 29'!#REF!</definedName>
    <definedName name="_4__123Graph_A17_2.CGM" localSheetId="26" hidden="1">'[7]Schaubild Seite 29'!#REF!</definedName>
    <definedName name="_5__123Graph_A17_2.CGM" hidden="1">'[7]Schaubild Seite 29'!#REF!</definedName>
    <definedName name="_6__123Graph_A17_2L™SCH" localSheetId="1" hidden="1">'[8]JB 17.1'!#REF!</definedName>
    <definedName name="_7__123Graph_A17_2L™SCH" localSheetId="18" hidden="1">'[8]JB 17.1'!#REF!</definedName>
    <definedName name="_8__123Graph_A17_2L™SCH" localSheetId="22" hidden="1">'[8]JB 17.1'!#REF!</definedName>
    <definedName name="_9__123Graph_A17_2L™SCH" localSheetId="26" hidden="1">'[8]JB 17.1'!#REF!</definedName>
    <definedName name="_10__123Graph_A17_2L™SCH" hidden="1">'[8]JB 17.1'!#REF!</definedName>
    <definedName name="_11__123Graph_A17_2_NEU" localSheetId="1" hidden="1">'[8]JB 17.1'!#REF!</definedName>
    <definedName name="_12__123Graph_A17_2_NEU" localSheetId="18" hidden="1">'[8]JB 17.1'!#REF!</definedName>
    <definedName name="_13__123Graph_A17_2_NEU" localSheetId="22" hidden="1">'[8]JB 17.1'!#REF!</definedName>
    <definedName name="_14__123Graph_A17_2_NEU" localSheetId="26" hidden="1">'[8]JB 17.1'!#REF!</definedName>
    <definedName name="_15__123Graph_A17_2_NEU" hidden="1">'[8]JB 17.1'!#REF!</definedName>
    <definedName name="__123Graph_AL™SCH1" localSheetId="1" hidden="1">[9]Daten!#REF!</definedName>
    <definedName name="__123Graph_AL™SCH1" localSheetId="18" hidden="1">[9]Daten!#REF!</definedName>
    <definedName name="__123Graph_AL™SCH1" localSheetId="22" hidden="1">[9]Daten!#REF!</definedName>
    <definedName name="__123Graph_AL™SCH1" localSheetId="26" hidden="1">[9]Daten!#REF!</definedName>
    <definedName name="__123Graph_AL™SCH1" hidden="1">[9]Daten!#REF!</definedName>
    <definedName name="__123Graph_AL™SCH2" localSheetId="1" hidden="1">[9]Daten!#REF!</definedName>
    <definedName name="__123Graph_AL™SCH2" localSheetId="18" hidden="1">[9]Daten!#REF!</definedName>
    <definedName name="__123Graph_AL™SCH2" localSheetId="22" hidden="1">[9]Daten!#REF!</definedName>
    <definedName name="__123Graph_AL™SCH2" localSheetId="26" hidden="1">[9]Daten!#REF!</definedName>
    <definedName name="__123Graph_AL™SCH2" hidden="1">[9]Daten!#REF!</definedName>
    <definedName name="__123Graph_AL™SCH3" localSheetId="1" hidden="1">[9]Daten!#REF!</definedName>
    <definedName name="__123Graph_AL™SCH3" localSheetId="18" hidden="1">[9]Daten!#REF!</definedName>
    <definedName name="__123Graph_AL™SCH3" localSheetId="22" hidden="1">[9]Daten!#REF!</definedName>
    <definedName name="__123Graph_AL™SCH3" localSheetId="26" hidden="1">[9]Daten!#REF!</definedName>
    <definedName name="__123Graph_AL™SCH3" hidden="1">[9]Daten!#REF!</definedName>
    <definedName name="__123Graph_AL™SCH4" localSheetId="1" hidden="1">[9]Daten!#REF!</definedName>
    <definedName name="__123Graph_AL™SCH4" localSheetId="18" hidden="1">[9]Daten!#REF!</definedName>
    <definedName name="__123Graph_AL™SCH4" localSheetId="22" hidden="1">[9]Daten!#REF!</definedName>
    <definedName name="__123Graph_AL™SCH4" localSheetId="26" hidden="1">[9]Daten!#REF!</definedName>
    <definedName name="__123Graph_AL™SCH4" hidden="1">[9]Daten!#REF!</definedName>
    <definedName name="__123Graph_AL™SCH5" localSheetId="1" hidden="1">[9]Daten!#REF!</definedName>
    <definedName name="__123Graph_AL™SCH5" localSheetId="18" hidden="1">[9]Daten!#REF!</definedName>
    <definedName name="__123Graph_AL™SCH5" localSheetId="22" hidden="1">[9]Daten!#REF!</definedName>
    <definedName name="__123Graph_AL™SCH5" localSheetId="26" hidden="1">[9]Daten!#REF!</definedName>
    <definedName name="__123Graph_AL™SCH5" hidden="1">[9]Daten!#REF!</definedName>
    <definedName name="__123Graph_AL™SCH6" localSheetId="1" hidden="1">[9]Daten!#REF!</definedName>
    <definedName name="__123Graph_AL™SCH6" localSheetId="18" hidden="1">[9]Daten!#REF!</definedName>
    <definedName name="__123Graph_AL™SCH6" localSheetId="22" hidden="1">[9]Daten!#REF!</definedName>
    <definedName name="__123Graph_AL™SCH6" localSheetId="26" hidden="1">[9]Daten!#REF!</definedName>
    <definedName name="__123Graph_AL™SCH6" hidden="1">[9]Daten!#REF!</definedName>
    <definedName name="__123Graph_B" localSheetId="1" hidden="1">[1]Daten!#REF!</definedName>
    <definedName name="__123Graph_B" localSheetId="23" hidden="1">[1]Daten!#REF!</definedName>
    <definedName name="__123Graph_B" localSheetId="14" hidden="1">[1]Daten!#REF!</definedName>
    <definedName name="__123Graph_B" localSheetId="16" hidden="1">[1]Daten!#REF!</definedName>
    <definedName name="__123Graph_B" localSheetId="17" hidden="1">[1]Daten!#REF!</definedName>
    <definedName name="__123Graph_B" localSheetId="18" hidden="1">[1]Daten!#REF!</definedName>
    <definedName name="__123Graph_B" localSheetId="20" hidden="1">[1]Daten!#REF!</definedName>
    <definedName name="__123Graph_B" localSheetId="22" hidden="1">[1]Daten!#REF!</definedName>
    <definedName name="__123Graph_B" localSheetId="24" hidden="1">[1]Daten!#REF!</definedName>
    <definedName name="__123Graph_B" localSheetId="25" hidden="1">[3]Daten!#REF!</definedName>
    <definedName name="__123Graph_B" localSheetId="26" hidden="1">[1]Daten!#REF!</definedName>
    <definedName name="__123Graph_B" localSheetId="10" hidden="1">[1]Daten!#REF!</definedName>
    <definedName name="__123Graph_B" hidden="1">[1]Daten!#REF!</definedName>
    <definedName name="__123Graph_BL™SCH5" localSheetId="1" hidden="1">[9]Daten!#REF!</definedName>
    <definedName name="__123Graph_BL™SCH5" localSheetId="18" hidden="1">[9]Daten!#REF!</definedName>
    <definedName name="__123Graph_BL™SCH5" localSheetId="22" hidden="1">[9]Daten!#REF!</definedName>
    <definedName name="__123Graph_BL™SCH5" localSheetId="26" hidden="1">[9]Daten!#REF!</definedName>
    <definedName name="__123Graph_BL™SCH5" hidden="1">[9]Daten!#REF!</definedName>
    <definedName name="__123Graph_BL™SCH6" localSheetId="1" hidden="1">[9]Daten!#REF!</definedName>
    <definedName name="__123Graph_BL™SCH6" localSheetId="18" hidden="1">[9]Daten!#REF!</definedName>
    <definedName name="__123Graph_BL™SCH6" localSheetId="22" hidden="1">[9]Daten!#REF!</definedName>
    <definedName name="__123Graph_BL™SCH6" localSheetId="26" hidden="1">[9]Daten!#REF!</definedName>
    <definedName name="__123Graph_BL™SCH6" hidden="1">[9]Daten!#REF!</definedName>
    <definedName name="__123Graph_C" localSheetId="1" hidden="1">[1]Daten!#REF!</definedName>
    <definedName name="__123Graph_C" localSheetId="23" hidden="1">[1]Daten!#REF!</definedName>
    <definedName name="__123Graph_C" localSheetId="14" hidden="1">[1]Daten!#REF!</definedName>
    <definedName name="__123Graph_C" localSheetId="16" hidden="1">[1]Daten!#REF!</definedName>
    <definedName name="__123Graph_C" localSheetId="17" hidden="1">[1]Daten!#REF!</definedName>
    <definedName name="__123Graph_C" localSheetId="18" hidden="1">[1]Daten!#REF!</definedName>
    <definedName name="__123Graph_C" localSheetId="20" hidden="1">[1]Daten!#REF!</definedName>
    <definedName name="__123Graph_C" localSheetId="22" hidden="1">[1]Daten!#REF!</definedName>
    <definedName name="__123Graph_C" localSheetId="24" hidden="1">[1]Daten!#REF!</definedName>
    <definedName name="__123Graph_C" localSheetId="25" hidden="1">[3]Daten!#REF!</definedName>
    <definedName name="__123Graph_C" localSheetId="26" hidden="1">[1]Daten!#REF!</definedName>
    <definedName name="__123Graph_C" localSheetId="10" hidden="1">[1]Daten!#REF!</definedName>
    <definedName name="__123Graph_C" hidden="1">[1]Daten!#REF!</definedName>
    <definedName name="__123Graph_CL™SCH5" localSheetId="1" hidden="1">[9]Daten!#REF!</definedName>
    <definedName name="__123Graph_CL™SCH5" localSheetId="18" hidden="1">[9]Daten!#REF!</definedName>
    <definedName name="__123Graph_CL™SCH5" localSheetId="22" hidden="1">[9]Daten!#REF!</definedName>
    <definedName name="__123Graph_CL™SCH5" localSheetId="26" hidden="1">[9]Daten!#REF!</definedName>
    <definedName name="__123Graph_CL™SCH5" hidden="1">[9]Daten!#REF!</definedName>
    <definedName name="__123Graph_CL™SCH6" localSheetId="1" hidden="1">[9]Daten!#REF!</definedName>
    <definedName name="__123Graph_CL™SCH6" localSheetId="18" hidden="1">[9]Daten!#REF!</definedName>
    <definedName name="__123Graph_CL™SCH6" localSheetId="22" hidden="1">[9]Daten!#REF!</definedName>
    <definedName name="__123Graph_CL™SCH6" localSheetId="26" hidden="1">[9]Daten!#REF!</definedName>
    <definedName name="__123Graph_CL™SCH6" hidden="1">[9]Daten!#REF!</definedName>
    <definedName name="__123Graph_D" localSheetId="1" hidden="1">[1]Daten!#REF!</definedName>
    <definedName name="__123Graph_D" localSheetId="23" hidden="1">[1]Daten!#REF!</definedName>
    <definedName name="__123Graph_D" localSheetId="14" hidden="1">[1]Daten!#REF!</definedName>
    <definedName name="__123Graph_D" localSheetId="16" hidden="1">[1]Daten!#REF!</definedName>
    <definedName name="__123Graph_D" localSheetId="17" hidden="1">[1]Daten!#REF!</definedName>
    <definedName name="__123Graph_D" localSheetId="18" hidden="1">[1]Daten!#REF!</definedName>
    <definedName name="__123Graph_D" localSheetId="20" hidden="1">[1]Daten!#REF!</definedName>
    <definedName name="__123Graph_D" localSheetId="22" hidden="1">[1]Daten!#REF!</definedName>
    <definedName name="__123Graph_D" localSheetId="24" hidden="1">[1]Daten!#REF!</definedName>
    <definedName name="__123Graph_D" localSheetId="25" hidden="1">[3]Daten!#REF!</definedName>
    <definedName name="__123Graph_D" localSheetId="26" hidden="1">[1]Daten!#REF!</definedName>
    <definedName name="__123Graph_D" localSheetId="10" hidden="1">[1]Daten!#REF!</definedName>
    <definedName name="__123Graph_D" hidden="1">[1]Daten!#REF!</definedName>
    <definedName name="__123Graph_DL™SCH5" localSheetId="1" hidden="1">[9]Daten!#REF!</definedName>
    <definedName name="__123Graph_DL™SCH5" localSheetId="18" hidden="1">[9]Daten!#REF!</definedName>
    <definedName name="__123Graph_DL™SCH5" localSheetId="22" hidden="1">[9]Daten!#REF!</definedName>
    <definedName name="__123Graph_DL™SCH5" localSheetId="26" hidden="1">[9]Daten!#REF!</definedName>
    <definedName name="__123Graph_DL™SCH5" hidden="1">[9]Daten!#REF!</definedName>
    <definedName name="__123Graph_DL™SCH6" localSheetId="1" hidden="1">[9]Daten!#REF!</definedName>
    <definedName name="__123Graph_DL™SCH6" localSheetId="18" hidden="1">[9]Daten!#REF!</definedName>
    <definedName name="__123Graph_DL™SCH6" localSheetId="22" hidden="1">[9]Daten!#REF!</definedName>
    <definedName name="__123Graph_DL™SCH6" localSheetId="26" hidden="1">[9]Daten!#REF!</definedName>
    <definedName name="__123Graph_DL™SCH6" hidden="1">[9]Daten!#REF!</definedName>
    <definedName name="__123Graph_E" localSheetId="1" hidden="1">[1]Daten!#REF!</definedName>
    <definedName name="__123Graph_E" localSheetId="23" hidden="1">[1]Daten!#REF!</definedName>
    <definedName name="__123Graph_E" localSheetId="14" hidden="1">[1]Daten!#REF!</definedName>
    <definedName name="__123Graph_E" localSheetId="16" hidden="1">[1]Daten!#REF!</definedName>
    <definedName name="__123Graph_E" localSheetId="17" hidden="1">[1]Daten!#REF!</definedName>
    <definedName name="__123Graph_E" localSheetId="18" hidden="1">[1]Daten!#REF!</definedName>
    <definedName name="__123Graph_E" localSheetId="20" hidden="1">[1]Daten!#REF!</definedName>
    <definedName name="__123Graph_E" localSheetId="22" hidden="1">[1]Daten!#REF!</definedName>
    <definedName name="__123Graph_E" localSheetId="24" hidden="1">[1]Daten!#REF!</definedName>
    <definedName name="__123Graph_E" localSheetId="25" hidden="1">[3]Daten!#REF!</definedName>
    <definedName name="__123Graph_E" localSheetId="26" hidden="1">[1]Daten!#REF!</definedName>
    <definedName name="__123Graph_E" localSheetId="10" hidden="1">[1]Daten!#REF!</definedName>
    <definedName name="__123Graph_E" hidden="1">[1]Daten!#REF!</definedName>
    <definedName name="__123Graph_F" localSheetId="1" hidden="1">[1]Daten!#REF!</definedName>
    <definedName name="__123Graph_F" localSheetId="23" hidden="1">[1]Daten!#REF!</definedName>
    <definedName name="__123Graph_F" localSheetId="14" hidden="1">[1]Daten!#REF!</definedName>
    <definedName name="__123Graph_F" localSheetId="16" hidden="1">[1]Daten!#REF!</definedName>
    <definedName name="__123Graph_F" localSheetId="17" hidden="1">[1]Daten!#REF!</definedName>
    <definedName name="__123Graph_F" localSheetId="18" hidden="1">[1]Daten!#REF!</definedName>
    <definedName name="__123Graph_F" localSheetId="20" hidden="1">[1]Daten!#REF!</definedName>
    <definedName name="__123Graph_F" localSheetId="22" hidden="1">[1]Daten!#REF!</definedName>
    <definedName name="__123Graph_F" localSheetId="24" hidden="1">[1]Daten!#REF!</definedName>
    <definedName name="__123Graph_F" localSheetId="25" hidden="1">[3]Daten!#REF!</definedName>
    <definedName name="__123Graph_F" localSheetId="26" hidden="1">[1]Daten!#REF!</definedName>
    <definedName name="__123Graph_F" localSheetId="10" hidden="1">[1]Daten!#REF!</definedName>
    <definedName name="__123Graph_F" hidden="1">[1]Daten!#REF!</definedName>
    <definedName name="__123Graph_X" localSheetId="1" hidden="1">[1]Daten!#REF!</definedName>
    <definedName name="__123Graph_X" localSheetId="23" hidden="1">[1]Daten!#REF!</definedName>
    <definedName name="__123Graph_X" localSheetId="14" hidden="1">[1]Daten!#REF!</definedName>
    <definedName name="__123Graph_X" localSheetId="16" hidden="1">[1]Daten!#REF!</definedName>
    <definedName name="__123Graph_X" localSheetId="17" hidden="1">[1]Daten!#REF!</definedName>
    <definedName name="__123Graph_X" localSheetId="18" hidden="1">[1]Daten!#REF!</definedName>
    <definedName name="__123Graph_X" localSheetId="20" hidden="1">[1]Daten!#REF!</definedName>
    <definedName name="__123Graph_X" localSheetId="22" hidden="1">[1]Daten!#REF!</definedName>
    <definedName name="__123Graph_X" localSheetId="24" hidden="1">[1]Daten!#REF!</definedName>
    <definedName name="__123Graph_X" localSheetId="25" hidden="1">[3]Daten!#REF!</definedName>
    <definedName name="__123Graph_X" localSheetId="26" hidden="1">[1]Daten!#REF!</definedName>
    <definedName name="__123Graph_X" localSheetId="10" hidden="1">[1]Daten!#REF!</definedName>
    <definedName name="__123Graph_X" hidden="1">[1]Daten!#REF!</definedName>
    <definedName name="_16__123Graph_X17_2L™SCH" localSheetId="1" hidden="1">'[8]JB 17.1'!#REF!</definedName>
    <definedName name="_17__123Graph_X17_2L™SCH" localSheetId="18" hidden="1">'[8]JB 17.1'!#REF!</definedName>
    <definedName name="_18__123Graph_X17_2L™SCH" localSheetId="22" hidden="1">'[8]JB 17.1'!#REF!</definedName>
    <definedName name="_19__123Graph_X17_2L™SCH" localSheetId="26" hidden="1">'[8]JB 17.1'!#REF!</definedName>
    <definedName name="_20__123Graph_X17_2L™SCH" hidden="1">'[8]JB 17.1'!#REF!</definedName>
    <definedName name="_21__123Graph_X17_2_NEU" localSheetId="1" hidden="1">'[8]JB 17.1'!#REF!</definedName>
    <definedName name="_22__123Graph_X17_2_NEU" localSheetId="18" hidden="1">'[8]JB 17.1'!#REF!</definedName>
    <definedName name="_23__123Graph_X17_2_NEU" localSheetId="22" hidden="1">'[8]JB 17.1'!#REF!</definedName>
    <definedName name="_24__123Graph_X17_2_NEU" localSheetId="26" hidden="1">'[8]JB 17.1'!#REF!</definedName>
    <definedName name="_25__123Graph_X17_2_NEU" hidden="1">'[8]JB 17.1'!#REF!</definedName>
    <definedName name="__123Graph_XL™SCH3" localSheetId="1" hidden="1">[9]Daten!#REF!</definedName>
    <definedName name="__123Graph_XL™SCH3" localSheetId="18" hidden="1">[9]Daten!#REF!</definedName>
    <definedName name="__123Graph_XL™SCH3" localSheetId="22" hidden="1">[9]Daten!#REF!</definedName>
    <definedName name="__123Graph_XL™SCH3" localSheetId="26" hidden="1">[9]Daten!#REF!</definedName>
    <definedName name="__123Graph_XL™SCH3" hidden="1">[9]Daten!#REF!</definedName>
    <definedName name="__123Graph_XL™SCH4" localSheetId="1" hidden="1">[9]Daten!#REF!</definedName>
    <definedName name="__123Graph_XL™SCH4" localSheetId="18" hidden="1">[9]Daten!#REF!</definedName>
    <definedName name="__123Graph_XL™SCH4" localSheetId="22" hidden="1">[9]Daten!#REF!</definedName>
    <definedName name="__123Graph_XL™SCH4" localSheetId="26" hidden="1">[9]Daten!#REF!</definedName>
    <definedName name="__123Graph_XL™SCH4" hidden="1">[9]Daten!#REF!</definedName>
    <definedName name="_123Graph_X" localSheetId="1" hidden="1">[2]Daten!#REF!</definedName>
    <definedName name="_123Graph_X" localSheetId="23" hidden="1">[2]Daten!#REF!</definedName>
    <definedName name="_123Graph_X" localSheetId="14" hidden="1">[2]Daten!#REF!</definedName>
    <definedName name="_123Graph_X" localSheetId="16" hidden="1">[2]Daten!#REF!</definedName>
    <definedName name="_123Graph_X" localSheetId="17" hidden="1">[2]Daten!#REF!</definedName>
    <definedName name="_123Graph_X" localSheetId="18" hidden="1">[2]Daten!#REF!</definedName>
    <definedName name="_123Graph_X" localSheetId="20" hidden="1">[2]Daten!#REF!</definedName>
    <definedName name="_123Graph_X" localSheetId="22" hidden="1">[2]Daten!#REF!</definedName>
    <definedName name="_123Graph_X" localSheetId="24" hidden="1">[2]Daten!#REF!</definedName>
    <definedName name="_123Graph_X" localSheetId="25" hidden="1">[4]Daten!#REF!</definedName>
    <definedName name="_123Graph_X" localSheetId="26" hidden="1">[2]Daten!#REF!</definedName>
    <definedName name="_123Graph_X" localSheetId="10" hidden="1">[2]Daten!#REF!</definedName>
    <definedName name="_123Graph_X" hidden="1">[2]Daten!#REF!</definedName>
    <definedName name="_Fill" localSheetId="1" hidden="1">#REF!</definedName>
    <definedName name="_Fill" localSheetId="23" hidden="1">#REF!</definedName>
    <definedName name="_Fill" localSheetId="16" hidden="1">#REF!</definedName>
    <definedName name="_Fill" localSheetId="17" hidden="1">#REF!</definedName>
    <definedName name="_Fill" localSheetId="18" hidden="1">#REF!</definedName>
    <definedName name="_Fill" localSheetId="20" hidden="1">#REF!</definedName>
    <definedName name="_Fill" localSheetId="22" hidden="1">#REF!</definedName>
    <definedName name="_Fill" localSheetId="24" hidden="1">#REF!</definedName>
    <definedName name="_Fill" localSheetId="25" hidden="1">#REF!</definedName>
    <definedName name="_Fill" localSheetId="26" hidden="1">#REF!</definedName>
    <definedName name="_Fill" localSheetId="10" hidden="1">#REF!</definedName>
    <definedName name="_Fill" hidden="1">#REF!</definedName>
    <definedName name="_Key1" localSheetId="1" hidden="1">#REF!</definedName>
    <definedName name="_Key1" localSheetId="18" hidden="1">#REF!</definedName>
    <definedName name="_Key1" localSheetId="22" hidden="1">#REF!</definedName>
    <definedName name="_Key1" localSheetId="26" hidden="1">#REF!</definedName>
    <definedName name="_Key1" localSheetId="7" hidden="1">#REF!</definedName>
    <definedName name="_Key1" hidden="1">#REF!</definedName>
    <definedName name="_Order1" hidden="1">0</definedName>
    <definedName name="_Sort" localSheetId="1" hidden="1">#REF!</definedName>
    <definedName name="_Sort" localSheetId="18" hidden="1">#REF!</definedName>
    <definedName name="_Sort" localSheetId="22" hidden="1">#REF!</definedName>
    <definedName name="_Sort" localSheetId="26" hidden="1">#REF!</definedName>
    <definedName name="_Sort" localSheetId="7" hidden="1">#REF!</definedName>
    <definedName name="_Sort" hidden="1">#REF!</definedName>
    <definedName name="_xlnm.Print_Area" localSheetId="1">'Abb. F2-4A'!$A$2:$K$25</definedName>
    <definedName name="_xlnm.Print_Area" localSheetId="2">'Abb. F2-5web'!$A$2:$J$27</definedName>
    <definedName name="_xlnm.Print_Area" localSheetId="23">'Tab F2-21web'!$A$2:$F$26</definedName>
    <definedName name="_xlnm.Print_Area" localSheetId="12">'Tab. F2-10web'!$A$2:$K$33</definedName>
    <definedName name="_xlnm.Print_Area" localSheetId="13">'Tab. F2-11web'!$A$2:$O$17</definedName>
    <definedName name="_xlnm.Print_Area" localSheetId="14">'Tab. F2-12web'!$A$2:$O$26</definedName>
    <definedName name="_xlnm.Print_Area" localSheetId="15">'Tab. F2-13web'!$A$2:$T$71</definedName>
    <definedName name="_xlnm.Print_Area" localSheetId="16">'Tab. F2-14web'!$A$2:$N$51</definedName>
    <definedName name="_xlnm.Print_Area" localSheetId="17">'Tab. F2-15web'!$A$2:$I$36</definedName>
    <definedName name="_xlnm.Print_Area" localSheetId="18">'Tab. F2-16web'!$A$2:$G$11</definedName>
    <definedName name="_xlnm.Print_Area" localSheetId="19">'Tab. F2-17web'!$A$2:$P$19</definedName>
    <definedName name="_xlnm.Print_Area" localSheetId="20">'Tab. F2-18web'!$A$2:$I$13</definedName>
    <definedName name="_xlnm.Print_Area" localSheetId="21">'Tab. F2-19web'!$A$2:$H$25</definedName>
    <definedName name="_xlnm.Print_Area" localSheetId="3">'Tab. F2-1A'!$A$2:$M$58</definedName>
    <definedName name="_xlnm.Print_Area" localSheetId="22">'Tab. F2-20web'!$A$2:$H$42</definedName>
    <definedName name="_xlnm.Print_Area" localSheetId="24">'Tab. F2-22web'!$A$2:$H$57</definedName>
    <definedName name="_xlnm.Print_Area" localSheetId="25">'Tab. F2-23web'!$A$2:$S$88</definedName>
    <definedName name="_xlnm.Print_Area" localSheetId="26">'Tab. F2-24web'!$A$2:$J$56</definedName>
    <definedName name="_xlnm.Print_Area" localSheetId="4">'Tab. F2-2A'!$A$2:$I$30</definedName>
    <definedName name="_xlnm.Print_Area" localSheetId="5">'Tab. F2-3A'!$A$2:$I$51</definedName>
    <definedName name="_xlnm.Print_Area" localSheetId="6">'Tab. F2-4A'!$A$2:$AB$22</definedName>
    <definedName name="_xlnm.Print_Area" localSheetId="7">'Tab. F2-5A'!$A$2:$J$32</definedName>
    <definedName name="_xlnm.Print_Area" localSheetId="8">'Tab. F2-6web'!$A$2:$X$40</definedName>
    <definedName name="_xlnm.Print_Area" localSheetId="9">'Tab. F2-7web'!$A$2:$I$76</definedName>
    <definedName name="_xlnm.Print_Area" localSheetId="10">'Tab. F2-8web'!$A$2:$G$51</definedName>
  </definedNames>
  <calcPr calcId="145621" iterate="1" iterateCount="1" calcOnSave="0"/>
</workbook>
</file>

<file path=xl/calcChain.xml><?xml version="1.0" encoding="utf-8"?>
<calcChain xmlns="http://schemas.openxmlformats.org/spreadsheetml/2006/main">
  <c r="T69" i="29" l="1"/>
  <c r="O69" i="29"/>
  <c r="J69" i="29"/>
  <c r="E69" i="29"/>
  <c r="T68" i="29"/>
  <c r="O68" i="29"/>
  <c r="J68" i="29"/>
  <c r="E68" i="29"/>
  <c r="T67" i="29"/>
  <c r="O67" i="29"/>
  <c r="J67" i="29"/>
  <c r="E67" i="29"/>
  <c r="T66" i="29"/>
  <c r="O66" i="29"/>
  <c r="J66" i="29"/>
  <c r="E66" i="29"/>
  <c r="T65" i="29"/>
  <c r="O65" i="29"/>
  <c r="J65" i="29"/>
  <c r="E65" i="29"/>
  <c r="T64" i="29"/>
  <c r="O64" i="29"/>
  <c r="J64" i="29"/>
  <c r="E64" i="29"/>
  <c r="T63" i="29"/>
  <c r="O63" i="29"/>
  <c r="J63" i="29"/>
  <c r="E63" i="29"/>
  <c r="T62" i="29"/>
  <c r="O62" i="29"/>
  <c r="J62" i="29"/>
  <c r="E62" i="29"/>
  <c r="T61" i="29"/>
  <c r="O61" i="29"/>
  <c r="J61" i="29"/>
  <c r="E61" i="29"/>
  <c r="T59" i="29"/>
  <c r="O59" i="29"/>
  <c r="J59" i="29"/>
  <c r="E59" i="29"/>
  <c r="T58" i="29"/>
  <c r="O58" i="29"/>
  <c r="J58" i="29"/>
  <c r="E58" i="29"/>
  <c r="T57" i="29"/>
  <c r="O57" i="29"/>
  <c r="J57" i="29"/>
  <c r="E57" i="29"/>
  <c r="T56" i="29"/>
  <c r="O56" i="29"/>
  <c r="J56" i="29"/>
  <c r="E56" i="29"/>
  <c r="T55" i="29"/>
  <c r="O55" i="29"/>
  <c r="J55" i="29"/>
  <c r="E55" i="29"/>
  <c r="T54" i="29"/>
  <c r="O54" i="29"/>
  <c r="J54" i="29"/>
  <c r="E54" i="29"/>
  <c r="T53" i="29"/>
  <c r="O53" i="29"/>
  <c r="J53" i="29"/>
  <c r="E53" i="29"/>
  <c r="T52" i="29"/>
  <c r="O52" i="29"/>
  <c r="J52" i="29"/>
  <c r="E52" i="29"/>
  <c r="T51" i="29"/>
  <c r="O51" i="29"/>
  <c r="J51" i="29"/>
  <c r="E51" i="29"/>
  <c r="T49" i="29"/>
  <c r="O49" i="29"/>
  <c r="J49" i="29"/>
  <c r="E49" i="29"/>
  <c r="T48" i="29"/>
  <c r="O48" i="29"/>
  <c r="J48" i="29"/>
  <c r="E48" i="29"/>
  <c r="T47" i="29"/>
  <c r="O47" i="29"/>
  <c r="J47" i="29"/>
  <c r="E47" i="29"/>
  <c r="T46" i="29"/>
  <c r="O46" i="29"/>
  <c r="J46" i="29"/>
  <c r="E46" i="29"/>
  <c r="T45" i="29"/>
  <c r="O45" i="29"/>
  <c r="J45" i="29"/>
  <c r="E45" i="29"/>
  <c r="T44" i="29"/>
  <c r="O44" i="29"/>
  <c r="J44" i="29"/>
  <c r="E44" i="29"/>
  <c r="T43" i="29"/>
  <c r="O43" i="29"/>
  <c r="J43" i="29"/>
  <c r="E43" i="29"/>
  <c r="T42" i="29"/>
  <c r="O42" i="29"/>
  <c r="J42" i="29"/>
  <c r="E42" i="29"/>
  <c r="T41" i="29"/>
  <c r="O41" i="29"/>
  <c r="J41" i="29"/>
  <c r="E41" i="29"/>
  <c r="N6" i="52"/>
  <c r="D29" i="16"/>
  <c r="O7" i="29"/>
  <c r="T7" i="29"/>
  <c r="O8" i="29"/>
  <c r="T8" i="29"/>
  <c r="O9" i="29"/>
  <c r="T9" i="29"/>
  <c r="O10" i="29"/>
  <c r="T10" i="29"/>
  <c r="O11" i="29"/>
  <c r="T11" i="29"/>
  <c r="O12" i="29"/>
  <c r="T12" i="29"/>
  <c r="O13" i="29"/>
  <c r="T13" i="29"/>
  <c r="O14" i="29"/>
  <c r="T14" i="29"/>
  <c r="O15" i="29"/>
  <c r="T15" i="29"/>
  <c r="O17" i="29"/>
  <c r="T17" i="29"/>
  <c r="O18" i="29"/>
  <c r="T18" i="29"/>
  <c r="O19" i="29"/>
  <c r="T19" i="29"/>
  <c r="O20" i="29"/>
  <c r="T20" i="29"/>
  <c r="O21" i="29"/>
  <c r="T21" i="29"/>
  <c r="O22" i="29"/>
  <c r="T22" i="29"/>
  <c r="O23" i="29"/>
  <c r="T23" i="29"/>
  <c r="O24" i="29"/>
  <c r="T24" i="29"/>
  <c r="O25" i="29"/>
  <c r="T25" i="29"/>
  <c r="O27" i="29"/>
  <c r="T27" i="29"/>
  <c r="O28" i="29"/>
  <c r="T28" i="29"/>
  <c r="O29" i="29"/>
  <c r="T29" i="29"/>
  <c r="O30" i="29"/>
  <c r="T30" i="29"/>
  <c r="O31" i="29"/>
  <c r="T31" i="29"/>
  <c r="O32" i="29"/>
  <c r="T32" i="29"/>
  <c r="O33" i="29"/>
  <c r="T33" i="29"/>
  <c r="O34" i="29"/>
  <c r="T34" i="29"/>
  <c r="O35" i="29"/>
  <c r="T35" i="29"/>
  <c r="O6" i="41"/>
  <c r="O7" i="41"/>
  <c r="O8" i="41"/>
  <c r="O9" i="41"/>
  <c r="O10" i="41"/>
  <c r="O11" i="41"/>
  <c r="O12" i="41"/>
  <c r="O13" i="41"/>
  <c r="O14" i="41"/>
  <c r="O15" i="41"/>
  <c r="O16" i="41"/>
  <c r="O17" i="41"/>
  <c r="O18" i="41"/>
  <c r="O19" i="41"/>
  <c r="O20" i="41"/>
  <c r="O21" i="41"/>
  <c r="O22" i="41"/>
  <c r="O23" i="41"/>
  <c r="O24" i="41"/>
  <c r="O25" i="41"/>
  <c r="H9" i="55"/>
  <c r="H28" i="55"/>
  <c r="H41" i="55"/>
  <c r="H42" i="55"/>
  <c r="I23" i="16"/>
  <c r="I24" i="16"/>
  <c r="C25" i="16"/>
  <c r="D25" i="16"/>
  <c r="I25" i="16"/>
  <c r="I26" i="16"/>
  <c r="C27" i="16"/>
  <c r="I27" i="16"/>
  <c r="C28" i="16"/>
  <c r="C20" i="2"/>
  <c r="D20" i="2"/>
  <c r="I20" i="2"/>
  <c r="J20" i="2"/>
  <c r="C37" i="2"/>
  <c r="D37" i="2"/>
  <c r="I37" i="2"/>
  <c r="J37" i="2"/>
  <c r="C54" i="2"/>
  <c r="D54" i="2"/>
  <c r="I54" i="2"/>
  <c r="J54" i="2"/>
</calcChain>
</file>

<file path=xl/sharedStrings.xml><?xml version="1.0" encoding="utf-8"?>
<sst xmlns="http://schemas.openxmlformats.org/spreadsheetml/2006/main" count="1876" uniqueCount="566">
  <si>
    <t>Sonstiges und ohne Angabe</t>
  </si>
  <si>
    <r>
      <t>Private Hochschulen</t>
    </r>
    <r>
      <rPr>
        <vertAlign val="superscript"/>
        <sz val="9"/>
        <rFont val="Arial"/>
        <family val="2"/>
      </rPr>
      <t>1)</t>
    </r>
  </si>
  <si>
    <t>Art der Hochschule</t>
  </si>
  <si>
    <t>Republik Korea</t>
  </si>
  <si>
    <t>Kamerun</t>
  </si>
  <si>
    <r>
      <t>Studien-jahr</t>
    </r>
    <r>
      <rPr>
        <vertAlign val="superscript"/>
        <sz val="9"/>
        <rFont val="Arial"/>
        <family val="2"/>
      </rPr>
      <t>1)</t>
    </r>
  </si>
  <si>
    <t>40 Jahre und älter</t>
  </si>
  <si>
    <t>Im Erststudium</t>
  </si>
  <si>
    <t>ESP, ITA, GRC, PRT</t>
  </si>
  <si>
    <t>Frauen mit allgemeiner Hochschulreife</t>
  </si>
  <si>
    <t>Studienanfänger aus dem Jahrgang</t>
  </si>
  <si>
    <t>ÖFL</t>
  </si>
  <si>
    <t>Studienaufnah-me mit Studien-berechtigung aus…</t>
  </si>
  <si>
    <t>Männer mit allgemeiner Hochschulreife</t>
  </si>
  <si>
    <t>Ungarn</t>
  </si>
  <si>
    <t>Brasilien</t>
  </si>
  <si>
    <t>73-80</t>
  </si>
  <si>
    <t xml:space="preserve">Davon </t>
  </si>
  <si>
    <t>EU Osteuropa</t>
  </si>
  <si>
    <t>Sonstiges Westeuropa &amp; EFTA</t>
  </si>
  <si>
    <t>Ausgewählte Staatengruppen</t>
  </si>
  <si>
    <t xml:space="preserve">Insgesamt </t>
  </si>
  <si>
    <t>Sonst. Osteuropa u. ehem. UdSSR</t>
  </si>
  <si>
    <t>Weiterführendes Studium und Promotion</t>
  </si>
  <si>
    <t>Erststudium</t>
  </si>
  <si>
    <t>Bulgarien</t>
  </si>
  <si>
    <t>Iran, Islamische Republik</t>
  </si>
  <si>
    <t>Pakistan</t>
  </si>
  <si>
    <t>Ukraine</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</si>
  <si>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</si>
  <si>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</si>
  <si>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</si>
  <si>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</si>
  <si>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</si>
  <si>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</si>
  <si>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</si>
  <si>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</si>
  <si>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</si>
  <si>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</si>
  <si>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Herkunftsstaat</t>
  </si>
  <si>
    <t>Darunter aus</t>
  </si>
  <si>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</si>
  <si>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</si>
  <si>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</si>
  <si>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</si>
  <si>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</si>
  <si>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</si>
  <si>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</si>
  <si>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</si>
  <si>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</si>
  <si>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</si>
  <si>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</si>
  <si>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</si>
  <si>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</si>
  <si>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</si>
  <si>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</si>
  <si>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</si>
  <si>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</si>
  <si>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</si>
  <si>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</si>
  <si>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</si>
  <si>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</si>
  <si>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</si>
  <si>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</si>
  <si>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</si>
  <si>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</si>
  <si>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</si>
  <si>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</si>
  <si>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</si>
  <si>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</si>
  <si>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Sprach- und Kulturwiss.</t>
  </si>
  <si>
    <t>Sport</t>
  </si>
  <si>
    <t>Anteil Ausländer</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</si>
  <si>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</si>
  <si>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</si>
  <si>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</si>
  <si>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</si>
  <si>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</si>
  <si>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</si>
  <si>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</si>
  <si>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</si>
  <si>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</si>
  <si>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</si>
  <si>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</si>
  <si>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</si>
  <si>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</si>
  <si>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</si>
  <si>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1" type="noConversion"/>
  </si>
  <si>
    <t>Wintersemester 2010/11</t>
    <phoneticPr fontId="11"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</si>
  <si>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</si>
  <si>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</si>
  <si>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</si>
  <si>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</si>
  <si>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</si>
  <si>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</si>
  <si>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</si>
  <si>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</si>
  <si>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</si>
  <si>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</si>
  <si>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</si>
  <si>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</si>
  <si>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</si>
  <si>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</si>
  <si>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</si>
  <si>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</si>
  <si>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</si>
  <si>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</si>
  <si>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</si>
  <si>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Eignungsprüfung Kunst/Musik</t>
  </si>
  <si>
    <t>Ausländische Studienberechtigung (einschließlich Studienkolleg)</t>
  </si>
  <si>
    <t>Allgemeine Hochschulreife</t>
  </si>
  <si>
    <t>Anteil in%</t>
  </si>
  <si>
    <t>W</t>
  </si>
  <si>
    <t>O</t>
  </si>
  <si>
    <t>TH</t>
  </si>
  <si>
    <t>●</t>
  </si>
  <si>
    <t>Zurück zum Inhalt</t>
  </si>
  <si>
    <t>Fachhochschulreife</t>
  </si>
  <si>
    <t>74-80</t>
  </si>
  <si>
    <t>69-74</t>
  </si>
  <si>
    <t>Allgemeine und fachgebundene Hochschulreife</t>
  </si>
  <si>
    <t>–</t>
  </si>
  <si>
    <t>/</t>
  </si>
  <si>
    <t>41-51</t>
  </si>
  <si>
    <t>Männlich</t>
  </si>
  <si>
    <t>(Berufs-)Fachschule, Fachakademie</t>
  </si>
  <si>
    <t>Fachoberschule</t>
  </si>
  <si>
    <t>71-77</t>
  </si>
  <si>
    <t>74-81</t>
  </si>
  <si>
    <t>-</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</si>
  <si>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</si>
  <si>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</si>
  <si>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</si>
  <si>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</si>
  <si>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</si>
  <si>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</si>
  <si>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</si>
  <si>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</si>
  <si>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</si>
  <si>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</si>
  <si>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</si>
  <si>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</si>
  <si>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t>82-86</t>
  </si>
  <si>
    <t>73-78</t>
  </si>
  <si>
    <t>59-67</t>
  </si>
  <si>
    <t>70-78</t>
  </si>
  <si>
    <t>78-87</t>
  </si>
  <si>
    <t>77-84</t>
  </si>
  <si>
    <t>67-76</t>
  </si>
  <si>
    <t>67-75</t>
  </si>
  <si>
    <t>65-71</t>
  </si>
  <si>
    <t>63-71</t>
  </si>
  <si>
    <t>66-73</t>
  </si>
  <si>
    <t>59-64</t>
  </si>
  <si>
    <t>76-82</t>
  </si>
  <si>
    <t>78-85</t>
  </si>
  <si>
    <t>54-61</t>
  </si>
  <si>
    <t>81-87</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</si>
  <si>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</si>
  <si>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</si>
  <si>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</si>
  <si>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</si>
  <si>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</si>
  <si>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</si>
  <si>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</si>
  <si>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</si>
  <si>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</si>
  <si>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</si>
  <si>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</si>
  <si>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</si>
  <si>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</si>
  <si>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</si>
  <si>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</si>
  <si>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</si>
  <si>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</si>
  <si>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</si>
  <si>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</si>
  <si>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7" type="noConversion"/>
  </si>
  <si>
    <t>OFL</t>
    <phoneticPr fontId="37" type="noConversion"/>
  </si>
  <si>
    <t>STA</t>
    <phoneticPr fontId="37" type="noConversion"/>
  </si>
  <si>
    <r>
      <t>Um G8-Effekt bereinigte Werte</t>
    </r>
    <r>
      <rPr>
        <vertAlign val="superscript"/>
        <sz val="9"/>
        <rFont val="Arial"/>
        <family val="2"/>
      </rPr>
      <t>2)</t>
    </r>
  </si>
  <si>
    <r>
      <t>Jahr</t>
    </r>
    <r>
      <rPr>
        <vertAlign val="superscript"/>
        <sz val="9"/>
        <rFont val="Arial"/>
        <family val="2"/>
      </rPr>
      <t>1)</t>
    </r>
  </si>
  <si>
    <t>66-71</t>
  </si>
  <si>
    <t>Fächergruppe</t>
  </si>
  <si>
    <r>
      <t>Insgesamt, bereinigt um G8-Effekt</t>
    </r>
    <r>
      <rPr>
        <vertAlign val="superscript"/>
        <sz val="9"/>
        <rFont val="Arial"/>
        <family val="2"/>
      </rPr>
      <t>3)</t>
    </r>
  </si>
  <si>
    <r>
      <t>BW</t>
    </r>
    <r>
      <rPr>
        <vertAlign val="superscript"/>
        <sz val="9"/>
        <rFont val="Arial"/>
        <family val="2"/>
      </rPr>
      <t>2)</t>
    </r>
  </si>
  <si>
    <t>23–25 Jahre</t>
  </si>
  <si>
    <t>25–30 Jahre</t>
  </si>
  <si>
    <t>30–35 Jahre</t>
  </si>
  <si>
    <t>35–40 Jahre</t>
  </si>
  <si>
    <t>81-86</t>
  </si>
  <si>
    <t>80-85</t>
  </si>
  <si>
    <t>76-83</t>
  </si>
  <si>
    <t>66-74</t>
  </si>
  <si>
    <t>66-75</t>
  </si>
  <si>
    <t>70-75</t>
  </si>
  <si>
    <t>78-83</t>
  </si>
  <si>
    <t>69-76</t>
  </si>
  <si>
    <t>54-62</t>
  </si>
  <si>
    <t>83-88</t>
  </si>
  <si>
    <t>64-71</t>
  </si>
  <si>
    <t>77-83</t>
  </si>
  <si>
    <t>Baden-Württemberg</t>
  </si>
  <si>
    <t>Studienanfängerinnen und -anfänger</t>
  </si>
  <si>
    <t>Ländern</t>
  </si>
  <si>
    <t>Geschlecht</t>
  </si>
  <si>
    <t>Art der Hochschulreife</t>
  </si>
  <si>
    <t>Geschlecht und Art der Hochschulreife</t>
  </si>
  <si>
    <t xml:space="preserve"> in %</t>
  </si>
  <si>
    <t>Studienanfängerzahl an Fachhochschulen (Index 2000=100)</t>
  </si>
  <si>
    <t>Studienanfängerzahl an Universitäten (Index 2000=100)</t>
  </si>
  <si>
    <t>Studienanfängerzahl an den Hochschulen insgesamt (Index 2000=100)</t>
  </si>
  <si>
    <t>in%</t>
  </si>
  <si>
    <r>
      <t>Saarland</t>
    </r>
    <r>
      <rPr>
        <vertAlign val="superscript"/>
        <sz val="9"/>
        <rFont val="Arial"/>
        <family val="2"/>
      </rPr>
      <t>4)</t>
    </r>
  </si>
  <si>
    <r>
      <t>Fachhochschulreife</t>
    </r>
    <r>
      <rPr>
        <vertAlign val="superscript"/>
        <sz val="9"/>
        <rFont val="Arial"/>
        <family val="2"/>
      </rPr>
      <t>5)</t>
    </r>
  </si>
  <si>
    <r>
      <t>Männer mit Fachhochschulreife</t>
    </r>
    <r>
      <rPr>
        <vertAlign val="superscript"/>
        <sz val="9"/>
        <rFont val="Arial"/>
        <family val="2"/>
      </rPr>
      <t>5)</t>
    </r>
  </si>
  <si>
    <r>
      <t>Frauen mit Fachhochschulreife</t>
    </r>
    <r>
      <rPr>
        <vertAlign val="superscript"/>
        <sz val="9"/>
        <rFont val="Arial"/>
        <family val="2"/>
      </rPr>
      <t>5)</t>
    </r>
  </si>
  <si>
    <r>
      <t>Migrationshintergrund</t>
    </r>
    <r>
      <rPr>
        <vertAlign val="superscript"/>
        <sz val="9"/>
        <rFont val="Arial"/>
        <family val="2"/>
      </rPr>
      <t>6)</t>
    </r>
  </si>
  <si>
    <r>
      <t>Aus den Anwerbestaaten</t>
    </r>
    <r>
      <rPr>
        <vertAlign val="superscript"/>
        <sz val="9"/>
        <rFont val="Antique Olive Compact"/>
        <family val="2"/>
      </rPr>
      <t>7)</t>
    </r>
  </si>
  <si>
    <r>
      <t>Mit Fachhoch-schulreife</t>
    </r>
    <r>
      <rPr>
        <vertAlign val="superscript"/>
        <sz val="9"/>
        <rFont val="Arial"/>
        <family val="2"/>
      </rPr>
      <t>3)</t>
    </r>
  </si>
  <si>
    <r>
      <t>2015</t>
    </r>
    <r>
      <rPr>
        <vertAlign val="superscript"/>
        <sz val="9"/>
        <rFont val="Arial"/>
        <family val="2"/>
      </rPr>
      <t>1)</t>
    </r>
  </si>
  <si>
    <r>
      <t>2015</t>
    </r>
    <r>
      <rPr>
        <vertAlign val="superscript"/>
        <sz val="9"/>
        <rFont val="Arial"/>
        <family val="2"/>
      </rPr>
      <t>2)</t>
    </r>
  </si>
  <si>
    <r>
      <t>2015</t>
    </r>
    <r>
      <rPr>
        <vertAlign val="superscript"/>
        <sz val="9"/>
        <color indexed="8"/>
        <rFont val="Arial"/>
        <family val="2"/>
      </rPr>
      <t>2)</t>
    </r>
  </si>
  <si>
    <t>Studium bereits aufgenommen</t>
  </si>
  <si>
    <t>Studienaufnahme sicher geplant</t>
  </si>
  <si>
    <t>Studienaufnahme wahrscheinlich/alternativ</t>
  </si>
  <si>
    <t>Studium aufgenommen/ sicher geplant</t>
  </si>
  <si>
    <t>Studienaufnahme wahrscheinlich</t>
  </si>
  <si>
    <t xml:space="preserve">Quelle: DZHW, Studienberechtigtenpanel (vgl. Quast, H., Scheller, P., &amp; Lörz, M. (2014). Bildungsentscheidungen im nachschulischen Verlauf. DZHW Forum Hochschule 9/2014. Hannover. S. 36). </t>
  </si>
  <si>
    <t>Wintersemester 2013/14</t>
  </si>
  <si>
    <r>
      <t>Insgesamt, ohne ausl. HZB</t>
    </r>
    <r>
      <rPr>
        <vertAlign val="superscript"/>
        <sz val="9"/>
        <rFont val="Arial"/>
        <family val="2"/>
      </rPr>
      <t>4)5)</t>
    </r>
  </si>
  <si>
    <r>
      <t>2015</t>
    </r>
    <r>
      <rPr>
        <vertAlign val="superscript"/>
        <sz val="9"/>
        <rFont val="Arial"/>
        <family val="2"/>
      </rPr>
      <t>6)</t>
    </r>
  </si>
  <si>
    <r>
      <t>2015</t>
    </r>
    <r>
      <rPr>
        <vertAlign val="superscript"/>
        <sz val="9"/>
        <color indexed="8"/>
        <rFont val="Arial"/>
        <family val="2"/>
      </rPr>
      <t>3)</t>
    </r>
  </si>
  <si>
    <t xml:space="preserve">Im Promotions-studium </t>
  </si>
  <si>
    <t xml:space="preserve"> Ohne angestrebten Abschluss</t>
  </si>
  <si>
    <t xml:space="preserve">Im Master- oder weiter-führenden Studium </t>
  </si>
  <si>
    <t>Berufschancen verbessern</t>
  </si>
  <si>
    <t>Spezielle Fachkenntnisse erwerben</t>
  </si>
  <si>
    <t>Möglichkeit, international anerkannten Abschluss zu erwerben</t>
  </si>
  <si>
    <t>Guter Ruf deutscher Hochschulen</t>
  </si>
  <si>
    <t>Bessere Studienbedingungen</t>
  </si>
  <si>
    <t>Forschungserfahrung sammeln</t>
  </si>
  <si>
    <t>Andere Lehr- und Lernformen kennenlernen</t>
  </si>
  <si>
    <t>Möglichkeit, ohne Studiengebühren zu studieren</t>
  </si>
  <si>
    <t>Größere akademische Freiheit</t>
  </si>
  <si>
    <t>Größeres Studienangebot</t>
  </si>
  <si>
    <t>Studiengang wird in Englisch angeboten</t>
  </si>
  <si>
    <t>Sprachkenntnisse in Deutsch vertiefen</t>
  </si>
  <si>
    <t xml:space="preserve">Weil Deutschland ein hochtechnisiertes Land ist. </t>
  </si>
  <si>
    <t>Gründe für ein Studium in Deutschland</t>
  </si>
  <si>
    <t>Um Deutschland kennenzulernen</t>
  </si>
  <si>
    <t>Studium in Deutschland entspricht meinen finanziellen Möglichkeiten</t>
  </si>
  <si>
    <t>Freunde/Bekannte haben in Deutschland studiert</t>
  </si>
  <si>
    <t>Heimatland/Familie hat besondere Beziehung zu Deutschland</t>
  </si>
  <si>
    <t>Einkommenssituation im Herkunftsland</t>
  </si>
  <si>
    <t>Studienbezogene Gründe</t>
  </si>
  <si>
    <t>Landesbezogene Gründe</t>
  </si>
  <si>
    <t>Nordamerika</t>
  </si>
  <si>
    <t>Mittel- und Südamerika</t>
  </si>
  <si>
    <t>Nordafrika und mittlerer Osten</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</si>
  <si>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</si>
  <si>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</si>
  <si>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</si>
  <si>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</si>
  <si>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</si>
  <si>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</si>
  <si>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</si>
  <si>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</si>
  <si>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Anteil der Studienanfängerinnen und -anfänger im Erststudium</t>
  </si>
  <si>
    <t>Anteil der Studienanfängerinnen und -anfänger im weiterführenden, Master- und Promotionsstudium</t>
  </si>
  <si>
    <t>Anteil der Studienanfängerinnen und -anfänger, die keinen Abschluss anstreben</t>
  </si>
  <si>
    <t>Fächergruppen</t>
  </si>
  <si>
    <t>Mathematik/ Naturwiss.</t>
  </si>
  <si>
    <t>Rechts-, Wirtschafts-, und Sozialwiss.</t>
  </si>
  <si>
    <t>Humanmedizin/ Gesundheitswiss.</t>
  </si>
  <si>
    <t>Veterinärmedizin</t>
  </si>
  <si>
    <t>Agrar-, Forst-, und Ernährungswiss.</t>
  </si>
  <si>
    <t>Ingenieurwiss.</t>
  </si>
  <si>
    <t>Weiterführendes und Masterstudium</t>
  </si>
  <si>
    <t>Promotionsstudium</t>
  </si>
  <si>
    <t>Kein Abschluss angestrebt</t>
  </si>
  <si>
    <r>
      <t>Zum Vergleich Deutsche und Bildungsinländer</t>
    </r>
    <r>
      <rPr>
        <vertAlign val="superscript"/>
        <sz val="9"/>
        <color indexed="8"/>
        <rFont val="Arial"/>
        <family val="2"/>
      </rPr>
      <t>1)</t>
    </r>
  </si>
  <si>
    <t>Länder</t>
  </si>
  <si>
    <t>Nicht-traditio-nelle</t>
  </si>
  <si>
    <t xml:space="preserve">Verteilung der Nicht-traditio-nellen </t>
  </si>
  <si>
    <t>Studienberechtigtenjahrgang</t>
  </si>
  <si>
    <t>Verzögerungsgrund</t>
  </si>
  <si>
    <t>Zulassungsbeschränkungen im gewünschten Studienfach</t>
  </si>
  <si>
    <r>
      <t>Freiwilliger Dienst</t>
    </r>
    <r>
      <rPr>
        <vertAlign val="superscript"/>
        <sz val="9"/>
        <rFont val="Arial"/>
        <family val="2"/>
      </rPr>
      <t>1)</t>
    </r>
  </si>
  <si>
    <t>Studium kann nur zu bestimmten Zeiten begonnen werden</t>
  </si>
  <si>
    <t>Wollte zunächst längere Zeit ins Ausland</t>
  </si>
  <si>
    <t>Unklare Studienfinanzierung</t>
  </si>
  <si>
    <t>Vorher Geld verdienen</t>
  </si>
  <si>
    <t>Nach der Schule erst einmal Pause</t>
  </si>
  <si>
    <t>Muss noch bestimmte Leistungen erbringen (z. B. Praktikum)</t>
  </si>
  <si>
    <t>Örtliche, familiäre oder gesundheitliche Gründe</t>
  </si>
  <si>
    <t>Unschlüssig über Werdegang</t>
  </si>
  <si>
    <t>Sonstige Gründe</t>
  </si>
  <si>
    <r>
      <t>Wehr-/Zivildienst</t>
    </r>
    <r>
      <rPr>
        <vertAlign val="superscript"/>
        <sz val="9"/>
        <rFont val="Arial"/>
        <family val="2"/>
      </rPr>
      <t>2)</t>
    </r>
  </si>
  <si>
    <t>Erfolglose Bewerbung auf Ausbildungsplatz</t>
  </si>
  <si>
    <t>n insgesamt</t>
  </si>
  <si>
    <t>n Männer</t>
  </si>
  <si>
    <t>n Frauen</t>
  </si>
  <si>
    <t>Korea, Republik</t>
  </si>
  <si>
    <t>Tschechische Republik</t>
  </si>
  <si>
    <t>Bangladesch</t>
  </si>
  <si>
    <t>21–23 Jahre</t>
  </si>
  <si>
    <t>19–21 Jahre</t>
  </si>
  <si>
    <t>Alter von… bis unter
…Jahren</t>
  </si>
  <si>
    <t>Nur berufliche Ausbildung angestrebt</t>
  </si>
  <si>
    <t>Nur Hochschulreife, ohne weiteren Abschluss</t>
  </si>
  <si>
    <r>
      <t>Nur Hochschulabschluss</t>
    </r>
    <r>
      <rPr>
        <vertAlign val="superscript"/>
        <sz val="9"/>
        <rFont val="Arial"/>
        <family val="2"/>
      </rPr>
      <t>1)</t>
    </r>
    <r>
      <rPr>
        <sz val="9"/>
        <rFont val="Arial"/>
        <family val="2"/>
      </rPr>
      <t xml:space="preserve"> angestrebt, ohne berufliche Ausbildung</t>
    </r>
  </si>
  <si>
    <r>
      <t>Hochschulabschluss</t>
    </r>
    <r>
      <rPr>
        <vertAlign val="superscript"/>
        <sz val="9"/>
        <rFont val="Arial"/>
        <family val="2"/>
      </rPr>
      <t>1)</t>
    </r>
    <r>
      <rPr>
        <sz val="9"/>
        <rFont val="Arial"/>
        <family val="2"/>
      </rPr>
      <t xml:space="preserve"> angestrebt, berufliche Ausbildung vor oder mit Erwerb der Studienberechtigung abgeschlossen</t>
    </r>
  </si>
  <si>
    <r>
      <t>Berufliche Ausbildung, danach Hochschulabschluss</t>
    </r>
    <r>
      <rPr>
        <vertAlign val="superscript"/>
        <sz val="9"/>
        <rFont val="Arial"/>
        <family val="2"/>
      </rPr>
      <t>1)</t>
    </r>
    <r>
      <rPr>
        <sz val="9"/>
        <rFont val="Arial"/>
        <family val="2"/>
      </rPr>
      <t xml:space="preserve"> angestrebt (Doppelqualifizierer)</t>
    </r>
  </si>
  <si>
    <t>Art des angestrebten Bildungswegs</t>
  </si>
  <si>
    <r>
      <t>Prognose-werte</t>
    </r>
    <r>
      <rPr>
        <vertAlign val="superscript"/>
        <sz val="9"/>
        <rFont val="Arial"/>
        <family val="2"/>
      </rPr>
      <t>3)</t>
    </r>
  </si>
  <si>
    <t>Studienbegleitend erwerbstätig im 1. Hochschulsemester</t>
  </si>
  <si>
    <r>
      <t>Studienbegleitend erwerbstätig im 3. Hochschulsemester</t>
    </r>
    <r>
      <rPr>
        <vertAlign val="superscript"/>
        <sz val="9"/>
        <rFont val="Arial"/>
        <family val="2"/>
      </rPr>
      <t>1)</t>
    </r>
  </si>
  <si>
    <t>Stunden/Woche</t>
  </si>
  <si>
    <t>Studienbegleitende Erwerbstätigkeit</t>
  </si>
  <si>
    <r>
      <t>Wöchentlicher Zeitaufwand für Erwerbstätigkeit in der Vorlesungszeit</t>
    </r>
    <r>
      <rPr>
        <vertAlign val="superscript"/>
        <sz val="9"/>
        <rFont val="Arial"/>
        <family val="2"/>
      </rPr>
      <t>2)</t>
    </r>
  </si>
  <si>
    <r>
      <t>Ein Kind</t>
    </r>
    <r>
      <rPr>
        <vertAlign val="superscript"/>
        <sz val="9"/>
        <rFont val="Arial"/>
        <family val="2"/>
      </rPr>
      <t>3)</t>
    </r>
  </si>
  <si>
    <r>
      <t>Keine Kinder</t>
    </r>
    <r>
      <rPr>
        <vertAlign val="superscript"/>
        <sz val="9"/>
        <rFont val="Arial"/>
        <family val="2"/>
      </rPr>
      <t>3)</t>
    </r>
  </si>
  <si>
    <r>
      <t>Zwei und mehr Kinder</t>
    </r>
    <r>
      <rPr>
        <vertAlign val="superscript"/>
        <sz val="9"/>
        <rFont val="Arial"/>
        <family val="2"/>
      </rPr>
      <t>3)</t>
    </r>
  </si>
  <si>
    <r>
      <t>Anteil Studierende mit Zeitaufwand für Kinderbetreuung im 3. Hochschulsemester</t>
    </r>
    <r>
      <rPr>
        <vertAlign val="superscript"/>
        <sz val="9"/>
        <rFont val="Arial"/>
        <family val="2"/>
      </rPr>
      <t>1)</t>
    </r>
  </si>
  <si>
    <t>Zeitaufwand pro Woche in der Vorlesungszeit</t>
  </si>
  <si>
    <r>
      <t>Studierende mit Kindern</t>
    </r>
    <r>
      <rPr>
        <vertAlign val="superscript"/>
        <sz val="9"/>
        <rFont val="Arial"/>
        <family val="2"/>
      </rPr>
      <t>4)</t>
    </r>
  </si>
  <si>
    <t>Mit Migrationshintergrund</t>
  </si>
  <si>
    <t>Zweiter Bildungsweg</t>
  </si>
  <si>
    <t>Ohne</t>
  </si>
  <si>
    <t>Mit</t>
  </si>
  <si>
    <t>68-74</t>
  </si>
  <si>
    <t>72-79</t>
  </si>
  <si>
    <t>Erklärende Variablen</t>
  </si>
  <si>
    <t>Modell 1</t>
  </si>
  <si>
    <t>Modell 2</t>
  </si>
  <si>
    <t>Modell 3</t>
  </si>
  <si>
    <t>Modell 4</t>
  </si>
  <si>
    <t>Modell 5</t>
  </si>
  <si>
    <t>Average Marginal Effects</t>
  </si>
  <si>
    <r>
      <t>Geschlecht (Ref.: Weiblich)</t>
    </r>
    <r>
      <rPr>
        <vertAlign val="superscript"/>
        <sz val="9"/>
        <rFont val="Arial"/>
        <family val="2"/>
      </rPr>
      <t>1)</t>
    </r>
    <r>
      <rPr>
        <sz val="9"/>
        <rFont val="Arial"/>
        <family val="2"/>
      </rPr>
      <t xml:space="preserve"> </t>
    </r>
  </si>
  <si>
    <t>***</t>
  </si>
  <si>
    <r>
      <t xml:space="preserve">Bildungsherkunft (Ref.: Eltern sind keine Akademiker) </t>
    </r>
    <r>
      <rPr>
        <vertAlign val="superscript"/>
        <sz val="9"/>
        <rFont val="Arial"/>
        <family val="2"/>
      </rPr>
      <t xml:space="preserve">1) </t>
    </r>
  </si>
  <si>
    <t xml:space="preserve"> Mindestens ein Elternteil ist Akademiker</t>
  </si>
  <si>
    <t>**</t>
  </si>
  <si>
    <r>
      <t xml:space="preserve">Migrationshintergrund (Ref.: kein Migrationshintergrund) </t>
    </r>
    <r>
      <rPr>
        <vertAlign val="superscript"/>
        <sz val="9"/>
        <rFont val="Arial"/>
        <family val="2"/>
      </rPr>
      <t>1)</t>
    </r>
  </si>
  <si>
    <t>*</t>
  </si>
  <si>
    <r>
      <t xml:space="preserve">Region des Erwerbs der HZB (Ref. Ostdeutschland) </t>
    </r>
    <r>
      <rPr>
        <vertAlign val="superscript"/>
        <sz val="9"/>
        <rFont val="Arial"/>
        <family val="2"/>
      </rPr>
      <t>1)</t>
    </r>
  </si>
  <si>
    <t>Westdeutschland</t>
  </si>
  <si>
    <r>
      <t xml:space="preserve">Schulart (Ref. Berufliche Schule) </t>
    </r>
    <r>
      <rPr>
        <vertAlign val="superscript"/>
        <sz val="9"/>
        <rFont val="Arial"/>
        <family val="2"/>
      </rPr>
      <t>1)</t>
    </r>
  </si>
  <si>
    <t>Allgemeinbildende Schule</t>
  </si>
  <si>
    <t>Leistungsbezogene Merkmale</t>
  </si>
  <si>
    <t>Durchschnittliche Schulabschlussnote</t>
  </si>
  <si>
    <r>
      <t>Subjektive Erfolgsaussichten für Studium</t>
    </r>
    <r>
      <rPr>
        <vertAlign val="superscript"/>
        <sz val="9"/>
        <color indexed="8"/>
        <rFont val="Arial"/>
        <family val="2"/>
      </rPr>
      <t>2)</t>
    </r>
  </si>
  <si>
    <t>Kostenbezogene Merkmale</t>
  </si>
  <si>
    <r>
      <t>Einfluss der antizipierten Studienkosten</t>
    </r>
    <r>
      <rPr>
        <vertAlign val="superscript"/>
        <sz val="9"/>
        <color indexed="8"/>
        <rFont val="Arial"/>
        <family val="2"/>
      </rPr>
      <t>3)</t>
    </r>
  </si>
  <si>
    <r>
      <t>Wahlmotiv "baldige finanzielle Unabhängigkeit"</t>
    </r>
    <r>
      <rPr>
        <vertAlign val="superscript"/>
        <sz val="9"/>
        <color indexed="8"/>
        <rFont val="Arial"/>
        <family val="2"/>
      </rPr>
      <t>4)</t>
    </r>
  </si>
  <si>
    <r>
      <t>Wahlmotiv "örtliche Bindungen"</t>
    </r>
    <r>
      <rPr>
        <vertAlign val="superscript"/>
        <sz val="9"/>
        <color indexed="8"/>
        <rFont val="Arial"/>
        <family val="2"/>
      </rPr>
      <t>4)</t>
    </r>
  </si>
  <si>
    <t>Ertragsbezogene Merkmale</t>
  </si>
  <si>
    <r>
      <t>Relative Einschätzung der Berufsaussichten (Studium vs. berufliche Ausbildung)</t>
    </r>
    <r>
      <rPr>
        <vertAlign val="superscript"/>
        <sz val="9"/>
        <color indexed="8"/>
        <rFont val="Arial"/>
        <family val="2"/>
      </rPr>
      <t>5)</t>
    </r>
  </si>
  <si>
    <r>
      <t>Wahlmotiv "Selbstverwirklichung"</t>
    </r>
    <r>
      <rPr>
        <vertAlign val="superscript"/>
        <sz val="10"/>
        <color indexed="8"/>
        <rFont val="Arial"/>
        <family val="2"/>
      </rPr>
      <t>4)</t>
    </r>
  </si>
  <si>
    <t>Anzahl Befragte</t>
  </si>
  <si>
    <r>
      <t>Wald-Chi</t>
    </r>
    <r>
      <rPr>
        <vertAlign val="superscript"/>
        <sz val="9"/>
        <color indexed="8"/>
        <rFont val="Arial"/>
        <family val="2"/>
      </rPr>
      <t>2</t>
    </r>
  </si>
  <si>
    <r>
      <t>Pseudo-R</t>
    </r>
    <r>
      <rPr>
        <vertAlign val="superscript"/>
        <sz val="9"/>
        <color indexed="8"/>
        <rFont val="Arial"/>
        <family val="2"/>
      </rPr>
      <t>2</t>
    </r>
    <r>
      <rPr>
        <sz val="9"/>
        <color indexed="8"/>
        <rFont val="Arial"/>
        <family val="2"/>
      </rPr>
      <t xml:space="preserve"> (McFadden)</t>
    </r>
  </si>
  <si>
    <t>18 Jahre</t>
  </si>
  <si>
    <t>Unter 18 Jahre</t>
  </si>
  <si>
    <t>Verän-derung 2015 zu 2014</t>
  </si>
  <si>
    <t>Wintersemester 2014/15</t>
  </si>
  <si>
    <t>kein Abschluss angestrebt</t>
  </si>
  <si>
    <t xml:space="preserve">Anteil Frauen in % </t>
  </si>
  <si>
    <t>Aspekte, die gegen ein Studium sprechen</t>
  </si>
  <si>
    <t>Bildungsherkunft</t>
  </si>
  <si>
    <t>Migrationshintergrund</t>
  </si>
  <si>
    <t>Regionale Herkunft</t>
  </si>
  <si>
    <t>Nicht-Akademiker</t>
  </si>
  <si>
    <t>Akademiker</t>
  </si>
  <si>
    <t>ohne Migrations-hintergrund</t>
  </si>
  <si>
    <t>mit Migrations-hintergrund</t>
  </si>
  <si>
    <t>Westdeutsch-land</t>
  </si>
  <si>
    <t>Ostdeutsch-land</t>
  </si>
  <si>
    <t>Gründe gegen Aufnahme in %</t>
  </si>
  <si>
    <t>Mein Wunsch, möglichst bald selbst Geld zu verdienen</t>
  </si>
  <si>
    <t>Mein Berufsziel erfordert kein Studium</t>
  </si>
  <si>
    <t>Die gewohnte Umgebung für ein Studium verlassen zu müssen</t>
  </si>
  <si>
    <t>Hohe Leistungsanforderungen</t>
  </si>
  <si>
    <t>Dauer eines Hochschulstudiums</t>
  </si>
  <si>
    <t>Hohe finanzielle Belastung</t>
  </si>
  <si>
    <t>Geringer Praxisbezug eines Hochschulstudiums</t>
  </si>
  <si>
    <t>Unsichere Berufsaussichten in der infrage kommenden Studienrichtung</t>
  </si>
  <si>
    <t>Zweifel an persönlicher Eignung</t>
  </si>
  <si>
    <t>Andere Gründe</t>
  </si>
  <si>
    <t xml:space="preserve"> </t>
  </si>
  <si>
    <t>Soziodemografische Merkmale und Region</t>
  </si>
  <si>
    <t>Bildungsbiografische Merkmale</t>
  </si>
  <si>
    <r>
      <t>Lebensziel "hohes berufliches Prestige erwerben"</t>
    </r>
    <r>
      <rPr>
        <vertAlign val="superscript"/>
        <sz val="9"/>
        <color indexed="8"/>
        <rFont val="Arial"/>
        <family val="2"/>
      </rPr>
      <t>6</t>
    </r>
    <r>
      <rPr>
        <vertAlign val="superscript"/>
        <sz val="9"/>
        <color indexed="8"/>
        <rFont val="Arial"/>
        <family val="2"/>
      </rPr>
      <t>)</t>
    </r>
  </si>
  <si>
    <r>
      <t>allgemeine Hochschul-reife</t>
    </r>
    <r>
      <rPr>
        <vertAlign val="superscript"/>
        <sz val="9"/>
        <rFont val="Arial"/>
        <family val="2"/>
      </rPr>
      <t>1)</t>
    </r>
  </si>
  <si>
    <r>
      <t>Fachhoch-schulreife</t>
    </r>
    <r>
      <rPr>
        <vertAlign val="superscript"/>
        <sz val="9"/>
        <rFont val="Arial"/>
        <family val="2"/>
      </rPr>
      <t>2)</t>
    </r>
  </si>
  <si>
    <t>Darunter China</t>
  </si>
  <si>
    <t>* Studienjahre: Sommer- und nachfolgendes Wintersemester, ohne Verwaltungsfachhochschulen.
1) Abendgymnasien, Kollegs.
2) Studienanfängerinnen und -anfänger ohne traditionelle Studienberechtigung, mit Begabtenprüfung oder immatrikuliert aufgrund beruflicher Qualifizierung.
3) Erwerb der HZB im Ausland, inkl. Studienkolleg und Abschluss an deutscher Schule im Ausland.
Quelle: Statistische Ämter des Bundes und der Länder, Hochschulstatistik, eigene Berechnungen</t>
  </si>
  <si>
    <t>* Der Anteil bildungsausländischer Studienanfängerinnen und -anfänger kann nur insgesamt und für das Erststudium gebildet werden, da die  inländischen Studienanfängerinnen und -anfänger in den weiterführenden  sowie den Promotionsstudiengängen nicht als Studierende im 1. Hochschulsemester gezählt werden. 
Quelle: Statistische Ämter des Bundes und der Länder, Hochschulstatistik, Recherche in DZHW-ICE, eigene Berechnungen</t>
  </si>
  <si>
    <t>* Einkommensgruppen gemäß World Bank list of economies (July 2012).
** Anteil der Antworten "trifft zu" und "trifft völlig zu" auf einer fünfstufigen Skala von "trifft gar nicht zu" bis zu "trifft völlig zu".
Quelle: DSW/DZHW, 18. und 20. Sozialerhebung</t>
  </si>
  <si>
    <t>* Studienanfängerinnen und -anfänger im ersten Hochschulsemester, einschließlich Verwaltungsfachhochschulen.
** Die Angaben beziehen sich auf Studienjahre, wobei das Studienjahr das Sommersemester und das nachfolgende Wintersemester umfasst.
Quelle: Statistische Ämter des Bundes und der Länder, Hochschulstatistik, Recherche in DZHW-ICEland</t>
  </si>
  <si>
    <t>* Studienberechtigte mit Studienabsicht, aber noch nicht realisierter Studienaufnahme, ohne Studienberechtigte, die ein Studium für sich ausschließen und eine berufliche Ausbildung anstreben.
1) Ab 2012 auch Bundesfreiwilligendienst.
2) Ab 2012 freiwilliger Wehrdienst.
Quelle: DZHW-Studienberechtigtenpanel</t>
  </si>
  <si>
    <t>* Werte 1+2 einer 5-stufigen Skala von 1 = „sehr stark“ bis 5 = „überhaupt nicht“; in v. H. der Studienberechtigten ohne Studienabsicht.
** Studienberechtigte 2012, ein halbes Jahr nach Schulabschluss befragt.
1) Einschließlich fachgebundener Hochschulreife.
2) Einschließlich fachgebundener und landesgebundener Fachhochschulreife.
Quelle: DZHW Studienberechtigtenbefragungen</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</si>
  <si>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</si>
  <si>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</si>
  <si>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</si>
  <si>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</si>
  <si>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</si>
  <si>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</si>
  <si>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</si>
  <si>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</si>
  <si>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</si>
  <si>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</si>
  <si>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</si>
  <si>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</si>
  <si>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</si>
  <si>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</si>
  <si>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</si>
  <si>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</si>
  <si>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</si>
  <si>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</si>
  <si>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</si>
  <si>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</si>
  <si>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</si>
  <si>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</si>
  <si>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</si>
  <si>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Allgemeine Hochschulreife ohne Ausbildung</t>
  </si>
  <si>
    <t>Allgemeine Hochschulreife mit Ausbildung</t>
  </si>
  <si>
    <t>Fachhochschulreife ohne Ausbildung</t>
  </si>
  <si>
    <t>Fachhochschulreife mit Ausbildung</t>
  </si>
  <si>
    <t>Nicht-traditionelle Studierende</t>
  </si>
  <si>
    <t>Verteilung der Studieren-den insgesamt</t>
  </si>
  <si>
    <t>* Studienanfängerinnen und  -anfänger im ersten Hochschulsemester, einschließlich Verwaltungsfachhochschulen.
1) Vorläufiges Ergebnis.
2) Im Jahr 2008 erhielt die Duale Hochschule Baden-Württemberg (DHBW) offiziellen Hochschul-Status, was den Sprung des Studienanfängeranteils in BW von 36,9% auf 46,8% ebenso erklärt wie den Zuwachs des Indexwerts.
Quelle: Statistische Ämter des Bundes und der Länder, Hochschulstatistik</t>
  </si>
  <si>
    <t>Abb. F2-4A: Höchster Bildungsabschluss der Eltern der Studienanfängerinnen und -anfänger des Wintersemesters 2010 nach Art der Hochschulzugangsberechtigung (in %)</t>
  </si>
  <si>
    <r>
      <t>Geistes-wiss.</t>
    </r>
    <r>
      <rPr>
        <vertAlign val="superscript"/>
        <sz val="9"/>
        <color indexed="8"/>
        <rFont val="Arial"/>
        <family val="2"/>
      </rPr>
      <t>3)</t>
    </r>
  </si>
  <si>
    <r>
      <t>Agrar-, Forst-, und Ernäh- rungs-
wiss.</t>
    </r>
    <r>
      <rPr>
        <vertAlign val="superscript"/>
        <sz val="9"/>
        <color indexed="8"/>
        <rFont val="Arial"/>
        <family val="2"/>
      </rPr>
      <t>6)</t>
    </r>
  </si>
  <si>
    <r>
      <t>Ingenieur-
wiss.</t>
    </r>
    <r>
      <rPr>
        <vertAlign val="superscript"/>
        <sz val="9"/>
        <color indexed="8"/>
        <rFont val="Arial"/>
        <family val="2"/>
      </rPr>
      <t>7)</t>
    </r>
  </si>
  <si>
    <r>
      <t>Mathematik/ Naturwiss.</t>
    </r>
    <r>
      <rPr>
        <vertAlign val="superscript"/>
        <sz val="9"/>
        <color indexed="8"/>
        <rFont val="Arial"/>
        <family val="2"/>
      </rPr>
      <t>5)</t>
    </r>
  </si>
  <si>
    <t>Abb. F2-5web: Studierwahrscheinlichkeit* der Studienberechtigtenjahrgänge 1996 bis 2012 nach höchstem beruflichen Abschluss der Eltern (in %)</t>
  </si>
  <si>
    <t>* Prognosewerte auf Basis eines multivariaten Modells, vgl. dazu die Anmerkungen zur Tab. F2-5web im Bildungsbericht 2014.</t>
  </si>
  <si>
    <t>Quelle: DZHW, Studienberechtigtenpanel</t>
  </si>
  <si>
    <t>Tab. F2-1A: Studienberechtigte und Studienberechtigtenquote 1995 und 2000 bis 2014* nach Art der Hochschulreife** und Geschlecht</t>
  </si>
  <si>
    <t>Tab. F2-2A: Zahl der Studienanfängerinnen und -anfänger*, Frauenanteil, Anteil Fachhochschule und Studienanfängerquote 1975 bis 2015**</t>
  </si>
  <si>
    <t>Tab. F2-6web: Übergangsquoten in die Hochschule 1980, 1985, 1990, 1993 bis 2010 und 2012* nach Ländern, Geschlecht, Art der Hochschulreife und Migrationshintergrund (in %)</t>
  </si>
  <si>
    <t>Tab. F2-9web: Veränderungen in den Studienabsichten zwischen 2008 (halbes Jahr nach Schulabschluss) und 2012 (vierheinhalb Jahre danach) (in %, Zellprozentuierung)</t>
  </si>
  <si>
    <t>Tab. F2-10web: Determinanten der Studienentscheidung: Studienberechtigte 2008, viereinhalb Jahre nach Schulabschluss (in %) (logistische Regression, ausgewiesen sind average marginal effects*)</t>
  </si>
  <si>
    <t>Tab. F2-3A: Studienanfängerinnen und -anfänger* 1975 bis 2015 nach Fächergruppen** (in %)</t>
  </si>
  <si>
    <t>* Übergangsquoten auf dem Stand 2015; Werte für 1980 und 1985 wurden nicht aktualisiert.
1) Übergangsquoten der Statistischen Ämter des Bundes und der Länder; bis Studienbeginn Sommersemester 1992 Deutsche, danach Deutsche und Bildungsinländer.  
2) Ab Studienbeginn WS1992/93 einschließlich der ostdeutschen Länder .
3) Prognosewerte auf Basis des DZHW-Studienberechtigtenpanels; Befragungen der zweiten Welle, 6 Monate nach Schulabgang (2012: 11.686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4) Das Saarland war an der Studienberechtigtenbefragung 2012 nicht beteiligt.
5) Werte der DZHW-Prognose ohne Schulabgängerinnen und -abgänger mit schulischem Teil der Fachhochschulreife.
6)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2012 einen Migrationshintergrund.
7) Frühere Anwerbestaaten: Portugal, Spanien, Italien, Jugoslawien, Griechenland, Türkei.
Quelle: Statistische Ämter des Bundes und der Länder, Hochschulstatistik; DZHW, Studienberechtigtenpanel</t>
  </si>
  <si>
    <t>Tab. F2-7web: Zeitstruktur des Übergangs in die Hochschule* 1990, 1995 und 2000 bis 2014  nach Geschlecht und nach Art der Hochschulreife</t>
  </si>
  <si>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</si>
  <si>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Tab. F2-8web: Gründe für die verzögerte Studienaufnahme* in den Studienberechtigtenjahrgängen 2002, 2004, 2006, 2008, 2010 und 2012 nach Geschlecht (in %)</t>
  </si>
  <si>
    <t>Tab. F2-12web: Zahl der Studienanfängerinnen und -anfänger* 1995, 2000 und 2005 bis 2015 nach Ländern**</t>
  </si>
  <si>
    <t>Tab. F2-14web: Studienanfängeranteil an Fachhochschulen* 1995, 2000 und 2005 bis 2015 nach  Ländern</t>
  </si>
  <si>
    <t>* Westdeutschland und Ostdeutschland jeweils ohne Berlin.
Quelle: Statistische Ämter des Bundes und der Länder, Hochschulstatistik, eigene Berechnungen</t>
  </si>
  <si>
    <t>Tab. F2-15web: Studienanfängerinnen und -anfänger* in den Wintersemestern 2005/06 und 2008/09 bis 2014/15 nach Altersgruppen und Hochschulart (in %)</t>
  </si>
  <si>
    <r>
      <t xml:space="preserve">Tab. F2-16web: Geplante/angestrebte Bildungswege der Studienberechtigten 2002 bis 2012 </t>
    </r>
    <r>
      <rPr>
        <b/>
        <sz val="11"/>
        <rFont val="Calibri"/>
        <family val="2"/>
      </rPr>
      <t>(in %)</t>
    </r>
  </si>
  <si>
    <t>Tab. F2-4A: Zusammensetzung der Studienanfängerinnen und -anfänger 2000 bis 2014* nach Art der Studienberechtigung und Hochschularten (in %)</t>
  </si>
  <si>
    <r>
      <t xml:space="preserve">Tab. F2-18web: Erwerbstätigkeit und familiäre Situation bei Studierenden des Dritten Bildungswegs nach Art der Hochschulzugangsberechtigung </t>
    </r>
    <r>
      <rPr>
        <b/>
        <sz val="11"/>
        <rFont val="Calibri"/>
        <family val="2"/>
      </rPr>
      <t>(in %)</t>
    </r>
  </si>
  <si>
    <t>Internationale Studierende (Studienanfängerinnen und -anfänger)</t>
  </si>
  <si>
    <r>
      <t>Tab. F2-17web: Nichttraditionelle Studienanfängerinnen und -anfänger*</t>
    </r>
    <r>
      <rPr>
        <b/>
        <sz val="11"/>
        <rFont val="Calibri"/>
        <family val="2"/>
      </rPr>
      <t xml:space="preserve"> 2010 bis 2014 nach Art der Hochschule und Trägerschaft </t>
    </r>
  </si>
  <si>
    <t>* Studienanfängerinnen und -anfänger im ersten Hochschulsemester, einschließlich Verwaltungsfachhochschulen.
** Ohne Sonstige.
1) Für die inländischen Studienanfängerinnen und -anfänger kann eine Vergleichsgruppe nur für das Erststudium (1. Hochschulsemester) gebildet werden. In den weiterführenden  sowie den Promotionsstudiengängen befinden sich die inländischen Studienanfängerinnen und -anfänger nicht mehr im 1. Hochschulsemester. 
Quelle: Statistische Ämter des Bundes und der Länder, Hochschulstatistik, Recherche in DZHW-ICE, eigene Berechnungen</t>
  </si>
  <si>
    <t>Tab. F2-24web: Internationale Studierende (bildungsausländische Studienanfängerinnen und -anfänger*) 2000 bis 2014 nach Fächergruppen** und Art des Studiums (in %)</t>
  </si>
  <si>
    <t>Tab. F2-23web: Anzahl der internationalen Studierenden (bildungsausländische Studienanfängerinnen und -anfänger*) und Anteil derer aus den 12 wichtigsten Herkunftsstaaten** sowie für ausgewählte Staatengruppen 1997 bis 2014 nach Art des Abschlusses; Frauenanteil 2014</t>
  </si>
  <si>
    <t>Tab. F2-22web: Internationale Studierende (bildungsausländische Studienanfängerinnen und -anfänger*) 2000 bis 2014 nach Herkunftsregionen und Art des Studiums (in %)</t>
  </si>
  <si>
    <t>Tab. F2-21web: Gründe für ein Studium in Deutschland 2006 und 2012 nach Einkommenssituation im Herkunftsland* (in %)**</t>
  </si>
  <si>
    <t>Tab. F2-20web: Internationale (bildungsausländische) Studierende (Studienanfängerinnen und -anfänger) 2000, 2005, 2010 bis 2014 insgesamt und im Erststudium* nach Ländern (in %)</t>
  </si>
  <si>
    <t>Tab. F2-19web: Einflussfaktoren der Zugehörigkeit zur erweiterten Abbruchrisikogruppe*, Ergebnisse logistischer Regressionen</t>
  </si>
  <si>
    <t>Unabhängige Variable</t>
  </si>
  <si>
    <t>Modell 6</t>
  </si>
  <si>
    <t>Modell 7</t>
  </si>
  <si>
    <t>+++</t>
  </si>
  <si>
    <t>kE</t>
  </si>
  <si>
    <t>Höchster Bildungsabschluss Eltern:</t>
  </si>
  <si>
    <t>−−−</t>
  </si>
  <si>
    <t>−</t>
  </si>
  <si>
    <t>Studiennutzen: Spaß am Studium</t>
  </si>
  <si>
    <t>−−−−</t>
  </si>
  <si>
    <t>Studiennutzen: gute Jobaussichten</t>
  </si>
  <si>
    <t>Statuserhalt Eltern: Wichtigkeit</t>
  </si>
  <si>
    <t>Statuserhalt Eltern: Wahrscheinlichkeit</t>
  </si>
  <si>
    <t>Erfolgswahrscheinlichkeit</t>
  </si>
  <si>
    <t xml:space="preserve">(Schlechte) Vorbereitung auf </t>
  </si>
  <si>
    <t>Studienanforderungen</t>
  </si>
  <si>
    <t>++++</t>
  </si>
  <si>
    <t>Direkte Kosten Studium</t>
  </si>
  <si>
    <t>+</t>
  </si>
  <si>
    <t>Opportunitätskosten Studium</t>
  </si>
  <si>
    <t>Kind(er)</t>
  </si>
  <si>
    <t>++</t>
  </si>
  <si>
    <t>Fernstudium (vs. Präsenzstudium)</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</si>
  <si>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</si>
  <si>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</si>
  <si>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</si>
  <si>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</si>
  <si>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</si>
  <si>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</si>
  <si>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</si>
  <si>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</si>
  <si>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</si>
  <si>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</si>
  <si>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</si>
  <si>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</si>
  <si>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</si>
  <si>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</si>
  <si>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</si>
  <si>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F2-16web: Geplante/angestrebte Bildungswege der Studienberechtigten 2002 bis 2012 (in %)</t>
  </si>
  <si>
    <t>Tab. F2-18web: Erwerbstätigkeit und familiäre Situation bei Studierenden des Dritten Bildungswegs nach Art der Hochschulzugangsberechtigung (in %)</t>
  </si>
  <si>
    <t>Tab. F2-11web:  Aspekte, die gegen die Aufnahme eines Studiums sprechen* 2012** nach Geschlecht, Bildungsherkunft, Art der Hochschulreife, Migrationshintergrund und regionaler Herkunft (in %)</t>
  </si>
  <si>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der Dualen Hochschule Baden-Württemberg (DHBW)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Quelle: Statistische Ämter des Bundes und der Länder, Hochschulstatistik</t>
  </si>
  <si>
    <t>Fernstudierende</t>
  </si>
  <si>
    <t>1) Ohne Personen, die das Studium zum Befragungszeitpunkt abgebrochen oder unterbrochen haben. 
2) Mittelwerte für Erwerbstätige.
3) Zeitbezug: Zu Studienbeginn im 1. Hochschulsemester.
4) Eigene Kinder oder Kinder des Partners, die im eigenen Haushalt leben.
Quelle: NEPS, Startkohorte 5 (Studienanfängerinnen und -anfänger des Wintersemesters 2010/11), Welle 4, gewichtete Auswertung (dx.doi.org/10.5157/NEPS:SC5:4.0.0)</t>
  </si>
  <si>
    <t>* Studienanfängerinnen und -anfänger im ersten Hochschulsemester, einschließlich Verwaltungsfachhochschulen.
** Werte ab 2012 mit Berücksichtigung der Ergebnisse des Zensus 2011.
1) Studienjahr = Sommer- plus nachfolgendes Wintersemester.
2) Berechnung nach dem OECD-Verfahren (Quotensummenverfahren),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</si>
  <si>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Darunter: Ohne Studierende mit ausländischer Studienberechtigung</t>
    </r>
    <r>
      <rPr>
        <vertAlign val="superscript"/>
        <sz val="9"/>
        <rFont val="Arial"/>
        <family val="2"/>
      </rPr>
      <t>3)</t>
    </r>
    <r>
      <rPr>
        <sz val="9"/>
        <rFont val="Arial"/>
        <family val="2"/>
      </rPr>
      <t xml:space="preserve"> (in %)</t>
    </r>
  </si>
  <si>
    <t>* Werte ab 2012 um die Ergebnisse des Zensus 2011 korrigiert. 
** Allgemeine Hochschulreife einschließlich fachgebundener Hochschulreife.
1) Ab 2006 ohne Studienberechtigte mit Externenprüfung.
2) Ohne Absolventinnen und Absolventen/Abgängerinnen und Abgänger von G8-Gymnasien. 
3) Seit 2013 ohne schulischen Teil der Fachhochschulreife.
Quelle: Statistische Ämter des Bundes und der Länder, Hochschulstatistik</t>
  </si>
  <si>
    <r>
      <t>Rechts-, Wirt-schafts- und Sozialwiss.</t>
    </r>
    <r>
      <rPr>
        <vertAlign val="superscript"/>
        <sz val="9"/>
        <color indexed="8"/>
        <rFont val="Arial"/>
        <family val="2"/>
      </rPr>
      <t>4)</t>
    </r>
  </si>
  <si>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deshalb mit früheren Tabellen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der früheren Fächergruppe Veterinärmedizin.
7) Einschließlich des Studienbereichs Informatik.
Quelle: Statistische Ämter des Bundes und der Länder, Hochschulstatistik</t>
  </si>
  <si>
    <r>
      <t>Studien-anfänge-
rinnen und        -anfänger insgesamt</t>
    </r>
    <r>
      <rPr>
        <vertAlign val="superscript"/>
        <sz val="9"/>
        <rFont val="Arial"/>
        <family val="2"/>
      </rPr>
      <t>2)</t>
    </r>
  </si>
  <si>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Vorläufiges Ergebnis.
Quelle: Statistische Ämter des Bundes und der Länder, Hochschulstatistik, Recherche in DZHW-ICEland</t>
  </si>
  <si>
    <t>Tab. F2-5A: Studienanfängerzahl*, Ausländerinnen und Ausländer und internationale Studierende (Bildungsausländer)** 1975 bis 2015</t>
  </si>
  <si>
    <t>Quelle: NEPS, Startkohorte 5 (Studierende), gewichtete Auswertung, (doi:10.5157/NEPS:SC5:4.0.0)</t>
  </si>
  <si>
    <t>Ausländerinnen und Ausländer</t>
  </si>
  <si>
    <t>Tab. F2-9web: Veränderungen in den Studienabsichten zwischen 2008 (halbes Jahr nach Schulabschluss) und 2012 (viereinhalb Jahre danach) (in %, Zellprozentuierung)</t>
  </si>
  <si>
    <t>(Geplante) Studienaufnahme im Dezember 2008</t>
  </si>
  <si>
    <t>(Geplante) Studienaufnahme im Dezember 2012</t>
  </si>
  <si>
    <t>Kein Studium geplant</t>
  </si>
  <si>
    <t xml:space="preserve">* Koeffizienten sind als "average marginal effects" ausgewiesen. Durchschnittliche marginale Effekte geben an, wie stark sich die Studierwahrscheinlichkeit erhöht, wenn die unabhängige Variable sich um eine Einheit verändert. Ein Lesebeispiel: Im Modell 4 sinkt die Studierwahrscheinlichkeit um 10 Prozentpunkte, wenn die Schulabschlussnote um eine ganze Note schlechter wird (z.B. 3,0 statt 2,0 beträgt). 
Signifikanzniveau: *** auf 0,1 %-Niveau signifikant; **auf 1 %-Niveau signifikant; *auf 5 %-Niveau signifikant. 
1) Ref. = Referenzkategorie.
2) 5-stufige Skala von 1=sehr gering bis 5=sehr hoch.
3) 5-stufige Skala von 1=keinen Einfluss bis 5=großen Einfluss.
4) 6-stufige Skala von 1=bedeutungslos bis 6=sehr bedeutend.
5) Differenz aus den Einschätzungen der Berufsaussichten für Hochschulabsolventen und den Berufsaussichten der Absolventen eines beruflichen Ausbildungsweges; jeweilgs 5-stufige Skala von 1=sehr schlecht bis 5=sehr gut.
6) 5-stufige Skala von 1=überhaupt nicht bis 5=sehr stark.
Quelle: DZHW Studienberechtigtenpanel (vgl. Quast, H., Scheller, P. &amp; Lörz, M. (2014). Bildungsentscheidungen im nachschulischen Verlauf. Dritte Befragung der Studienberechtigten 2008 viereinhalb Jahre nach Schulabschluss. DZHW, Forum Hochschule 9/2014. Hannover, S. 67)
</t>
  </si>
  <si>
    <t>Tab. F2-13web: Wanderung der Studienanfängerinnen und -anfänger zwischen Westdeutschland (W), Ostdeutschland (O)* und Berlin (BE) in den Wintersemestern 2003/04 und 2008/09 bis 2014/15 nach Geschlecht und Ort des Erwerbs der Studienberechtigung</t>
  </si>
  <si>
    <t>1) Hochschulabschluss ohne Verwaltungsfachhochschulen, Hochschulen der Bundeswehr und Berufsakademien. Seit 2008 aber einschließlich der ehemaligen, zu Fachhochschulen umgewandelten Berufsakademien (z. B. Duale Hochschule Baden-Württemberg).
Quelle: DZHW Studienberechtigtenpanel (vgl. Schneider, H. &amp; Franke, B. (2014). Bildungsentscheidungen von Studienberechtigten. DZHW Forum Hochschule 6/2014. Hannover. Tab. A7.1.)</t>
  </si>
  <si>
    <t>*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die Anzahl und den Anteilswert daher erhöht.
Quelle: Statistische Ämter des Bundes und der Länder, Hochschulstatistik, eigene Berechnungen</t>
  </si>
  <si>
    <t>Low und lower middle</t>
  </si>
  <si>
    <t>Upper middle</t>
  </si>
  <si>
    <t>High</t>
  </si>
  <si>
    <t>* Studienanfängerinnen und -anfänger im ersten Hochschulsemester, einschließlich Verwaltungsfachhochschulen
1) Alle osteuropäischen EU-Staaten, Stand 2015.
Lesehilfe: 2014 kamen 26% aller internationalen Studierenden (bildungsausländische Studienanfängerinnen und -anfänger) aus einem westeuropäischen Staat. Von diesen Studierenden haben sich 62,4% in ein Erststudium eingeschrieben, 20,4% in ein weiterführendes, Master- oder Promotionsstudium und 20,8% haben keinen Abschluss in Deutschland angestrebt; zur letzten Gruppe zählen auch die Studierenden im ERASMUS-Programm der EU.
Quelle: Statistische Ämter des Bundes und der Länder, Hochschulstatistik, Recherche in DZHW-ICE, eigene Berechnungen</t>
  </si>
  <si>
    <t>Anzahl Fälle</t>
  </si>
  <si>
    <t>Effektstärke</t>
  </si>
  <si>
    <t>Nich traditionelle Studierende 
(vs. Allgemeine/fachgebundene Hochschulreife ohne Berufsausbildung)</t>
  </si>
  <si>
    <t>Akademiker (vs. Nicht Akademiker)</t>
  </si>
  <si>
    <t>Erwerbstätigkeit in Stunden (logarithmiert)</t>
  </si>
  <si>
    <t>Männlich ohne Kind (vs. Weiblich ohne Kind)</t>
  </si>
  <si>
    <t>Männlich mit Kind (vs. Weiblich ohne Kind)</t>
  </si>
  <si>
    <t>Weiblich mit Kind (vs. Weiblich ohne Kind)</t>
  </si>
  <si>
    <t>Geschlecht: Weiblich (vs. Männlich)</t>
  </si>
  <si>
    <t>* Studienabbrecherinnen und Studienabbrecher, Studierende mit erhöhter Abbruchneigung (ernsthafte Gedanken an Studienabbruch und/oder keine Absicht, das Studium bis zum Abschluss fortzuführen) sowie mit Studienunterbrechung mit aktueller Tätigkeit, die gegen eine Wiederaufnahme des Studiums spricht (Arbeitslosigkeit, außerhochschulische Aus- oder Weiterbildung, Umschulung, Hausfrau/-mann). 
Kontrollvariablen: Hochschultyp (Uni vs. FH), aggregierte Fächergruppen. +/−: positiver bzw. negativer Effekt (die Anzahl der Symbole zeigt das Signifikanzniveau an, +/- p ≤ 0,1; ++/-- p ≤ 0,05; +++/--- p ≤ 0,01; ++++/---- p ≤ 0,001, kE: kein signifikanter Effekt). 
Quelle: Dahm, G., &amp; Kerst, C. (2016). Erfolgreich studieren ohne Abi? Ein mehrdimensionaler Vergleich des Studienerfolgs von nicht-traditionellen und traditionellen Studierenden. In Wolter, A., Banscherus, U., &amp; Kamm, C. (Hrsg.), Zielgruppen Lebenslangen Lernens an Hochschulen. Ergebnisse der wissenschaftlichen Begleitung des Bund-Länder-Wettbewerbs Aufstieg durch Bildung: offene Hochschulen (Bd. 1) (S. 225-265). Münster: Waxmann, unter Nutzung von Daten des NEPS, Startkohorte 5 (Studienanfängerinnen und -anfänger des Wintersemesters 2010/11), doi:10.5157/NEPS:SC5:4.0.0, eigene gewichtete Auswertungen.</t>
  </si>
  <si>
    <t>Tab. F2-1A: Studienberechtigte und Studienberechtigtenquote 1995 und 2000 bis 2014 nach Art der Hochschulreife und Geschlecht</t>
  </si>
  <si>
    <t>Tab. F2-2A: Zahl der Studienanfängerinnen und -anfänger, Frauenanteil, Anteil Fachhochschule und Studienanfängerquote 1975 bis 2015</t>
  </si>
  <si>
    <t>Tab. F2-4A: Zusammensetzung der Studienanfängerinnen und -anfänger 2000 bis 2014 nach Art der Studienberechtigung und Hochschularten (in %)</t>
  </si>
  <si>
    <t>Tab. F2-3A: Studienanfängerinnen und -anfänger 1975 bis 2015 nach Fächergruppen (in %)</t>
  </si>
  <si>
    <t>Abb. F2-5web: Studierwahrscheinlichkeit der Studienberechtigtenjahrgänge 1996 bis 2012 nach höchstem beruflichen Abschluss der Eltern (in %)</t>
  </si>
  <si>
    <t>Tab. F2-7web: Zeitstruktur des Übergangs in die Hochschule 1990, 1995 und 2000 bis 2014  nach Geschlecht und nach Art der Hochschulreife</t>
  </si>
  <si>
    <t>Tab. F2-23web: Anzahl der internationalen Studierenden (bildungsausländische Studienanfängerinnen und -anfänger) und Anteil derer aus den 12 wichtigsten Herkunftsstaaten sowie für ausgewählte Staatengruppen 1997 bis 2014 nach Art des Abschlusses; Fraue</t>
  </si>
  <si>
    <t>Tab. F2-12web: Zahl der Studienanfängerinnen und -anfänger 1995, 2000 und 2005 bis 2015 nach Ländern</t>
  </si>
  <si>
    <t>Tab. F2-21web: Gründe für ein Studium in Deutschland 2006 und 2012 nach Einkommenssituation im Herkunftsland (in %)</t>
  </si>
  <si>
    <t>Tab. F2-8web: Gründe für die verzögerte Studienaufnahme in den Studienberechtigtenjahrgängen 2002, 2004, 2006, 2008, 2010 und 2012 nach Geschlecht (in %)</t>
  </si>
  <si>
    <t>Tab. F2-13web: Wanderung der Studienanfängerinnen und -anfänger zwischen Westdeutschland (W), Ostdeutschland (O) und Berlin (BE) in den Wintersemestern 2003/04 und 2009/10 bis 2014/15 nach Geschlecht und Ort des Erwerbs der Studienberechtigung</t>
  </si>
  <si>
    <t>Tab. F2-6web: Übergangsquoten in die Hochschule 1980, 1985, 1990, 1993 bis 2010 und 2012 nach Ländern, Geschlecht, Art der Hochschulreife und Migrationshintergrund (in %)</t>
  </si>
  <si>
    <t>Tab. F2-10web: Determinanten der Studienentscheidung: Studienberechtigte 2008, viereinhalb Jahre nach Schulabschluss (in %) (logistische Regression, ausgewiesen sind average marginal effects)</t>
  </si>
  <si>
    <t>Tab. F2-14web: Studienanfängeranteil an Fachhochschulen 1995, 2000 und 2005 bis 2015 nach  Ländern</t>
  </si>
  <si>
    <t>Tab. F2-22web: Internationale Studierende (bildungsausländische Studienanfängerinnen und -anfänger) 2000 bis 2014 nach Herkunftsregionen und Art des Studiums (in %)</t>
  </si>
  <si>
    <t>Tab. F2-11web:  Aspekte, die gegen die Aufnahme eines Studiums sprechen nach Geschlecht, Bildungsherkunft, Art der Hochschulreife, Migrationshintergrund und regionaler Herkunft 2012 (in %)</t>
  </si>
  <si>
    <t>Tab. F2-24web: Internationale Studierende (bildungsausländische Studienanfängerinnen und -anfänger) 2000 bis 2014 nach Fächergruppen und Art des Studiums (in %)</t>
  </si>
  <si>
    <t>Tab. F2-15web: Studienanfängerinnen und -anfänger in den Wintersemestern 2005/06 und 2008/09 bis 2014/15 nach Altersgruppen und Hochschulart (in %)</t>
  </si>
  <si>
    <t>Tab. F2-19web: Einflussfaktoren der Zugehörigkeit zur erweiterten Abbruchrisikogruppe, Ergebnisse logistischer Regressionen</t>
  </si>
  <si>
    <t>Tab. F2-20web: Internationale (bildungsausländische) Studierende (Studienanfängerinnen und -anfänger) 2000, 2005, 2010 bis 2014 insgesamt und im Erststudium nach Ländern (in %)</t>
  </si>
  <si>
    <t>Tab. F2-5A: Studienanfängerzahl, Ausländer und internationale Studierende (Bildungsausländer) 1975 bis 2015</t>
  </si>
  <si>
    <t xml:space="preserve">Tab. F2-17web: Nichttraditionelle Studienanfängerinnen und -anfänger 2010 bis 2014 nach Art der Hochschule und Trägerschaft </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</si>
</sst>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2" formatCode="_(&quot;$&quot;* #,##0_);_(&quot;$&quot;* \(#,##0\);_(&quot;$&quot;* &quot;-&quot;_);_(@_)"/>
    <numFmt numFmtId="173" formatCode="_(* #,##0_);_(* \(#,##0\);_(* &quot;-&quot;_);_(@_)"/>
    <numFmt numFmtId="174" formatCode="_(&quot;$&quot;* #,##0.00_);_(&quot;$&quot;* \(#,##0.00\);_(&quot;$&quot;* &quot;-&quot;??_);_(@_)"/>
    <numFmt numFmtId="175" formatCode="_(* #,##0.00_);_(* \(#,##0.00\);_(* &quot;-&quot;??_);_(@_)"/>
    <numFmt numFmtId="176" formatCode="0.0"/>
    <numFmt numFmtId="177" formatCode="_.* #\ ###\ ##0_.;\.* #\ ###\ ##0_.;_.* &quot;.&quot;_.;_.@_."/>
    <numFmt numFmtId="178" formatCode="#\ ###\ ##0;\-#\ ###\ ##0;\-;@"/>
    <numFmt numFmtId="179" formatCode="_-* #,##0.00\ [$€-1]_-;\-* #,##0.00\ [$€-1]_-;_-* &quot;-&quot;??\ [$€-1]_-"/>
    <numFmt numFmtId="180" formatCode="##\ ##"/>
    <numFmt numFmtId="181" formatCode="##\ ##\ #"/>
    <numFmt numFmtId="182" formatCode="##\ ##\ ##"/>
    <numFmt numFmtId="183" formatCode="##\ ##\ ##\ ###"/>
    <numFmt numFmtId="184" formatCode="\ \ \ @\ *."/>
    <numFmt numFmtId="185" formatCode="_-* #\ ##0_-;\-* #\ ##0_-;_-* &quot;-&quot;_-;_-@_-"/>
    <numFmt numFmtId="186" formatCode="_(* #,##0_);_(* \(#,##0\);_(* &quot;-&quot;??_);_(@_)"/>
    <numFmt numFmtId="188" formatCode="#,##0.0"/>
    <numFmt numFmtId="202" formatCode="0.000"/>
    <numFmt numFmtId="208" formatCode="_-* #\ ##0.0_-;\-* #\ ##0.0_-;_-* &quot;-&quot;_-;_-@_-"/>
    <numFmt numFmtId="210" formatCode="#\ ###\ ##0.0;\-#\ ###\ ##0.0;\-;@"/>
    <numFmt numFmtId="219" formatCode="_([$€]* #,##0.00_);_([$€]* \(#,##0.00\);_([$€]* &quot;-&quot;??_);_(@_)"/>
  </numFmts>
  <fonts count="85">
    <font>
      <sz val="10"/>
      <name val="Arial"/>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vertAlign val="superscript"/>
      <sz val="9"/>
      <name val="Antique Olive Compact"/>
      <family val="2"/>
    </font>
    <font>
      <sz val="10"/>
      <name val="Arial"/>
      <family val="2"/>
    </font>
    <font>
      <sz val="9"/>
      <name val="Symbol"/>
      <family val="1"/>
    </font>
    <font>
      <b/>
      <sz val="11"/>
      <name val="Calibri"/>
      <family val="2"/>
    </font>
    <font>
      <i/>
      <sz val="10"/>
      <name val="MetaNormalLF-Roman"/>
      <family val="2"/>
    </font>
    <font>
      <sz val="10"/>
      <name val="NewCenturySchlbk"/>
    </font>
    <font>
      <u/>
      <sz val="10"/>
      <color indexed="9"/>
      <name val="Arial"/>
      <family val="2"/>
    </font>
    <font>
      <sz val="9"/>
      <color indexed="10"/>
      <name val="Arial"/>
      <family val="2"/>
    </font>
    <font>
      <sz val="10"/>
      <color indexed="57"/>
      <name val="Arial"/>
      <family val="2"/>
    </font>
    <font>
      <sz val="10"/>
      <color indexed="10"/>
      <name val="Arial"/>
      <family val="2"/>
    </font>
    <font>
      <b/>
      <sz val="10"/>
      <color indexed="10"/>
      <name val="Arial"/>
      <family val="2"/>
    </font>
    <font>
      <sz val="10"/>
      <name val="Arial"/>
      <family val="2"/>
    </font>
    <font>
      <vertAlign val="superscript"/>
      <sz val="8.5"/>
      <name val="Arial"/>
      <family val="2"/>
    </font>
    <font>
      <i/>
      <sz val="8"/>
      <name val="MetaNormalLF-Roman"/>
      <family val="2"/>
    </font>
    <font>
      <i/>
      <sz val="9"/>
      <name val="Arial"/>
      <family val="2"/>
    </font>
    <font>
      <sz val="10"/>
      <name val="Arial"/>
      <family val="2"/>
    </font>
    <font>
      <sz val="10"/>
      <name val="MetaNormalLF-Roman"/>
    </font>
    <font>
      <sz val="9"/>
      <color indexed="8"/>
      <name val="Arial"/>
      <family val="2"/>
    </font>
    <font>
      <vertAlign val="superscript"/>
      <sz val="9"/>
      <color indexed="8"/>
      <name val="Arial"/>
      <family val="2"/>
    </font>
    <font>
      <vertAlign val="superscript"/>
      <sz val="10"/>
      <color indexed="8"/>
      <name val="Arial"/>
      <family val="2"/>
    </font>
    <font>
      <vertAlign val="superscript"/>
      <sz val="9"/>
      <color indexed="8"/>
      <name val="Arial"/>
      <family val="2"/>
    </font>
    <font>
      <sz val="10"/>
      <name val="Arial"/>
      <family val="2"/>
    </font>
    <font>
      <b/>
      <sz val="11"/>
      <name val="Arial"/>
      <family val="2"/>
    </font>
    <font>
      <sz val="11"/>
      <name val="Arial"/>
      <family val="2"/>
    </font>
    <font>
      <b/>
      <sz val="9"/>
      <name val="Symbol"/>
      <family val="1"/>
    </font>
    <font>
      <u/>
      <sz val="7"/>
      <color indexed="12"/>
      <name val="MetaNormalLF-Roman"/>
      <family val="2"/>
    </font>
    <font>
      <sz val="11"/>
      <color theme="1"/>
      <name val="Calibri"/>
      <family val="2"/>
      <scheme val="minor"/>
    </font>
    <font>
      <sz val="9"/>
      <color theme="1"/>
      <name val="Arial"/>
      <family val="2"/>
    </font>
    <font>
      <sz val="9"/>
      <color rgb="FF000000"/>
      <name val="Arial"/>
      <family val="2"/>
    </font>
    <font>
      <sz val="8.5"/>
      <color theme="1"/>
      <name val="Arial"/>
      <family val="2"/>
    </font>
    <font>
      <i/>
      <sz val="9"/>
      <color rgb="FF000000"/>
      <name val="Arial"/>
      <family val="2"/>
    </font>
  </fonts>
  <fills count="39">
    <fill>
      <patternFill patternType="none"/>
    </fill>
    <fill>
      <patternFill patternType="gray125"/>
    </fill>
    <fill>
      <patternFill patternType="solid">
        <fgColor indexed="31"/>
      </patternFill>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rgb="FFC5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D9D9D9"/>
        <bgColor indexed="64"/>
      </patternFill>
    </fill>
    <fill>
      <patternFill patternType="solid">
        <fgColor rgb="FFF2F2F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8"/>
      </bottom>
      <diagonal/>
    </border>
    <border>
      <left/>
      <right/>
      <top style="thin">
        <color indexed="64"/>
      </top>
      <bottom/>
      <diagonal/>
    </border>
    <border>
      <left style="thin">
        <color indexed="64"/>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8"/>
      </right>
      <top/>
      <bottom/>
      <diagonal/>
    </border>
    <border>
      <left/>
      <right style="thin">
        <color indexed="8"/>
      </right>
      <top/>
      <bottom style="thin">
        <color indexed="64"/>
      </bottom>
      <diagonal/>
    </border>
    <border>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s>
  <cellStyleXfs count="287">
    <xf numFmtId="0" fontId="0" fillId="0" borderId="0"/>
    <xf numFmtId="0" fontId="15" fillId="3" borderId="0" applyNumberFormat="0" applyBorder="0" applyAlignment="0" applyProtection="0"/>
    <xf numFmtId="0" fontId="15" fillId="5" borderId="0" applyNumberFormat="0" applyBorder="0" applyAlignment="0" applyProtection="0"/>
    <xf numFmtId="0" fontId="15" fillId="7"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5" borderId="0" applyNumberFormat="0" applyBorder="0" applyAlignment="0" applyProtection="0"/>
    <xf numFmtId="0" fontId="15" fillId="2"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5" borderId="0" applyNumberFormat="0" applyBorder="0" applyAlignment="0" applyProtection="0"/>
    <xf numFmtId="184" fontId="7" fillId="0" borderId="0"/>
    <xf numFmtId="180" fontId="16" fillId="0" borderId="1">
      <alignment horizontal="left"/>
    </xf>
    <xf numFmtId="180" fontId="16" fillId="0" borderId="1">
      <alignment horizontal="left"/>
    </xf>
    <xf numFmtId="0" fontId="15" fillId="3" borderId="0" applyNumberFormat="0" applyBorder="0" applyAlignment="0" applyProtection="0"/>
    <xf numFmtId="0" fontId="15" fillId="11" borderId="0" applyNumberFormat="0" applyBorder="0" applyAlignment="0" applyProtection="0"/>
    <xf numFmtId="0" fontId="15" fillId="13"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8" borderId="0" applyNumberFormat="0" applyBorder="0" applyAlignment="0" applyProtection="0"/>
    <xf numFmtId="0" fontId="15" fillId="10" borderId="0" applyNumberFormat="0" applyBorder="0" applyAlignment="0" applyProtection="0"/>
    <xf numFmtId="0" fontId="15" fillId="14" borderId="0" applyNumberFormat="0" applyBorder="0" applyAlignment="0" applyProtection="0"/>
    <xf numFmtId="181" fontId="16" fillId="0" borderId="1">
      <alignment horizontal="left"/>
    </xf>
    <xf numFmtId="181" fontId="16" fillId="0" borderId="1">
      <alignment horizontal="left"/>
    </xf>
    <xf numFmtId="182" fontId="16" fillId="0" borderId="1">
      <alignment horizontal="left"/>
    </xf>
    <xf numFmtId="182" fontId="16" fillId="0" borderId="1">
      <alignment horizontal="left"/>
    </xf>
    <xf numFmtId="0" fontId="17" fillId="16" borderId="0" applyNumberFormat="0" applyBorder="0" applyAlignment="0" applyProtection="0"/>
    <xf numFmtId="0" fontId="17" fillId="11" borderId="0" applyNumberFormat="0" applyBorder="0" applyAlignment="0" applyProtection="0"/>
    <xf numFmtId="0" fontId="17" fillId="13" borderId="0" applyNumberFormat="0" applyBorder="0" applyAlignment="0" applyProtection="0"/>
    <xf numFmtId="0" fontId="17" fillId="18" borderId="0" applyNumberFormat="0" applyBorder="0" applyAlignment="0" applyProtection="0"/>
    <xf numFmtId="0" fontId="17" fillId="16" borderId="0" applyNumberFormat="0" applyBorder="0" applyAlignment="0" applyProtection="0"/>
    <xf numFmtId="0" fontId="17" fillId="5" borderId="0" applyNumberFormat="0" applyBorder="0" applyAlignment="0" applyProtection="0"/>
    <xf numFmtId="0" fontId="17" fillId="15"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183" fontId="16" fillId="0" borderId="1">
      <alignment horizontal="left"/>
    </xf>
    <xf numFmtId="183" fontId="16" fillId="0" borderId="1">
      <alignment horizontal="left"/>
    </xf>
    <xf numFmtId="0" fontId="17" fillId="20"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8" fillId="3" borderId="2" applyNumberFormat="0" applyAlignment="0" applyProtection="0"/>
    <xf numFmtId="0" fontId="18" fillId="3" borderId="2" applyNumberFormat="0" applyAlignment="0" applyProtection="0"/>
    <xf numFmtId="0" fontId="19" fillId="3" borderId="3" applyNumberFormat="0" applyAlignment="0" applyProtection="0"/>
    <xf numFmtId="0" fontId="19" fillId="3" borderId="3" applyNumberFormat="0" applyAlignment="0" applyProtection="0"/>
    <xf numFmtId="0" fontId="7" fillId="24" borderId="4"/>
    <xf numFmtId="0" fontId="7" fillId="0" borderId="1"/>
    <xf numFmtId="0" fontId="39" fillId="25" borderId="0">
      <alignment horizontal="center" vertical="center"/>
    </xf>
    <xf numFmtId="0" fontId="1" fillId="26" borderId="0">
      <alignment horizontal="center" wrapText="1"/>
    </xf>
    <xf numFmtId="0" fontId="5" fillId="26" borderId="0">
      <alignment horizontal="center" wrapText="1"/>
    </xf>
    <xf numFmtId="0" fontId="55" fillId="26" borderId="0">
      <alignment horizontal="center" wrapText="1"/>
    </xf>
    <xf numFmtId="0" fontId="1" fillId="26" borderId="0">
      <alignment horizontal="center" wrapText="1"/>
    </xf>
    <xf numFmtId="0" fontId="1" fillId="26" borderId="0">
      <alignment horizontal="center" wrapText="1"/>
    </xf>
    <xf numFmtId="0" fontId="69" fillId="26" borderId="0">
      <alignment horizontal="center" wrapText="1"/>
    </xf>
    <xf numFmtId="0" fontId="55" fillId="26" borderId="0">
      <alignment horizontal="center" wrapText="1"/>
    </xf>
    <xf numFmtId="0" fontId="1" fillId="26" borderId="0">
      <alignment horizontal="center" wrapText="1"/>
    </xf>
    <xf numFmtId="0" fontId="69" fillId="26" borderId="0">
      <alignment horizontal="center" wrapText="1"/>
    </xf>
    <xf numFmtId="0" fontId="75" fillId="26" borderId="0">
      <alignment horizontal="center" wrapText="1"/>
    </xf>
    <xf numFmtId="0" fontId="40" fillId="25" borderId="0">
      <alignment horizontal="center"/>
    </xf>
    <xf numFmtId="173" fontId="41" fillId="0" borderId="0" applyFont="0" applyFill="0" applyBorder="0" applyAlignment="0" applyProtection="0"/>
    <xf numFmtId="175" fontId="41" fillId="0" borderId="0" applyFont="0" applyFill="0" applyBorder="0" applyAlignment="0" applyProtection="0"/>
    <xf numFmtId="172" fontId="41" fillId="0" borderId="0" applyFont="0" applyFill="0" applyBorder="0" applyAlignment="0" applyProtection="0"/>
    <xf numFmtId="174" fontId="41" fillId="0" borderId="0" applyFont="0" applyFill="0" applyBorder="0" applyAlignment="0" applyProtection="0"/>
    <xf numFmtId="0" fontId="42" fillId="27" borderId="4" applyBorder="0">
      <protection locked="0"/>
    </xf>
    <xf numFmtId="0" fontId="42" fillId="27" borderId="4" applyBorder="0">
      <protection locked="0"/>
    </xf>
    <xf numFmtId="0" fontId="42" fillId="27" borderId="4" applyBorder="0">
      <protection locked="0"/>
    </xf>
    <xf numFmtId="0" fontId="20" fillId="5" borderId="3" applyNumberFormat="0" applyAlignment="0" applyProtection="0"/>
    <xf numFmtId="0" fontId="20" fillId="5" borderId="3" applyNumberFormat="0" applyAlignment="0" applyProtection="0"/>
    <xf numFmtId="0" fontId="21" fillId="0" borderId="5" applyNumberFormat="0" applyFill="0" applyAlignment="0" applyProtection="0"/>
    <xf numFmtId="0" fontId="21" fillId="0" borderId="5"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9" fontId="1" fillId="0" borderId="0" applyFont="0" applyFill="0" applyBorder="0" applyAlignment="0" applyProtection="0"/>
    <xf numFmtId="179" fontId="5" fillId="0" borderId="0" applyFont="0" applyFill="0" applyBorder="0" applyAlignment="0" applyProtection="0"/>
    <xf numFmtId="179" fontId="55" fillId="0" borderId="0" applyFont="0" applyFill="0" applyBorder="0" applyAlignment="0" applyProtection="0"/>
    <xf numFmtId="179" fontId="1" fillId="0" borderId="0" applyFont="0" applyFill="0" applyBorder="0" applyAlignment="0" applyProtection="0"/>
    <xf numFmtId="219" fontId="1" fillId="0" borderId="0" applyFont="0" applyFill="0" applyBorder="0" applyAlignment="0" applyProtection="0"/>
    <xf numFmtId="179" fontId="1" fillId="0" borderId="0" applyFont="0" applyFill="0" applyBorder="0" applyAlignment="0" applyProtection="0"/>
    <xf numFmtId="179" fontId="69" fillId="0" borderId="0" applyFont="0" applyFill="0" applyBorder="0" applyAlignment="0" applyProtection="0"/>
    <xf numFmtId="219" fontId="1" fillId="0" borderId="0" applyFont="0" applyFill="0" applyBorder="0" applyAlignment="0" applyProtection="0"/>
    <xf numFmtId="179" fontId="55" fillId="0" borderId="0" applyFont="0" applyFill="0" applyBorder="0" applyAlignment="0" applyProtection="0"/>
    <xf numFmtId="179" fontId="1" fillId="0" borderId="0" applyFont="0" applyFill="0" applyBorder="0" applyAlignment="0" applyProtection="0"/>
    <xf numFmtId="219" fontId="1" fillId="0" borderId="0" applyFont="0" applyFill="0" applyBorder="0" applyAlignment="0" applyProtection="0"/>
    <xf numFmtId="179" fontId="69" fillId="0" borderId="0" applyFont="0" applyFill="0" applyBorder="0" applyAlignment="0" applyProtection="0"/>
    <xf numFmtId="219" fontId="75" fillId="0" borderId="0" applyFont="0" applyFill="0" applyBorder="0" applyAlignment="0" applyProtection="0"/>
    <xf numFmtId="0" fontId="43" fillId="25" borderId="1">
      <alignment horizontal="left"/>
    </xf>
    <xf numFmtId="0" fontId="44" fillId="25" borderId="0">
      <alignment horizontal="left"/>
    </xf>
    <xf numFmtId="0" fontId="51" fillId="25" borderId="0">
      <alignment horizontal="left"/>
    </xf>
    <xf numFmtId="0" fontId="27" fillId="25" borderId="0">
      <alignment horizontal="left"/>
    </xf>
    <xf numFmtId="0" fontId="27" fillId="25" borderId="0">
      <alignment horizontal="left"/>
    </xf>
    <xf numFmtId="0" fontId="23" fillId="28" borderId="0">
      <alignment horizontal="right" vertical="top" wrapText="1"/>
    </xf>
    <xf numFmtId="0" fontId="23" fillId="28" borderId="0">
      <alignment horizontal="right" vertical="top" textRotation="90" wrapText="1"/>
    </xf>
    <xf numFmtId="0" fontId="23" fillId="28" borderId="0">
      <alignment horizontal="right" vertical="top" textRotation="90" wrapText="1"/>
    </xf>
    <xf numFmtId="0" fontId="23" fillId="28" borderId="0">
      <alignment horizontal="right" vertical="top" textRotation="90" wrapText="1"/>
    </xf>
    <xf numFmtId="0" fontId="23" fillId="28" borderId="0">
      <alignment horizontal="right" vertical="top" textRotation="90" wrapText="1"/>
    </xf>
    <xf numFmtId="0" fontId="24" fillId="6" borderId="0" applyNumberFormat="0" applyBorder="0" applyAlignment="0" applyProtection="0"/>
    <xf numFmtId="0" fontId="24" fillId="6"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45" fillId="26" borderId="0">
      <alignment horizontal="center"/>
    </xf>
    <xf numFmtId="0" fontId="52" fillId="26" borderId="0">
      <alignment horizontal="center"/>
    </xf>
    <xf numFmtId="0" fontId="12" fillId="26" borderId="0">
      <alignment horizontal="center"/>
    </xf>
    <xf numFmtId="0" fontId="12" fillId="26" borderId="0">
      <alignment horizontal="center"/>
    </xf>
    <xf numFmtId="175" fontId="1" fillId="0" borderId="0" applyFont="0" applyFill="0" applyBorder="0" applyAlignment="0" applyProtection="0"/>
    <xf numFmtId="175" fontId="1" fillId="0" borderId="0" applyFont="0" applyFill="0" applyBorder="0" applyAlignment="0" applyProtection="0"/>
    <xf numFmtId="175" fontId="69" fillId="0" borderId="0" applyFont="0" applyFill="0" applyBorder="0" applyAlignment="0" applyProtection="0"/>
    <xf numFmtId="175" fontId="75" fillId="0" borderId="0" applyFont="0" applyFill="0" applyBorder="0" applyAlignment="0" applyProtection="0"/>
    <xf numFmtId="0" fontId="7" fillId="25" borderId="6">
      <alignment wrapText="1"/>
    </xf>
    <xf numFmtId="0" fontId="7" fillId="25" borderId="6">
      <alignment wrapText="1"/>
    </xf>
    <xf numFmtId="0" fontId="7" fillId="25" borderId="7"/>
    <xf numFmtId="0" fontId="7" fillId="25" borderId="7"/>
    <xf numFmtId="0" fontId="7" fillId="25" borderId="8"/>
    <xf numFmtId="0" fontId="7" fillId="25" borderId="8"/>
    <xf numFmtId="0" fontId="7" fillId="25" borderId="9">
      <alignment horizontal="center" wrapText="1"/>
    </xf>
    <xf numFmtId="0" fontId="25" fillId="13" borderId="0" applyNumberFormat="0" applyBorder="0" applyAlignment="0" applyProtection="0"/>
    <xf numFmtId="0" fontId="25" fillId="13" borderId="0" applyNumberFormat="0" applyBorder="0" applyAlignment="0" applyProtection="0"/>
    <xf numFmtId="0" fontId="55" fillId="0" borderId="0"/>
    <xf numFmtId="0" fontId="38" fillId="0" borderId="0"/>
    <xf numFmtId="0" fontId="53" fillId="0" borderId="0"/>
    <xf numFmtId="0" fontId="55" fillId="0" borderId="0"/>
    <xf numFmtId="0" fontId="1" fillId="0" borderId="0"/>
    <xf numFmtId="0" fontId="1" fillId="0" borderId="0"/>
    <xf numFmtId="0" fontId="69" fillId="0" borderId="0"/>
    <xf numFmtId="0" fontId="55" fillId="0" borderId="0"/>
    <xf numFmtId="0" fontId="1" fillId="0" borderId="0"/>
    <xf numFmtId="0" fontId="1" fillId="0" borderId="0"/>
    <xf numFmtId="0" fontId="69" fillId="0" borderId="0"/>
    <xf numFmtId="0" fontId="1" fillId="0" borderId="0"/>
    <xf numFmtId="0" fontId="42" fillId="0" borderId="0"/>
    <xf numFmtId="0" fontId="15" fillId="7" borderId="10" applyNumberFormat="0" applyFont="0" applyAlignment="0" applyProtection="0"/>
    <xf numFmtId="0" fontId="1" fillId="7" borderId="10"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NumberFormat="0" applyFont="0" applyFill="0" applyBorder="0" applyAlignment="0" applyProtection="0"/>
    <xf numFmtId="0" fontId="7" fillId="25" borderId="1"/>
    <xf numFmtId="0" fontId="39" fillId="25" borderId="0">
      <alignment horizontal="right"/>
    </xf>
    <xf numFmtId="0" fontId="46" fillId="29" borderId="0">
      <alignment horizontal="center"/>
    </xf>
    <xf numFmtId="0" fontId="47" fillId="26" borderId="0"/>
    <xf numFmtId="0" fontId="48" fillId="28" borderId="11">
      <alignment horizontal="left" vertical="top" wrapText="1"/>
    </xf>
    <xf numFmtId="0" fontId="48" fillId="28" borderId="11">
      <alignment horizontal="left" vertical="top" wrapText="1"/>
    </xf>
    <xf numFmtId="0" fontId="48" fillId="28" borderId="11">
      <alignment horizontal="left" vertical="top" wrapText="1"/>
    </xf>
    <xf numFmtId="0" fontId="48" fillId="28" borderId="12">
      <alignment horizontal="left" vertical="top"/>
    </xf>
    <xf numFmtId="0" fontId="48" fillId="28" borderId="12">
      <alignment horizontal="left" vertical="top"/>
    </xf>
    <xf numFmtId="0" fontId="48" fillId="28" borderId="12">
      <alignment horizontal="left" vertical="top"/>
    </xf>
    <xf numFmtId="0" fontId="26" fillId="4" borderId="0" applyNumberFormat="0" applyBorder="0" applyAlignment="0" applyProtection="0"/>
    <xf numFmtId="0" fontId="26" fillId="4" borderId="0" applyNumberFormat="0" applyBorder="0" applyAlignment="0" applyProtection="0"/>
    <xf numFmtId="0" fontId="80" fillId="0" borderId="0"/>
    <xf numFmtId="0" fontId="1" fillId="0" borderId="0"/>
    <xf numFmtId="0" fontId="70" fillId="0" borderId="0"/>
    <xf numFmtId="0" fontId="27" fillId="0" borderId="0"/>
    <xf numFmtId="0" fontId="5" fillId="0" borderId="0"/>
    <xf numFmtId="0" fontId="55" fillId="0" borderId="0"/>
    <xf numFmtId="0" fontId="1" fillId="0" borderId="0"/>
    <xf numFmtId="0" fontId="1" fillId="0" borderId="0"/>
    <xf numFmtId="0" fontId="69" fillId="0" borderId="0"/>
    <xf numFmtId="0" fontId="27" fillId="0" borderId="0"/>
    <xf numFmtId="0" fontId="27" fillId="0" borderId="0"/>
    <xf numFmtId="0" fontId="27" fillId="0" borderId="0"/>
    <xf numFmtId="0" fontId="27" fillId="0" borderId="0"/>
    <xf numFmtId="0" fontId="27" fillId="0" borderId="0"/>
    <xf numFmtId="0" fontId="59" fillId="0" borderId="0"/>
    <xf numFmtId="0" fontId="5" fillId="0" borderId="0"/>
    <xf numFmtId="0" fontId="55" fillId="0" borderId="0"/>
    <xf numFmtId="0" fontId="1" fillId="0" borderId="0"/>
    <xf numFmtId="0" fontId="15"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15" fillId="0" borderId="0"/>
    <xf numFmtId="0" fontId="1" fillId="0" borderId="0"/>
    <xf numFmtId="178" fontId="28"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5" fillId="0" borderId="0"/>
    <xf numFmtId="0" fontId="1" fillId="0" borderId="0"/>
    <xf numFmtId="0" fontId="1" fillId="0" borderId="0"/>
    <xf numFmtId="0" fontId="80" fillId="0" borderId="0"/>
    <xf numFmtId="0" fontId="80" fillId="0" borderId="0"/>
    <xf numFmtId="0" fontId="80" fillId="0" borderId="0"/>
    <xf numFmtId="0" fontId="49" fillId="25" borderId="0">
      <alignment horizontal="center"/>
    </xf>
    <xf numFmtId="0" fontId="29" fillId="25" borderId="0"/>
    <xf numFmtId="0" fontId="30" fillId="0" borderId="0" applyNumberFormat="0" applyFill="0" applyBorder="0" applyAlignment="0" applyProtection="0"/>
    <xf numFmtId="0" fontId="31" fillId="0" borderId="13" applyNumberFormat="0" applyFill="0" applyAlignment="0" applyProtection="0"/>
    <xf numFmtId="0" fontId="31" fillId="0" borderId="13"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3" fillId="0" borderId="15" applyNumberFormat="0" applyFill="0" applyAlignment="0" applyProtection="0"/>
    <xf numFmtId="0" fontId="33" fillId="0" borderId="1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0" fillId="0" borderId="0" applyNumberFormat="0" applyFill="0" applyBorder="0" applyAlignment="0" applyProtection="0"/>
    <xf numFmtId="0" fontId="34" fillId="0" borderId="16" applyNumberFormat="0" applyFill="0" applyAlignment="0" applyProtection="0"/>
    <xf numFmtId="0" fontId="34" fillId="0" borderId="16"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18" borderId="17" applyNumberFormat="0" applyAlignment="0" applyProtection="0"/>
    <xf numFmtId="0" fontId="36" fillId="18" borderId="17" applyNumberFormat="0" applyAlignment="0" applyProtection="0"/>
  </cellStyleXfs>
  <cellXfs count="975">
    <xf numFmtId="0" fontId="0" fillId="0" borderId="0" xfId="0"/>
    <xf numFmtId="0" fontId="4" fillId="30" borderId="9" xfId="0" applyFont="1" applyFill="1" applyBorder="1" applyAlignment="1">
      <alignment horizontal="center" vertical="center" wrapText="1"/>
    </xf>
    <xf numFmtId="0" fontId="4" fillId="30" borderId="12" xfId="0" applyFont="1" applyFill="1" applyBorder="1" applyAlignment="1">
      <alignment horizontal="center" vertical="center" wrapText="1"/>
    </xf>
    <xf numFmtId="0" fontId="4" fillId="30" borderId="1" xfId="0" applyFont="1" applyFill="1" applyBorder="1" applyAlignment="1">
      <alignment horizontal="center" vertical="center" wrapText="1"/>
    </xf>
    <xf numFmtId="0" fontId="2" fillId="0" borderId="0" xfId="114" applyAlignment="1" applyProtection="1">
      <alignment horizontal="left" vertical="center"/>
    </xf>
    <xf numFmtId="0" fontId="0" fillId="0" borderId="0" xfId="0" applyBorder="1"/>
    <xf numFmtId="0" fontId="0" fillId="0" borderId="0" xfId="0" applyAlignment="1">
      <alignment vertical="center"/>
    </xf>
    <xf numFmtId="0" fontId="4" fillId="0" borderId="18" xfId="0" applyFont="1" applyBorder="1" applyAlignment="1">
      <alignment horizontal="center" wrapText="1"/>
    </xf>
    <xf numFmtId="0" fontId="4" fillId="0" borderId="18" xfId="0" applyFont="1" applyFill="1" applyBorder="1" applyAlignment="1">
      <alignment horizont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18" xfId="0" applyFont="1" applyFill="1" applyBorder="1" applyAlignment="1">
      <alignment horizontal="left" wrapText="1"/>
    </xf>
    <xf numFmtId="0" fontId="0" fillId="0" borderId="0" xfId="0" applyFill="1" applyBorder="1"/>
    <xf numFmtId="0" fontId="0" fillId="0" borderId="0" xfId="0" applyFill="1"/>
    <xf numFmtId="177" fontId="13" fillId="0" borderId="0" xfId="0" applyNumberFormat="1" applyFont="1" applyAlignment="1">
      <alignment horizontal="right"/>
    </xf>
    <xf numFmtId="3" fontId="4" fillId="0" borderId="20" xfId="0" applyNumberFormat="1" applyFont="1" applyFill="1" applyBorder="1" applyAlignment="1">
      <alignment horizontal="right" indent="1"/>
    </xf>
    <xf numFmtId="0" fontId="4" fillId="0" borderId="18" xfId="0" applyFont="1" applyBorder="1" applyAlignment="1">
      <alignment wrapText="1"/>
    </xf>
    <xf numFmtId="176" fontId="0" fillId="0" borderId="0" xfId="0" applyNumberFormat="1" applyFill="1"/>
    <xf numFmtId="0" fontId="4" fillId="0" borderId="21" xfId="0" applyFont="1" applyFill="1" applyBorder="1" applyAlignment="1">
      <alignment horizontal="left" wrapText="1"/>
    </xf>
    <xf numFmtId="0" fontId="6" fillId="0" borderId="18" xfId="0" applyFont="1" applyBorder="1" applyAlignment="1">
      <alignment horizontal="left" wrapText="1"/>
    </xf>
    <xf numFmtId="0" fontId="6" fillId="0" borderId="18" xfId="0" applyFont="1" applyFill="1" applyBorder="1" applyAlignment="1">
      <alignment horizontal="left" wrapText="1"/>
    </xf>
    <xf numFmtId="0" fontId="6" fillId="27" borderId="18" xfId="0" applyFont="1" applyFill="1" applyBorder="1" applyAlignment="1">
      <alignment horizontal="left" wrapText="1"/>
    </xf>
    <xf numFmtId="176" fontId="0" fillId="0" borderId="0" xfId="0" applyNumberFormat="1"/>
    <xf numFmtId="0" fontId="4" fillId="0" borderId="18" xfId="0" applyFont="1" applyBorder="1" applyAlignment="1">
      <alignment horizontal="center"/>
    </xf>
    <xf numFmtId="0" fontId="4" fillId="0" borderId="21" xfId="0" applyFont="1" applyBorder="1" applyAlignment="1">
      <alignment horizontal="center"/>
    </xf>
    <xf numFmtId="3" fontId="0" fillId="0" borderId="0" xfId="0" applyNumberFormat="1"/>
    <xf numFmtId="1" fontId="0" fillId="0" borderId="0" xfId="0" applyNumberFormat="1"/>
    <xf numFmtId="176" fontId="4" fillId="0" borderId="18" xfId="0" applyNumberFormat="1" applyFont="1" applyBorder="1" applyAlignment="1">
      <alignment horizontal="right" indent="1"/>
    </xf>
    <xf numFmtId="0" fontId="38" fillId="0" borderId="0" xfId="0" applyFont="1"/>
    <xf numFmtId="0" fontId="12" fillId="0" borderId="0" xfId="0" applyFont="1" applyBorder="1" applyAlignment="1">
      <alignment horizontal="left" wrapText="1"/>
    </xf>
    <xf numFmtId="3" fontId="4" fillId="0" borderId="7" xfId="0" applyNumberFormat="1" applyFont="1" applyBorder="1" applyAlignment="1">
      <alignment horizontal="right" wrapText="1" indent="1"/>
    </xf>
    <xf numFmtId="176" fontId="4" fillId="0" borderId="7" xfId="0" applyNumberFormat="1" applyFont="1" applyBorder="1" applyAlignment="1">
      <alignment horizontal="right" wrapText="1" indent="1"/>
    </xf>
    <xf numFmtId="176" fontId="4" fillId="0" borderId="22" xfId="0" applyNumberFormat="1" applyFont="1" applyBorder="1" applyAlignment="1">
      <alignment horizontal="right" wrapText="1" indent="1"/>
    </xf>
    <xf numFmtId="3" fontId="4" fillId="0" borderId="7" xfId="0" applyNumberFormat="1" applyFont="1" applyFill="1" applyBorder="1" applyAlignment="1">
      <alignment horizontal="right" wrapText="1" indent="1"/>
    </xf>
    <xf numFmtId="176" fontId="4" fillId="0" borderId="7" xfId="0" applyNumberFormat="1" applyFont="1" applyFill="1" applyBorder="1" applyAlignment="1">
      <alignment horizontal="right" wrapText="1" indent="1"/>
    </xf>
    <xf numFmtId="176" fontId="4" fillId="0" borderId="22" xfId="0" applyNumberFormat="1" applyFont="1" applyFill="1" applyBorder="1" applyAlignment="1">
      <alignment horizontal="right" wrapText="1" indent="1"/>
    </xf>
    <xf numFmtId="0" fontId="4" fillId="0" borderId="7" xfId="0" applyFont="1" applyBorder="1" applyAlignment="1">
      <alignment horizontal="right" wrapText="1" indent="1"/>
    </xf>
    <xf numFmtId="0" fontId="4" fillId="0" borderId="22" xfId="0" applyFont="1" applyBorder="1" applyAlignment="1">
      <alignment horizontal="right" wrapText="1" indent="1"/>
    </xf>
    <xf numFmtId="176" fontId="4" fillId="0" borderId="22" xfId="0" applyNumberFormat="1" applyFont="1" applyFill="1" applyBorder="1" applyAlignment="1">
      <alignment horizontal="right" indent="2"/>
    </xf>
    <xf numFmtId="176" fontId="4" fillId="0" borderId="20" xfId="0" applyNumberFormat="1" applyFont="1" applyFill="1" applyBorder="1" applyAlignment="1">
      <alignment horizontal="right" indent="2"/>
    </xf>
    <xf numFmtId="176" fontId="4" fillId="0" borderId="0" xfId="0" applyNumberFormat="1" applyFont="1" applyFill="1" applyBorder="1" applyAlignment="1">
      <alignment horizontal="right" indent="2"/>
    </xf>
    <xf numFmtId="3" fontId="4" fillId="0" borderId="18" xfId="0" applyNumberFormat="1" applyFont="1" applyBorder="1" applyAlignment="1">
      <alignment horizontal="right" wrapText="1" indent="1"/>
    </xf>
    <xf numFmtId="3" fontId="4" fillId="27" borderId="7" xfId="0" applyNumberFormat="1" applyFont="1" applyFill="1" applyBorder="1" applyAlignment="1">
      <alignment horizontal="right" wrapText="1" indent="1"/>
    </xf>
    <xf numFmtId="3" fontId="4" fillId="27" borderId="18" xfId="0" applyNumberFormat="1" applyFont="1" applyFill="1" applyBorder="1" applyAlignment="1">
      <alignment horizontal="right" wrapText="1" indent="1"/>
    </xf>
    <xf numFmtId="0" fontId="4" fillId="0" borderId="18" xfId="0" applyFont="1" applyBorder="1" applyAlignment="1">
      <alignment horizontal="right" indent="1"/>
    </xf>
    <xf numFmtId="3" fontId="4" fillId="0" borderId="18" xfId="0" applyNumberFormat="1" applyFont="1" applyBorder="1" applyAlignment="1">
      <alignment horizontal="right" indent="1"/>
    </xf>
    <xf numFmtId="0" fontId="4" fillId="0" borderId="21" xfId="0" applyFont="1" applyBorder="1" applyAlignment="1">
      <alignment horizontal="right" indent="1"/>
    </xf>
    <xf numFmtId="0" fontId="50" fillId="0" borderId="0" xfId="0" applyFont="1" applyAlignment="1">
      <alignment horizontal="center"/>
    </xf>
    <xf numFmtId="3" fontId="4" fillId="30" borderId="7" xfId="0" applyNumberFormat="1" applyFont="1" applyFill="1" applyBorder="1" applyAlignment="1">
      <alignment horizontal="right" wrapText="1" indent="1"/>
    </xf>
    <xf numFmtId="0" fontId="4" fillId="30" borderId="9" xfId="0" applyFont="1" applyFill="1" applyBorder="1" applyAlignment="1">
      <alignment horizontal="center" wrapText="1"/>
    </xf>
    <xf numFmtId="0" fontId="4" fillId="30" borderId="23" xfId="0" applyFont="1" applyFill="1" applyBorder="1" applyAlignment="1">
      <alignment horizontal="center" wrapText="1"/>
    </xf>
    <xf numFmtId="0" fontId="4" fillId="30" borderId="1" xfId="0" applyFont="1" applyFill="1" applyBorder="1" applyAlignment="1">
      <alignment horizontal="center" wrapText="1"/>
    </xf>
    <xf numFmtId="0" fontId="4" fillId="30" borderId="18" xfId="0" applyFont="1" applyFill="1" applyBorder="1" applyAlignment="1">
      <alignment wrapText="1"/>
    </xf>
    <xf numFmtId="0" fontId="4" fillId="30" borderId="12" xfId="0" applyFont="1" applyFill="1" applyBorder="1" applyAlignment="1">
      <alignment horizontal="center" wrapText="1"/>
    </xf>
    <xf numFmtId="0" fontId="4" fillId="30" borderId="18" xfId="0" applyFont="1" applyFill="1" applyBorder="1" applyAlignment="1">
      <alignment horizontal="left" wrapText="1"/>
    </xf>
    <xf numFmtId="0" fontId="4" fillId="30" borderId="24" xfId="0" applyFont="1" applyFill="1" applyBorder="1" applyAlignment="1">
      <alignment horizontal="center" vertical="center" wrapText="1"/>
    </xf>
    <xf numFmtId="0" fontId="4" fillId="30" borderId="20" xfId="0" applyFont="1" applyFill="1" applyBorder="1" applyAlignment="1">
      <alignment vertical="center" wrapText="1"/>
    </xf>
    <xf numFmtId="0" fontId="4" fillId="30" borderId="25" xfId="0" applyFont="1" applyFill="1" applyBorder="1" applyAlignment="1">
      <alignment vertical="center" wrapText="1"/>
    </xf>
    <xf numFmtId="0" fontId="4" fillId="30" borderId="21" xfId="0" applyFont="1" applyFill="1" applyBorder="1" applyAlignment="1">
      <alignment horizontal="center" vertical="center" wrapText="1"/>
    </xf>
    <xf numFmtId="0" fontId="4" fillId="0" borderId="22" xfId="0" applyFont="1" applyFill="1" applyBorder="1" applyAlignment="1">
      <alignment horizontal="right" indent="2"/>
    </xf>
    <xf numFmtId="3" fontId="4" fillId="30" borderId="20" xfId="0" applyNumberFormat="1" applyFont="1" applyFill="1" applyBorder="1" applyAlignment="1">
      <alignment horizontal="right" indent="1"/>
    </xf>
    <xf numFmtId="176" fontId="4" fillId="30" borderId="20" xfId="0" applyNumberFormat="1" applyFont="1" applyFill="1" applyBorder="1" applyAlignment="1">
      <alignment horizontal="right" indent="2"/>
    </xf>
    <xf numFmtId="176" fontId="4" fillId="30" borderId="0" xfId="0" applyNumberFormat="1" applyFont="1" applyFill="1" applyBorder="1" applyAlignment="1">
      <alignment horizontal="right" indent="2"/>
    </xf>
    <xf numFmtId="176" fontId="4" fillId="30" borderId="22" xfId="0" applyNumberFormat="1" applyFont="1" applyFill="1" applyBorder="1" applyAlignment="1">
      <alignment horizontal="right" indent="2"/>
    </xf>
    <xf numFmtId="3" fontId="4" fillId="30" borderId="18" xfId="0" applyNumberFormat="1" applyFont="1" applyFill="1" applyBorder="1" applyAlignment="1">
      <alignment horizontal="right" wrapText="1" indent="1"/>
    </xf>
    <xf numFmtId="0" fontId="6" fillId="30" borderId="9" xfId="0" applyFont="1" applyFill="1" applyBorder="1" applyAlignment="1">
      <alignment horizontal="center" vertical="center" wrapText="1"/>
    </xf>
    <xf numFmtId="0" fontId="6" fillId="30" borderId="23" xfId="0" applyFont="1" applyFill="1" applyBorder="1" applyAlignment="1">
      <alignment horizontal="center" vertical="center" wrapText="1"/>
    </xf>
    <xf numFmtId="0" fontId="6" fillId="30" borderId="18" xfId="0" applyFont="1" applyFill="1" applyBorder="1" applyAlignment="1">
      <alignment horizontal="left" wrapText="1"/>
    </xf>
    <xf numFmtId="3" fontId="4" fillId="30" borderId="18" xfId="0" applyNumberFormat="1" applyFont="1" applyFill="1" applyBorder="1" applyAlignment="1">
      <alignment horizontal="right" indent="1"/>
    </xf>
    <xf numFmtId="0" fontId="4" fillId="30" borderId="18" xfId="0" applyFont="1" applyFill="1" applyBorder="1" applyAlignment="1">
      <alignment horizontal="center"/>
    </xf>
    <xf numFmtId="0" fontId="4" fillId="30" borderId="18" xfId="0" applyFont="1" applyFill="1" applyBorder="1" applyAlignment="1">
      <alignment horizontal="right" indent="1"/>
    </xf>
    <xf numFmtId="176" fontId="4" fillId="30" borderId="18" xfId="0" applyNumberFormat="1" applyFont="1" applyFill="1" applyBorder="1" applyAlignment="1">
      <alignment horizontal="right" indent="1"/>
    </xf>
    <xf numFmtId="3" fontId="4" fillId="0" borderId="22" xfId="0" applyNumberFormat="1" applyFont="1" applyBorder="1" applyAlignment="1">
      <alignment horizontal="right" wrapText="1" indent="1"/>
    </xf>
    <xf numFmtId="1" fontId="4" fillId="30" borderId="1" xfId="172" applyNumberFormat="1" applyFont="1" applyFill="1" applyBorder="1" applyAlignment="1">
      <alignment horizontal="center" vertical="center" wrapText="1"/>
    </xf>
    <xf numFmtId="1" fontId="4" fillId="0" borderId="20" xfId="172" applyNumberFormat="1" applyFont="1" applyBorder="1" applyAlignment="1">
      <alignment horizontal="left" vertical="center" wrapText="1"/>
    </xf>
    <xf numFmtId="0" fontId="6" fillId="27" borderId="21" xfId="0" applyFont="1" applyFill="1" applyBorder="1" applyAlignment="1">
      <alignment horizontal="left" wrapText="1"/>
    </xf>
    <xf numFmtId="176" fontId="4" fillId="30" borderId="26" xfId="0" applyNumberFormat="1" applyFont="1" applyFill="1" applyBorder="1" applyAlignment="1">
      <alignment horizontal="right" vertical="center" wrapText="1"/>
    </xf>
    <xf numFmtId="176" fontId="4" fillId="30" borderId="27" xfId="0" applyNumberFormat="1" applyFont="1" applyFill="1" applyBorder="1" applyAlignment="1">
      <alignment horizontal="right" vertical="center" wrapText="1"/>
    </xf>
    <xf numFmtId="0" fontId="4" fillId="30" borderId="21" xfId="0" applyFont="1" applyFill="1" applyBorder="1" applyAlignment="1">
      <alignment wrapText="1"/>
    </xf>
    <xf numFmtId="0" fontId="60" fillId="0" borderId="0" xfId="114" applyFont="1" applyAlignment="1" applyProtection="1">
      <alignment vertical="center"/>
    </xf>
    <xf numFmtId="0" fontId="2" fillId="0" borderId="0" xfId="114" applyAlignment="1" applyProtection="1">
      <alignment vertical="center"/>
    </xf>
    <xf numFmtId="0" fontId="4" fillId="30" borderId="18" xfId="0" applyFont="1" applyFill="1" applyBorder="1" applyAlignment="1">
      <alignment horizontal="center" wrapText="1"/>
    </xf>
    <xf numFmtId="176" fontId="4" fillId="30" borderId="7" xfId="0" applyNumberFormat="1" applyFont="1" applyFill="1" applyBorder="1" applyAlignment="1">
      <alignment horizontal="right" wrapText="1" indent="1"/>
    </xf>
    <xf numFmtId="176" fontId="4" fillId="30" borderId="22" xfId="0" applyNumberFormat="1" applyFont="1" applyFill="1" applyBorder="1" applyAlignment="1">
      <alignment horizontal="right" wrapText="1" indent="1"/>
    </xf>
    <xf numFmtId="3" fontId="4" fillId="30" borderId="22" xfId="0" applyNumberFormat="1" applyFont="1" applyFill="1" applyBorder="1" applyAlignment="1">
      <alignment horizontal="right" wrapText="1" indent="1"/>
    </xf>
    <xf numFmtId="0" fontId="4" fillId="30" borderId="7" xfId="0" applyFont="1" applyFill="1" applyBorder="1" applyAlignment="1">
      <alignment horizontal="right" wrapText="1" indent="1"/>
    </xf>
    <xf numFmtId="0" fontId="4" fillId="30" borderId="22" xfId="0" applyFont="1" applyFill="1" applyBorder="1" applyAlignment="1">
      <alignment horizontal="right" wrapText="1" indent="1"/>
    </xf>
    <xf numFmtId="0" fontId="7" fillId="0" borderId="0" xfId="0" applyFont="1" applyAlignment="1">
      <alignment wrapText="1"/>
    </xf>
    <xf numFmtId="0" fontId="61" fillId="0" borderId="18" xfId="0" applyFont="1" applyBorder="1" applyAlignment="1">
      <alignment horizontal="right" indent="1"/>
    </xf>
    <xf numFmtId="3" fontId="4" fillId="0" borderId="9" xfId="0" applyNumberFormat="1" applyFont="1" applyBorder="1" applyAlignment="1">
      <alignment horizontal="right" wrapText="1" indent="1"/>
    </xf>
    <xf numFmtId="0" fontId="61" fillId="0" borderId="0" xfId="0" applyFont="1" applyBorder="1" applyAlignment="1">
      <alignment horizontal="center" wrapText="1"/>
    </xf>
    <xf numFmtId="1" fontId="55" fillId="0" borderId="0" xfId="0" applyNumberFormat="1" applyFont="1"/>
    <xf numFmtId="0" fontId="55" fillId="0" borderId="0" xfId="0" applyFont="1" applyFill="1"/>
    <xf numFmtId="0" fontId="62" fillId="0" borderId="0" xfId="0" applyFont="1"/>
    <xf numFmtId="3" fontId="4" fillId="0" borderId="18" xfId="0" applyNumberFormat="1" applyFont="1" applyFill="1" applyBorder="1" applyAlignment="1">
      <alignment horizontal="right" wrapText="1" indent="1"/>
    </xf>
    <xf numFmtId="0" fontId="61" fillId="0" borderId="21" xfId="0" applyFont="1" applyBorder="1" applyAlignment="1">
      <alignment horizontal="right" indent="1"/>
    </xf>
    <xf numFmtId="0" fontId="1" fillId="0" borderId="0" xfId="0" applyFont="1"/>
    <xf numFmtId="3" fontId="4" fillId="30" borderId="9" xfId="0" applyNumberFormat="1" applyFont="1" applyFill="1" applyBorder="1" applyAlignment="1">
      <alignment horizontal="right" wrapText="1" indent="1"/>
    </xf>
    <xf numFmtId="188" fontId="4" fillId="0" borderId="7" xfId="0" applyNumberFormat="1" applyFont="1" applyBorder="1" applyAlignment="1">
      <alignment horizontal="right" wrapText="1" indent="1"/>
    </xf>
    <xf numFmtId="188" fontId="4" fillId="30" borderId="7" xfId="0" applyNumberFormat="1" applyFont="1" applyFill="1" applyBorder="1" applyAlignment="1">
      <alignment horizontal="right" wrapText="1" indent="1"/>
    </xf>
    <xf numFmtId="188" fontId="4" fillId="30" borderId="18" xfId="0" applyNumberFormat="1" applyFont="1" applyFill="1" applyBorder="1" applyAlignment="1">
      <alignment horizontal="right" wrapText="1" indent="1"/>
    </xf>
    <xf numFmtId="188" fontId="4" fillId="0" borderId="18" xfId="0" applyNumberFormat="1" applyFont="1" applyBorder="1" applyAlignment="1">
      <alignment horizontal="right" wrapText="1" indent="1"/>
    </xf>
    <xf numFmtId="188" fontId="4" fillId="27" borderId="18" xfId="0" applyNumberFormat="1" applyFont="1" applyFill="1" applyBorder="1" applyAlignment="1">
      <alignment horizontal="right" wrapText="1" indent="1"/>
    </xf>
    <xf numFmtId="188" fontId="4" fillId="0" borderId="18" xfId="0" applyNumberFormat="1" applyFont="1" applyFill="1" applyBorder="1" applyAlignment="1">
      <alignment horizontal="right" wrapText="1" indent="1"/>
    </xf>
    <xf numFmtId="0" fontId="4" fillId="0" borderId="21" xfId="0" applyFont="1" applyBorder="1" applyAlignment="1">
      <alignment wrapText="1"/>
    </xf>
    <xf numFmtId="0" fontId="7" fillId="0" borderId="0" xfId="0" applyFont="1" applyBorder="1" applyAlignment="1">
      <alignment wrapText="1"/>
    </xf>
    <xf numFmtId="0" fontId="1" fillId="0" borderId="0" xfId="265"/>
    <xf numFmtId="0" fontId="1" fillId="0" borderId="0" xfId="265" applyBorder="1"/>
    <xf numFmtId="1" fontId="1" fillId="0" borderId="0" xfId="265" applyNumberFormat="1"/>
    <xf numFmtId="0" fontId="50" fillId="0" borderId="0" xfId="265" applyFont="1" applyAlignment="1">
      <alignment horizontal="center"/>
    </xf>
    <xf numFmtId="0" fontId="1" fillId="0" borderId="0" xfId="265" applyFont="1" applyFill="1"/>
    <xf numFmtId="0" fontId="1" fillId="0" borderId="0" xfId="265" applyFill="1"/>
    <xf numFmtId="0" fontId="4" fillId="0" borderId="18" xfId="265" applyFont="1" applyFill="1" applyBorder="1" applyAlignment="1">
      <alignment horizontal="center" vertical="center" wrapText="1"/>
    </xf>
    <xf numFmtId="3" fontId="4" fillId="0" borderId="28" xfId="265" applyNumberFormat="1" applyFont="1" applyFill="1" applyBorder="1" applyAlignment="1">
      <alignment horizontal="right" vertical="center" wrapText="1" indent="1"/>
    </xf>
    <xf numFmtId="176" fontId="4" fillId="0" borderId="28" xfId="265" applyNumberFormat="1" applyFont="1" applyFill="1" applyBorder="1" applyAlignment="1">
      <alignment horizontal="right" vertical="center" wrapText="1" indent="1"/>
    </xf>
    <xf numFmtId="3" fontId="4" fillId="0" borderId="26" xfId="265" applyNumberFormat="1" applyFont="1" applyFill="1" applyBorder="1" applyAlignment="1">
      <alignment horizontal="right" vertical="center" wrapText="1" indent="1"/>
    </xf>
    <xf numFmtId="0" fontId="1" fillId="0" borderId="0" xfId="265" applyBorder="1" applyAlignment="1">
      <alignment horizontal="right"/>
    </xf>
    <xf numFmtId="3" fontId="1" fillId="0" borderId="0" xfId="265" applyNumberFormat="1"/>
    <xf numFmtId="0" fontId="63" fillId="0" borderId="0" xfId="265" applyFont="1" applyBorder="1"/>
    <xf numFmtId="185" fontId="1" fillId="0" borderId="0" xfId="265" applyNumberFormat="1" applyBorder="1"/>
    <xf numFmtId="0" fontId="4" fillId="30" borderId="20" xfId="0" applyFont="1" applyFill="1" applyBorder="1" applyAlignment="1">
      <alignment horizontal="left" vertical="center" wrapText="1"/>
    </xf>
    <xf numFmtId="0" fontId="12" fillId="0" borderId="0" xfId="0" applyFont="1" applyBorder="1" applyAlignment="1">
      <alignment wrapText="1"/>
    </xf>
    <xf numFmtId="0" fontId="4" fillId="30" borderId="21" xfId="0" applyFont="1" applyFill="1" applyBorder="1" applyAlignment="1">
      <alignment horizontal="center" wrapText="1"/>
    </xf>
    <xf numFmtId="0" fontId="4" fillId="30" borderId="7" xfId="0" applyFont="1" applyFill="1" applyBorder="1" applyAlignment="1">
      <alignment horizontal="right" indent="2"/>
    </xf>
    <xf numFmtId="3" fontId="4" fillId="0" borderId="21" xfId="0" applyNumberFormat="1" applyFont="1" applyBorder="1" applyAlignment="1">
      <alignment horizontal="right" wrapText="1" indent="1"/>
    </xf>
    <xf numFmtId="3" fontId="4" fillId="0" borderId="21" xfId="0" applyNumberFormat="1" applyFont="1" applyFill="1" applyBorder="1" applyAlignment="1">
      <alignment horizontal="right" wrapText="1" indent="1"/>
    </xf>
    <xf numFmtId="0" fontId="2" fillId="0" borderId="0" xfId="114" applyFont="1" applyAlignment="1" applyProtection="1">
      <alignment horizontal="left" vertical="center"/>
    </xf>
    <xf numFmtId="0" fontId="4" fillId="30" borderId="18" xfId="265" applyFont="1" applyFill="1" applyBorder="1" applyAlignment="1">
      <alignment horizontal="center" vertical="center" wrapText="1"/>
    </xf>
    <xf numFmtId="3" fontId="4" fillId="30" borderId="28" xfId="265" applyNumberFormat="1" applyFont="1" applyFill="1" applyBorder="1" applyAlignment="1">
      <alignment horizontal="right" vertical="center" wrapText="1" indent="1"/>
    </xf>
    <xf numFmtId="176" fontId="4" fillId="30" borderId="28" xfId="265" applyNumberFormat="1" applyFont="1" applyFill="1" applyBorder="1" applyAlignment="1">
      <alignment horizontal="right" vertical="center" wrapText="1" indent="1"/>
    </xf>
    <xf numFmtId="176" fontId="4" fillId="30" borderId="26" xfId="265" applyNumberFormat="1" applyFont="1" applyFill="1" applyBorder="1" applyAlignment="1">
      <alignment horizontal="right" vertical="center" wrapText="1" indent="1"/>
    </xf>
    <xf numFmtId="3" fontId="4" fillId="30" borderId="26" xfId="265" applyNumberFormat="1" applyFont="1" applyFill="1" applyBorder="1" applyAlignment="1">
      <alignment horizontal="right" vertical="center" wrapText="1" indent="1"/>
    </xf>
    <xf numFmtId="176" fontId="4" fillId="0" borderId="26" xfId="265" applyNumberFormat="1" applyFont="1" applyFill="1" applyBorder="1" applyAlignment="1">
      <alignment horizontal="right" vertical="center" wrapText="1" indent="1"/>
    </xf>
    <xf numFmtId="208" fontId="4" fillId="30" borderId="28" xfId="265" applyNumberFormat="1" applyFont="1" applyFill="1" applyBorder="1" applyAlignment="1">
      <alignment horizontal="right" vertical="center" wrapText="1" indent="1"/>
    </xf>
    <xf numFmtId="208" fontId="4" fillId="0" borderId="28" xfId="265" applyNumberFormat="1" applyFont="1" applyFill="1" applyBorder="1" applyAlignment="1">
      <alignment horizontal="right" vertical="center" wrapText="1" indent="1"/>
    </xf>
    <xf numFmtId="185" fontId="4" fillId="30" borderId="28" xfId="265" applyNumberFormat="1" applyFont="1" applyFill="1" applyBorder="1" applyAlignment="1">
      <alignment horizontal="right" vertical="center" wrapText="1" indent="1"/>
    </xf>
    <xf numFmtId="0" fontId="4" fillId="30" borderId="29" xfId="265" applyFont="1" applyFill="1" applyBorder="1" applyAlignment="1">
      <alignment horizontal="center" vertical="center" wrapText="1"/>
    </xf>
    <xf numFmtId="0" fontId="4" fillId="30" borderId="24" xfId="265" applyFont="1" applyFill="1" applyBorder="1" applyAlignment="1">
      <alignment horizontal="center" vertical="center" wrapText="1"/>
    </xf>
    <xf numFmtId="0" fontId="4" fillId="0" borderId="0" xfId="265" applyFont="1" applyFill="1" applyBorder="1" applyAlignment="1">
      <alignment horizontal="center" vertical="center" wrapText="1"/>
    </xf>
    <xf numFmtId="0" fontId="4" fillId="0" borderId="21" xfId="265" applyFont="1" applyFill="1" applyBorder="1" applyAlignment="1">
      <alignment horizontal="center" vertical="center" wrapText="1"/>
    </xf>
    <xf numFmtId="176" fontId="4" fillId="0" borderId="0" xfId="265" applyNumberFormat="1" applyFont="1" applyFill="1" applyBorder="1" applyAlignment="1">
      <alignment horizontal="center"/>
    </xf>
    <xf numFmtId="3" fontId="4" fillId="27" borderId="21" xfId="0" applyNumberFormat="1" applyFont="1" applyFill="1" applyBorder="1" applyAlignment="1">
      <alignment horizontal="right" wrapText="1" indent="1"/>
    </xf>
    <xf numFmtId="0" fontId="4" fillId="30" borderId="30" xfId="0" applyFont="1" applyFill="1" applyBorder="1" applyAlignment="1">
      <alignment horizontal="center" vertical="center" wrapText="1"/>
    </xf>
    <xf numFmtId="0" fontId="4" fillId="0" borderId="20" xfId="0" applyFont="1" applyFill="1" applyBorder="1" applyAlignment="1">
      <alignment vertical="center" wrapText="1"/>
    </xf>
    <xf numFmtId="3" fontId="4" fillId="0" borderId="22" xfId="0" applyNumberFormat="1" applyFont="1" applyFill="1" applyBorder="1" applyAlignment="1">
      <alignment horizontal="right" wrapText="1" indent="4"/>
    </xf>
    <xf numFmtId="0" fontId="4" fillId="0" borderId="18" xfId="0" applyFont="1" applyBorder="1" applyAlignment="1">
      <alignment horizontal="left" wrapText="1"/>
    </xf>
    <xf numFmtId="0" fontId="56" fillId="0" borderId="18" xfId="0" applyFont="1" applyBorder="1" applyAlignment="1">
      <alignment horizontal="right" indent="1"/>
    </xf>
    <xf numFmtId="0" fontId="56" fillId="30" borderId="18" xfId="0" applyFont="1" applyFill="1" applyBorder="1" applyAlignment="1">
      <alignment horizontal="right" indent="1"/>
    </xf>
    <xf numFmtId="0" fontId="4" fillId="30" borderId="1" xfId="0" applyFont="1" applyFill="1" applyBorder="1" applyAlignment="1">
      <alignment horizontal="center" vertical="center"/>
    </xf>
    <xf numFmtId="1" fontId="4" fillId="0" borderId="20" xfId="172" applyNumberFormat="1" applyFont="1" applyFill="1" applyBorder="1" applyAlignment="1">
      <alignment horizontal="left" vertical="center" wrapText="1"/>
    </xf>
    <xf numFmtId="0" fontId="4" fillId="30" borderId="21" xfId="0" applyFont="1" applyFill="1" applyBorder="1" applyAlignment="1">
      <alignment horizontal="left" wrapText="1"/>
    </xf>
    <xf numFmtId="3" fontId="4" fillId="30" borderId="18" xfId="0" applyNumberFormat="1" applyFont="1" applyFill="1" applyBorder="1" applyAlignment="1">
      <alignment horizontal="right"/>
    </xf>
    <xf numFmtId="0" fontId="4" fillId="0" borderId="18" xfId="0" applyFont="1" applyBorder="1" applyAlignment="1">
      <alignment horizontal="right"/>
    </xf>
    <xf numFmtId="0" fontId="4" fillId="30" borderId="18" xfId="0" applyFont="1" applyFill="1" applyBorder="1" applyAlignment="1">
      <alignment horizontal="right"/>
    </xf>
    <xf numFmtId="3" fontId="4" fillId="0" borderId="18" xfId="0" applyNumberFormat="1" applyFont="1" applyBorder="1" applyAlignment="1">
      <alignment horizontal="right"/>
    </xf>
    <xf numFmtId="0" fontId="4" fillId="0" borderId="21" xfId="0" applyFont="1" applyBorder="1" applyAlignment="1">
      <alignment horizontal="right"/>
    </xf>
    <xf numFmtId="0" fontId="1" fillId="0" borderId="0" xfId="265" applyAlignment="1">
      <alignment vertical="center"/>
    </xf>
    <xf numFmtId="0" fontId="4" fillId="0" borderId="20" xfId="0" applyFont="1" applyFill="1" applyBorder="1" applyAlignment="1">
      <alignment horizontal="left" vertical="center" wrapText="1"/>
    </xf>
    <xf numFmtId="3" fontId="4" fillId="0" borderId="22" xfId="0" applyNumberFormat="1" applyFont="1" applyFill="1" applyBorder="1" applyAlignment="1">
      <alignment horizontal="right" wrapText="1" indent="1"/>
    </xf>
    <xf numFmtId="176" fontId="4" fillId="30" borderId="9" xfId="0" applyNumberFormat="1" applyFont="1" applyFill="1" applyBorder="1" applyAlignment="1">
      <alignment horizontal="right" wrapText="1" indent="1"/>
    </xf>
    <xf numFmtId="176" fontId="4" fillId="30" borderId="23" xfId="0" applyNumberFormat="1" applyFont="1" applyFill="1" applyBorder="1" applyAlignment="1">
      <alignment horizontal="right" wrapText="1" indent="1"/>
    </xf>
    <xf numFmtId="210" fontId="58" fillId="0" borderId="0" xfId="226" applyNumberFormat="1" applyFont="1" applyFill="1"/>
    <xf numFmtId="0" fontId="1" fillId="0" borderId="0" xfId="265" applyFill="1" applyBorder="1"/>
    <xf numFmtId="0" fontId="4" fillId="0" borderId="0" xfId="265" applyFont="1" applyFill="1" applyBorder="1" applyAlignment="1">
      <alignment horizontal="left" wrapText="1" indent="1"/>
    </xf>
    <xf numFmtId="3" fontId="4" fillId="0" borderId="18" xfId="0" applyNumberFormat="1" applyFont="1" applyFill="1" applyBorder="1" applyAlignment="1">
      <alignment horizontal="right"/>
    </xf>
    <xf numFmtId="188" fontId="4" fillId="30" borderId="22" xfId="0" applyNumberFormat="1" applyFont="1" applyFill="1" applyBorder="1" applyAlignment="1">
      <alignment horizontal="right" wrapText="1" indent="1"/>
    </xf>
    <xf numFmtId="188" fontId="4" fillId="30" borderId="23" xfId="0" applyNumberFormat="1" applyFont="1" applyFill="1" applyBorder="1" applyAlignment="1">
      <alignment horizontal="right" wrapText="1" indent="1"/>
    </xf>
    <xf numFmtId="0" fontId="65" fillId="0" borderId="0" xfId="265" applyFont="1"/>
    <xf numFmtId="3" fontId="4" fillId="0" borderId="9" xfId="0" applyNumberFormat="1" applyFont="1" applyFill="1" applyBorder="1" applyAlignment="1">
      <alignment horizontal="right" indent="1"/>
    </xf>
    <xf numFmtId="0" fontId="4" fillId="30" borderId="11" xfId="0" applyFont="1" applyFill="1" applyBorder="1" applyAlignment="1">
      <alignment horizontal="center" vertical="center" wrapText="1"/>
    </xf>
    <xf numFmtId="0" fontId="4" fillId="31" borderId="31" xfId="265" applyFont="1" applyFill="1" applyBorder="1" applyAlignment="1">
      <alignment horizontal="center" vertical="center" wrapText="1"/>
    </xf>
    <xf numFmtId="0" fontId="4" fillId="31" borderId="30" xfId="265" applyFont="1" applyFill="1" applyBorder="1" applyAlignment="1">
      <alignment horizontal="center" vertical="center" wrapText="1"/>
    </xf>
    <xf numFmtId="3" fontId="4" fillId="0" borderId="22" xfId="0" applyNumberFormat="1" applyFont="1" applyBorder="1" applyAlignment="1"/>
    <xf numFmtId="3" fontId="4" fillId="30" borderId="22" xfId="0" applyNumberFormat="1" applyFont="1" applyFill="1" applyBorder="1" applyAlignment="1"/>
    <xf numFmtId="3" fontId="4" fillId="0" borderId="22" xfId="0" applyNumberFormat="1" applyFont="1" applyBorder="1" applyAlignment="1">
      <alignment horizontal="right"/>
    </xf>
    <xf numFmtId="3" fontId="4" fillId="30" borderId="22" xfId="0" applyNumberFormat="1" applyFont="1" applyFill="1" applyBorder="1" applyAlignment="1">
      <alignment horizontal="right"/>
    </xf>
    <xf numFmtId="3" fontId="4" fillId="0" borderId="23" xfId="0" applyNumberFormat="1" applyFont="1" applyBorder="1" applyAlignment="1">
      <alignment horizontal="right"/>
    </xf>
    <xf numFmtId="3" fontId="4" fillId="0" borderId="23" xfId="0" applyNumberFormat="1" applyFont="1" applyBorder="1" applyAlignment="1"/>
    <xf numFmtId="3" fontId="4" fillId="0" borderId="22" xfId="0" applyNumberFormat="1" applyFont="1" applyFill="1" applyBorder="1" applyAlignment="1"/>
    <xf numFmtId="3" fontId="4" fillId="0" borderId="23" xfId="0" applyNumberFormat="1" applyFont="1" applyFill="1" applyBorder="1" applyAlignment="1"/>
    <xf numFmtId="188" fontId="4" fillId="0" borderId="22" xfId="0" applyNumberFormat="1" applyFont="1" applyFill="1" applyBorder="1" applyAlignment="1">
      <alignment horizontal="right" wrapText="1" indent="1"/>
    </xf>
    <xf numFmtId="3" fontId="4" fillId="0" borderId="23" xfId="0" applyNumberFormat="1" applyFont="1" applyBorder="1" applyAlignment="1">
      <alignment horizontal="right" wrapText="1" indent="1"/>
    </xf>
    <xf numFmtId="0" fontId="1" fillId="0" borderId="0" xfId="265" applyFont="1"/>
    <xf numFmtId="0" fontId="8" fillId="0" borderId="0" xfId="0" applyFont="1"/>
    <xf numFmtId="176" fontId="4" fillId="30" borderId="0" xfId="0" applyNumberFormat="1" applyFont="1" applyFill="1" applyBorder="1" applyAlignment="1">
      <alignment horizontal="right" vertical="center" wrapText="1"/>
    </xf>
    <xf numFmtId="176" fontId="4" fillId="30" borderId="20" xfId="0" applyNumberFormat="1" applyFont="1" applyFill="1" applyBorder="1" applyAlignment="1">
      <alignment horizontal="right" vertical="center" wrapText="1"/>
    </xf>
    <xf numFmtId="176" fontId="4" fillId="0" borderId="26" xfId="0" applyNumberFormat="1" applyFont="1" applyBorder="1" applyAlignment="1">
      <alignment horizontal="right" vertical="center" wrapText="1"/>
    </xf>
    <xf numFmtId="176" fontId="4" fillId="0" borderId="0" xfId="0" applyNumberFormat="1" applyFont="1" applyBorder="1" applyAlignment="1">
      <alignment horizontal="right" vertical="center" wrapText="1"/>
    </xf>
    <xf numFmtId="176" fontId="4" fillId="0" borderId="0" xfId="0" applyNumberFormat="1" applyFont="1" applyFill="1" applyBorder="1" applyAlignment="1">
      <alignment horizontal="right" vertical="center" wrapText="1"/>
    </xf>
    <xf numFmtId="176" fontId="4" fillId="0" borderId="20" xfId="0" applyNumberFormat="1" applyFont="1" applyBorder="1" applyAlignment="1">
      <alignment horizontal="right" vertical="center" wrapText="1"/>
    </xf>
    <xf numFmtId="176" fontId="4" fillId="30" borderId="32" xfId="0" applyNumberFormat="1" applyFont="1" applyFill="1" applyBorder="1" applyAlignment="1">
      <alignment horizontal="right" vertical="center" wrapText="1"/>
    </xf>
    <xf numFmtId="176" fontId="4" fillId="30" borderId="25" xfId="0" applyNumberFormat="1" applyFont="1" applyFill="1" applyBorder="1" applyAlignment="1">
      <alignment horizontal="right" vertical="center" wrapText="1"/>
    </xf>
    <xf numFmtId="0" fontId="4" fillId="31" borderId="24" xfId="0" applyFont="1" applyFill="1" applyBorder="1" applyAlignment="1">
      <alignment horizontal="center" wrapText="1"/>
    </xf>
    <xf numFmtId="0" fontId="4" fillId="25" borderId="33" xfId="0" applyFont="1" applyFill="1" applyBorder="1" applyAlignment="1">
      <alignment wrapText="1"/>
    </xf>
    <xf numFmtId="0" fontId="0" fillId="0" borderId="0" xfId="265" applyFont="1"/>
    <xf numFmtId="0" fontId="6" fillId="25" borderId="33" xfId="0" applyFont="1" applyFill="1" applyBorder="1" applyAlignment="1">
      <alignment wrapText="1"/>
    </xf>
    <xf numFmtId="2" fontId="6" fillId="25" borderId="33" xfId="0" applyNumberFormat="1" applyFont="1" applyFill="1" applyBorder="1" applyAlignment="1">
      <alignment vertical="center" wrapText="1"/>
    </xf>
    <xf numFmtId="0" fontId="8" fillId="0" borderId="0" xfId="0" applyFont="1" applyAlignment="1">
      <alignment vertical="center"/>
    </xf>
    <xf numFmtId="3" fontId="4" fillId="0" borderId="7" xfId="0" applyNumberFormat="1" applyFont="1" applyFill="1" applyBorder="1" applyAlignment="1">
      <alignment horizontal="right" vertical="center" wrapText="1" indent="1"/>
    </xf>
    <xf numFmtId="1" fontId="4" fillId="30" borderId="28" xfId="0" applyNumberFormat="1" applyFont="1" applyFill="1" applyBorder="1" applyAlignment="1">
      <alignment horizontal="right" vertical="center" wrapText="1" indent="1"/>
    </xf>
    <xf numFmtId="1" fontId="4" fillId="0" borderId="22" xfId="0" applyNumberFormat="1" applyFont="1" applyBorder="1" applyAlignment="1">
      <alignment horizontal="right" vertical="center" wrapText="1" indent="1"/>
    </xf>
    <xf numFmtId="3" fontId="4" fillId="32" borderId="22" xfId="0" applyNumberFormat="1" applyFont="1" applyFill="1" applyBorder="1" applyAlignment="1">
      <alignment horizontal="right" vertical="center" wrapText="1" indent="1"/>
    </xf>
    <xf numFmtId="3" fontId="4" fillId="0" borderId="22" xfId="0" applyNumberFormat="1" applyFont="1" applyFill="1" applyBorder="1" applyAlignment="1">
      <alignment horizontal="right" vertical="center" wrapText="1" indent="1"/>
    </xf>
    <xf numFmtId="2" fontId="4" fillId="0" borderId="26" xfId="0" applyNumberFormat="1" applyFont="1" applyFill="1" applyBorder="1" applyAlignment="1">
      <alignment horizontal="right" vertical="center" wrapText="1" indent="1"/>
    </xf>
    <xf numFmtId="2" fontId="4" fillId="30" borderId="22" xfId="0" applyNumberFormat="1" applyFont="1" applyFill="1" applyBorder="1" applyAlignment="1">
      <alignment horizontal="right" vertical="center" wrapText="1" indent="1"/>
    </xf>
    <xf numFmtId="3" fontId="4" fillId="30" borderId="7" xfId="0" applyNumberFormat="1" applyFont="1" applyFill="1" applyBorder="1" applyAlignment="1">
      <alignment horizontal="right" vertical="center" wrapText="1" indent="1"/>
    </xf>
    <xf numFmtId="3" fontId="4" fillId="0" borderId="9" xfId="0" applyNumberFormat="1" applyFont="1" applyFill="1" applyBorder="1" applyAlignment="1">
      <alignment horizontal="right" vertical="center" wrapText="1" indent="1"/>
    </xf>
    <xf numFmtId="0" fontId="64" fillId="0" borderId="0" xfId="0" applyFont="1" applyBorder="1" applyAlignment="1">
      <alignment horizontal="left" wrapText="1"/>
    </xf>
    <xf numFmtId="0" fontId="50" fillId="0" borderId="0" xfId="265" applyFont="1" applyAlignment="1">
      <alignment horizontal="left"/>
    </xf>
    <xf numFmtId="0" fontId="1" fillId="0" borderId="0" xfId="265" applyAlignment="1">
      <alignment horizontal="center"/>
    </xf>
    <xf numFmtId="0" fontId="1" fillId="0" borderId="0" xfId="265" applyFill="1" applyAlignment="1">
      <alignment horizontal="center"/>
    </xf>
    <xf numFmtId="3" fontId="4" fillId="0" borderId="7" xfId="265" applyNumberFormat="1" applyFont="1" applyFill="1" applyBorder="1" applyAlignment="1">
      <alignment horizontal="right" vertical="center" wrapText="1" indent="1"/>
    </xf>
    <xf numFmtId="176" fontId="4" fillId="0" borderId="7" xfId="265" applyNumberFormat="1" applyFont="1" applyFill="1" applyBorder="1" applyAlignment="1">
      <alignment horizontal="right" vertical="center" wrapText="1" indent="1"/>
    </xf>
    <xf numFmtId="3" fontId="4" fillId="0" borderId="22" xfId="265" applyNumberFormat="1" applyFont="1" applyFill="1" applyBorder="1" applyAlignment="1">
      <alignment horizontal="right" vertical="center" wrapText="1" indent="1"/>
    </xf>
    <xf numFmtId="208" fontId="4" fillId="0" borderId="7" xfId="265" applyNumberFormat="1" applyFont="1" applyFill="1" applyBorder="1" applyAlignment="1">
      <alignment horizontal="right" vertical="center" wrapText="1" indent="1"/>
    </xf>
    <xf numFmtId="176" fontId="4" fillId="0" borderId="9" xfId="265" applyNumberFormat="1" applyFont="1" applyFill="1" applyBorder="1" applyAlignment="1">
      <alignment horizontal="right" vertical="center" wrapText="1" indent="1"/>
    </xf>
    <xf numFmtId="0" fontId="4" fillId="33" borderId="18" xfId="265" applyFont="1" applyFill="1" applyBorder="1" applyAlignment="1">
      <alignment horizontal="center" vertical="center" wrapText="1"/>
    </xf>
    <xf numFmtId="3" fontId="4" fillId="33" borderId="7" xfId="265" applyNumberFormat="1" applyFont="1" applyFill="1" applyBorder="1" applyAlignment="1">
      <alignment horizontal="right" vertical="center" wrapText="1" indent="1"/>
    </xf>
    <xf numFmtId="176" fontId="4" fillId="33" borderId="7" xfId="265" applyNumberFormat="1" applyFont="1" applyFill="1" applyBorder="1" applyAlignment="1">
      <alignment horizontal="right" vertical="center" wrapText="1" indent="1"/>
    </xf>
    <xf numFmtId="3" fontId="4" fillId="33" borderId="22" xfId="265" applyNumberFormat="1" applyFont="1" applyFill="1" applyBorder="1" applyAlignment="1">
      <alignment horizontal="right" vertical="center" wrapText="1" indent="1"/>
    </xf>
    <xf numFmtId="208" fontId="4" fillId="33" borderId="7" xfId="265" applyNumberFormat="1" applyFont="1" applyFill="1" applyBorder="1" applyAlignment="1">
      <alignment horizontal="right" vertical="center" wrapText="1" indent="1"/>
    </xf>
    <xf numFmtId="176" fontId="4" fillId="0" borderId="34" xfId="0" applyNumberFormat="1" applyFont="1" applyFill="1" applyBorder="1" applyAlignment="1">
      <alignment horizontal="right" indent="2"/>
    </xf>
    <xf numFmtId="1" fontId="4" fillId="32" borderId="20" xfId="172" applyNumberFormat="1" applyFont="1" applyFill="1" applyBorder="1" applyAlignment="1">
      <alignment horizontal="left" vertical="center" wrapText="1"/>
    </xf>
    <xf numFmtId="0" fontId="6" fillId="0" borderId="20" xfId="0" applyFont="1" applyFill="1" applyBorder="1" applyAlignment="1">
      <alignment horizontal="left" wrapText="1"/>
    </xf>
    <xf numFmtId="0" fontId="6" fillId="30" borderId="20" xfId="0" applyFont="1" applyFill="1" applyBorder="1" applyAlignment="1">
      <alignment horizontal="left" wrapText="1"/>
    </xf>
    <xf numFmtId="0" fontId="4" fillId="30" borderId="9" xfId="169" applyFont="1" applyFill="1" applyBorder="1" applyAlignment="1">
      <alignment horizontal="center" vertical="center" wrapText="1"/>
    </xf>
    <xf numFmtId="0" fontId="4" fillId="30" borderId="23" xfId="169" applyFont="1" applyFill="1" applyBorder="1" applyAlignment="1">
      <alignment horizontal="center" vertical="center" wrapText="1"/>
    </xf>
    <xf numFmtId="186" fontId="4" fillId="30" borderId="7" xfId="126" applyNumberFormat="1" applyFont="1" applyFill="1" applyBorder="1" applyAlignment="1">
      <alignment horizontal="right" wrapText="1" indent="1"/>
    </xf>
    <xf numFmtId="186" fontId="4" fillId="30" borderId="9" xfId="126" applyNumberFormat="1" applyFont="1" applyFill="1" applyBorder="1" applyAlignment="1">
      <alignment horizontal="right" wrapText="1" indent="1"/>
    </xf>
    <xf numFmtId="188" fontId="4" fillId="0" borderId="7" xfId="265" applyNumberFormat="1" applyFont="1" applyFill="1" applyBorder="1" applyAlignment="1">
      <alignment horizontal="right" vertical="center" wrapText="1" indent="1"/>
    </xf>
    <xf numFmtId="176" fontId="4" fillId="0" borderId="7" xfId="0" applyNumberFormat="1" applyFont="1" applyBorder="1" applyAlignment="1">
      <alignment horizontal="right" indent="1"/>
    </xf>
    <xf numFmtId="176" fontId="4" fillId="30" borderId="7" xfId="0" applyNumberFormat="1" applyFont="1" applyFill="1" applyBorder="1" applyAlignment="1">
      <alignment horizontal="right" indent="1"/>
    </xf>
    <xf numFmtId="176" fontId="4" fillId="0" borderId="9" xfId="0" applyNumberFormat="1" applyFont="1" applyBorder="1" applyAlignment="1">
      <alignment horizontal="right" indent="1"/>
    </xf>
    <xf numFmtId="176" fontId="4" fillId="0" borderId="22" xfId="0" applyNumberFormat="1" applyFont="1" applyBorder="1" applyAlignment="1">
      <alignment horizontal="right" indent="1"/>
    </xf>
    <xf numFmtId="176" fontId="4" fillId="30" borderId="22" xfId="0" applyNumberFormat="1" applyFont="1" applyFill="1" applyBorder="1" applyAlignment="1">
      <alignment horizontal="right" indent="1"/>
    </xf>
    <xf numFmtId="176" fontId="4" fillId="0" borderId="23" xfId="0" applyNumberFormat="1" applyFont="1" applyBorder="1" applyAlignment="1">
      <alignment horizontal="right" indent="1"/>
    </xf>
    <xf numFmtId="176" fontId="4" fillId="0" borderId="22" xfId="0" applyNumberFormat="1" applyFont="1" applyFill="1" applyBorder="1" applyAlignment="1">
      <alignment horizontal="right" indent="1"/>
    </xf>
    <xf numFmtId="176" fontId="4" fillId="0" borderId="23" xfId="0" applyNumberFormat="1" applyFont="1" applyFill="1" applyBorder="1" applyAlignment="1">
      <alignment horizontal="right" indent="1"/>
    </xf>
    <xf numFmtId="0" fontId="4" fillId="0" borderId="0" xfId="0" applyFont="1" applyBorder="1" applyAlignment="1">
      <alignment horizontal="left" vertical="center" wrapText="1" indent="1"/>
    </xf>
    <xf numFmtId="0" fontId="4" fillId="30" borderId="20" xfId="0" applyFont="1" applyFill="1" applyBorder="1" applyAlignment="1">
      <alignment horizontal="left" vertical="center" wrapText="1" indent="1"/>
    </xf>
    <xf numFmtId="0" fontId="4" fillId="30" borderId="0" xfId="0" applyFont="1" applyFill="1" applyBorder="1" applyAlignment="1">
      <alignment horizontal="left" vertical="center" wrapText="1" indent="1"/>
    </xf>
    <xf numFmtId="0" fontId="4" fillId="0" borderId="20" xfId="0" applyFont="1" applyFill="1" applyBorder="1" applyAlignment="1">
      <alignment horizontal="left" vertical="center" wrapText="1" indent="1"/>
    </xf>
    <xf numFmtId="3" fontId="3" fillId="27" borderId="18" xfId="0" applyNumberFormat="1" applyFont="1" applyFill="1" applyBorder="1" applyAlignment="1">
      <alignment horizontal="right" wrapText="1" indent="1"/>
    </xf>
    <xf numFmtId="3" fontId="3" fillId="30" borderId="18" xfId="0" applyNumberFormat="1" applyFont="1" applyFill="1" applyBorder="1" applyAlignment="1">
      <alignment horizontal="right" wrapText="1" indent="1"/>
    </xf>
    <xf numFmtId="3" fontId="3" fillId="0" borderId="18" xfId="0" applyNumberFormat="1" applyFont="1" applyFill="1" applyBorder="1" applyAlignment="1">
      <alignment horizontal="right" wrapText="1" indent="1"/>
    </xf>
    <xf numFmtId="176" fontId="6" fillId="0" borderId="18" xfId="0" applyNumberFormat="1" applyFont="1" applyFill="1" applyBorder="1" applyAlignment="1">
      <alignment horizontal="right" wrapText="1" indent="1"/>
    </xf>
    <xf numFmtId="176" fontId="6" fillId="30" borderId="18" xfId="0" applyNumberFormat="1" applyFont="1" applyFill="1" applyBorder="1" applyAlignment="1">
      <alignment horizontal="right" wrapText="1" indent="1"/>
    </xf>
    <xf numFmtId="176" fontId="6" fillId="0" borderId="7" xfId="0" applyNumberFormat="1" applyFont="1" applyFill="1" applyBorder="1" applyAlignment="1">
      <alignment horizontal="right" wrapText="1" indent="1"/>
    </xf>
    <xf numFmtId="176" fontId="6" fillId="0" borderId="22" xfId="0" applyNumberFormat="1" applyFont="1" applyFill="1" applyBorder="1" applyAlignment="1">
      <alignment horizontal="right" wrapText="1" indent="1"/>
    </xf>
    <xf numFmtId="176" fontId="6" fillId="30" borderId="7" xfId="0" applyNumberFormat="1" applyFont="1" applyFill="1" applyBorder="1" applyAlignment="1">
      <alignment horizontal="right" wrapText="1" indent="1"/>
    </xf>
    <xf numFmtId="176" fontId="6" fillId="30" borderId="22" xfId="0" applyNumberFormat="1" applyFont="1" applyFill="1" applyBorder="1" applyAlignment="1">
      <alignment horizontal="right" wrapText="1" indent="1"/>
    </xf>
    <xf numFmtId="176" fontId="6" fillId="0" borderId="23" xfId="0" applyNumberFormat="1" applyFont="1" applyFill="1" applyBorder="1" applyAlignment="1">
      <alignment horizontal="right" wrapText="1" indent="1"/>
    </xf>
    <xf numFmtId="3" fontId="4" fillId="30" borderId="18" xfId="0" applyNumberFormat="1" applyFont="1" applyFill="1" applyBorder="1" applyAlignment="1"/>
    <xf numFmtId="3" fontId="4" fillId="0" borderId="18" xfId="0" applyNumberFormat="1" applyFont="1" applyBorder="1" applyAlignment="1"/>
    <xf numFmtId="0" fontId="12" fillId="0" borderId="0" xfId="0" applyFont="1" applyAlignment="1">
      <alignment horizontal="left" wrapText="1"/>
    </xf>
    <xf numFmtId="0" fontId="1" fillId="0" borderId="0" xfId="169" applyAlignment="1">
      <alignment horizontal="center"/>
    </xf>
    <xf numFmtId="0" fontId="1" fillId="0" borderId="0" xfId="169"/>
    <xf numFmtId="0" fontId="4" fillId="33" borderId="1" xfId="169" applyFont="1" applyFill="1" applyBorder="1" applyAlignment="1">
      <alignment horizontal="center"/>
    </xf>
    <xf numFmtId="0" fontId="4" fillId="30" borderId="1" xfId="169" applyFont="1" applyFill="1" applyBorder="1" applyAlignment="1">
      <alignment horizontal="center" wrapText="1"/>
    </xf>
    <xf numFmtId="0" fontId="4" fillId="33" borderId="12" xfId="169" applyFont="1" applyFill="1" applyBorder="1" applyAlignment="1">
      <alignment horizontal="center"/>
    </xf>
    <xf numFmtId="0" fontId="13" fillId="0" borderId="0" xfId="169" applyFont="1" applyAlignment="1">
      <alignment horizontal="right"/>
    </xf>
    <xf numFmtId="208" fontId="67" fillId="0" borderId="0" xfId="169" applyNumberFormat="1" applyFont="1" applyAlignment="1">
      <alignment horizontal="right"/>
    </xf>
    <xf numFmtId="0" fontId="4" fillId="0" borderId="33" xfId="169" applyFont="1" applyFill="1" applyBorder="1"/>
    <xf numFmtId="176" fontId="4" fillId="0" borderId="35" xfId="169" applyNumberFormat="1" applyFont="1" applyFill="1" applyBorder="1" applyAlignment="1">
      <alignment horizontal="center"/>
    </xf>
    <xf numFmtId="176" fontId="4" fillId="0" borderId="35" xfId="169" applyNumberFormat="1" applyFont="1" applyFill="1" applyBorder="1" applyAlignment="1">
      <alignment horizontal="center" wrapText="1"/>
    </xf>
    <xf numFmtId="176" fontId="4" fillId="0" borderId="7" xfId="169" applyNumberFormat="1" applyFont="1" applyFill="1" applyBorder="1" applyAlignment="1">
      <alignment horizontal="center"/>
    </xf>
    <xf numFmtId="176" fontId="4" fillId="0" borderId="22" xfId="169" applyNumberFormat="1" applyFont="1" applyFill="1" applyBorder="1" applyAlignment="1">
      <alignment horizontal="center"/>
    </xf>
    <xf numFmtId="0" fontId="4" fillId="0" borderId="36" xfId="169" applyFont="1" applyFill="1" applyBorder="1" applyAlignment="1">
      <alignment horizontal="center" wrapText="1"/>
    </xf>
    <xf numFmtId="0" fontId="4" fillId="25" borderId="33" xfId="169" applyFont="1" applyFill="1" applyBorder="1" applyAlignment="1"/>
    <xf numFmtId="0" fontId="1" fillId="0" borderId="0" xfId="169" applyFill="1"/>
    <xf numFmtId="0" fontId="4" fillId="0" borderId="0" xfId="169" applyFont="1" applyFill="1" applyBorder="1" applyAlignment="1">
      <alignment horizontal="left" indent="1"/>
    </xf>
    <xf numFmtId="0" fontId="4" fillId="30" borderId="0" xfId="169" applyFont="1" applyFill="1" applyBorder="1" applyAlignment="1">
      <alignment horizontal="left" indent="1"/>
    </xf>
    <xf numFmtId="176" fontId="4" fillId="30" borderId="7" xfId="169" applyNumberFormat="1" applyFont="1" applyFill="1" applyBorder="1" applyAlignment="1">
      <alignment horizontal="center"/>
    </xf>
    <xf numFmtId="176" fontId="4" fillId="30" borderId="22" xfId="169" applyNumberFormat="1" applyFont="1" applyFill="1" applyBorder="1" applyAlignment="1">
      <alignment horizontal="center"/>
    </xf>
    <xf numFmtId="0" fontId="1" fillId="0" borderId="0" xfId="169" applyFill="1" applyBorder="1" applyAlignment="1"/>
    <xf numFmtId="0" fontId="1" fillId="0" borderId="0" xfId="169" applyFont="1" applyFill="1"/>
    <xf numFmtId="0" fontId="4" fillId="0" borderId="0" xfId="169" applyFont="1" applyFill="1" applyBorder="1" applyAlignment="1">
      <alignment horizontal="left"/>
    </xf>
    <xf numFmtId="0" fontId="4" fillId="30" borderId="0" xfId="169" applyFont="1" applyFill="1" applyBorder="1" applyAlignment="1">
      <alignment horizontal="left"/>
    </xf>
    <xf numFmtId="0" fontId="4" fillId="0" borderId="0" xfId="169" applyFont="1" applyFill="1" applyBorder="1" applyAlignment="1">
      <alignment horizontal="left" wrapText="1"/>
    </xf>
    <xf numFmtId="176" fontId="4" fillId="0" borderId="7" xfId="169" applyNumberFormat="1" applyFont="1" applyFill="1" applyBorder="1" applyAlignment="1">
      <alignment horizontal="center" vertical="center"/>
    </xf>
    <xf numFmtId="176" fontId="4" fillId="0" borderId="22" xfId="169" applyNumberFormat="1" applyFont="1" applyFill="1" applyBorder="1" applyAlignment="1">
      <alignment horizontal="center" vertical="center"/>
    </xf>
    <xf numFmtId="0" fontId="4" fillId="30" borderId="0" xfId="169" applyFont="1" applyFill="1" applyBorder="1" applyAlignment="1">
      <alignment horizontal="left" wrapText="1"/>
    </xf>
    <xf numFmtId="176" fontId="4" fillId="30" borderId="7" xfId="169" applyNumberFormat="1" applyFont="1" applyFill="1" applyBorder="1" applyAlignment="1">
      <alignment horizontal="center" vertical="center"/>
    </xf>
    <xf numFmtId="176" fontId="4" fillId="30" borderId="22" xfId="169" applyNumberFormat="1" applyFont="1" applyFill="1" applyBorder="1" applyAlignment="1">
      <alignment horizontal="center" vertical="center"/>
    </xf>
    <xf numFmtId="0" fontId="4" fillId="0" borderId="18" xfId="169" applyFont="1" applyFill="1" applyBorder="1" applyAlignment="1">
      <alignment horizontal="left"/>
    </xf>
    <xf numFmtId="0" fontId="4" fillId="0" borderId="7" xfId="169" applyFont="1" applyFill="1" applyBorder="1" applyAlignment="1">
      <alignment horizontal="center" wrapText="1"/>
    </xf>
    <xf numFmtId="0" fontId="4" fillId="0" borderId="22" xfId="169" applyFont="1" applyFill="1" applyBorder="1" applyAlignment="1">
      <alignment horizontal="center" wrapText="1"/>
    </xf>
    <xf numFmtId="0" fontId="4" fillId="30" borderId="18" xfId="169" applyFont="1" applyFill="1" applyBorder="1" applyAlignment="1">
      <alignment horizontal="left"/>
    </xf>
    <xf numFmtId="0" fontId="4" fillId="30" borderId="7" xfId="169" applyFont="1" applyFill="1" applyBorder="1" applyAlignment="1">
      <alignment horizontal="center" wrapText="1"/>
    </xf>
    <xf numFmtId="0" fontId="4" fillId="30" borderId="22" xfId="169" applyFont="1" applyFill="1" applyBorder="1" applyAlignment="1">
      <alignment horizontal="center" wrapText="1"/>
    </xf>
    <xf numFmtId="0" fontId="4" fillId="0" borderId="21" xfId="169" applyFont="1" applyFill="1" applyBorder="1" applyAlignment="1">
      <alignment horizontal="left" indent="1"/>
    </xf>
    <xf numFmtId="176" fontId="4" fillId="0" borderId="23" xfId="169" applyNumberFormat="1" applyFont="1" applyFill="1" applyBorder="1" applyAlignment="1">
      <alignment horizontal="center"/>
    </xf>
    <xf numFmtId="0" fontId="8" fillId="0" borderId="0" xfId="169" applyFont="1" applyAlignment="1">
      <alignment wrapText="1"/>
    </xf>
    <xf numFmtId="3" fontId="4" fillId="0" borderId="37" xfId="265" applyNumberFormat="1" applyFont="1" applyFill="1" applyBorder="1" applyAlignment="1">
      <alignment horizontal="right" vertical="center" wrapText="1" indent="1"/>
    </xf>
    <xf numFmtId="176" fontId="4" fillId="0" borderId="20" xfId="169" applyNumberFormat="1" applyFont="1" applyFill="1" applyBorder="1" applyAlignment="1">
      <alignment horizontal="right" indent="2"/>
    </xf>
    <xf numFmtId="3" fontId="4" fillId="27" borderId="35" xfId="0" applyNumberFormat="1" applyFont="1" applyFill="1" applyBorder="1" applyAlignment="1">
      <alignment horizontal="right" wrapText="1" indent="1"/>
    </xf>
    <xf numFmtId="3" fontId="3" fillId="27" borderId="7" xfId="0" applyNumberFormat="1" applyFont="1" applyFill="1" applyBorder="1" applyAlignment="1">
      <alignment horizontal="right" wrapText="1" indent="1"/>
    </xf>
    <xf numFmtId="0" fontId="4" fillId="30" borderId="21" xfId="169" applyFont="1" applyFill="1" applyBorder="1" applyAlignment="1">
      <alignment horizontal="center" vertical="center" wrapText="1"/>
    </xf>
    <xf numFmtId="176" fontId="1" fillId="0" borderId="0" xfId="265" applyNumberFormat="1" applyAlignment="1">
      <alignment horizontal="center"/>
    </xf>
    <xf numFmtId="1" fontId="4" fillId="0" borderId="38" xfId="172" applyNumberFormat="1" applyFont="1" applyFill="1" applyBorder="1" applyAlignment="1">
      <alignment horizontal="left" vertical="center" wrapText="1"/>
    </xf>
    <xf numFmtId="188" fontId="4" fillId="27" borderId="36" xfId="0" applyNumberFormat="1" applyFont="1" applyFill="1" applyBorder="1" applyAlignment="1">
      <alignment horizontal="right" wrapText="1" indent="1"/>
    </xf>
    <xf numFmtId="188" fontId="4" fillId="27" borderId="22" xfId="0" applyNumberFormat="1" applyFont="1" applyFill="1" applyBorder="1" applyAlignment="1">
      <alignment horizontal="right" wrapText="1" indent="1"/>
    </xf>
    <xf numFmtId="0" fontId="4" fillId="0" borderId="9" xfId="0" applyFont="1" applyBorder="1" applyAlignment="1">
      <alignment horizontal="right"/>
    </xf>
    <xf numFmtId="0" fontId="6" fillId="30" borderId="12" xfId="0" applyFont="1" applyFill="1" applyBorder="1" applyAlignment="1">
      <alignment horizontal="center" vertical="center" wrapText="1"/>
    </xf>
    <xf numFmtId="0" fontId="4" fillId="31" borderId="24" xfId="0" applyFont="1" applyFill="1" applyBorder="1" applyAlignment="1">
      <alignment horizontal="center" wrapText="1"/>
    </xf>
    <xf numFmtId="176" fontId="4" fillId="30" borderId="0" xfId="0" applyNumberFormat="1" applyFont="1" applyFill="1" applyBorder="1" applyAlignment="1">
      <alignment horizontal="center"/>
    </xf>
    <xf numFmtId="176" fontId="4" fillId="0" borderId="22" xfId="0" applyNumberFormat="1" applyFont="1" applyFill="1" applyBorder="1" applyAlignment="1">
      <alignment horizontal="center"/>
    </xf>
    <xf numFmtId="0" fontId="4" fillId="0" borderId="22" xfId="0" applyFont="1" applyFill="1" applyBorder="1" applyAlignment="1">
      <alignment horizontal="center"/>
    </xf>
    <xf numFmtId="176" fontId="4" fillId="30" borderId="18" xfId="169" applyNumberFormat="1" applyFont="1" applyFill="1" applyBorder="1" applyAlignment="1">
      <alignment horizontal="right" wrapText="1" indent="1"/>
    </xf>
    <xf numFmtId="176" fontId="4" fillId="30" borderId="7" xfId="169" applyNumberFormat="1" applyFont="1" applyFill="1" applyBorder="1" applyAlignment="1">
      <alignment horizontal="right" wrapText="1" indent="1"/>
    </xf>
    <xf numFmtId="0" fontId="1" fillId="0" borderId="0" xfId="169" applyBorder="1"/>
    <xf numFmtId="0" fontId="4" fillId="31" borderId="12" xfId="169" applyFont="1" applyFill="1" applyBorder="1" applyAlignment="1">
      <alignment horizontal="center" wrapText="1"/>
    </xf>
    <xf numFmtId="1" fontId="1" fillId="0" borderId="0" xfId="169" applyNumberFormat="1"/>
    <xf numFmtId="0" fontId="4" fillId="0" borderId="0" xfId="169" applyFont="1" applyFill="1" applyBorder="1" applyAlignment="1">
      <alignment horizontal="center" wrapText="1"/>
    </xf>
    <xf numFmtId="0" fontId="6" fillId="0" borderId="18" xfId="169" applyFont="1" applyBorder="1" applyAlignment="1">
      <alignment horizontal="left" wrapText="1"/>
    </xf>
    <xf numFmtId="3" fontId="4" fillId="0" borderId="18" xfId="169" applyNumberFormat="1" applyFont="1" applyBorder="1" applyAlignment="1">
      <alignment horizontal="center" wrapText="1"/>
    </xf>
    <xf numFmtId="3" fontId="4" fillId="0" borderId="7" xfId="169" applyNumberFormat="1" applyFont="1" applyBorder="1" applyAlignment="1">
      <alignment horizontal="right" wrapText="1" indent="1"/>
    </xf>
    <xf numFmtId="176" fontId="4" fillId="0" borderId="39" xfId="169" applyNumberFormat="1" applyFont="1" applyBorder="1" applyAlignment="1">
      <alignment horizontal="right" wrapText="1" indent="1"/>
    </xf>
    <xf numFmtId="0" fontId="1" fillId="0" borderId="0" xfId="169" applyFont="1"/>
    <xf numFmtId="0" fontId="6" fillId="30" borderId="18" xfId="169" applyFont="1" applyFill="1" applyBorder="1" applyAlignment="1">
      <alignment horizontal="left" wrapText="1"/>
    </xf>
    <xf numFmtId="3" fontId="4" fillId="30" borderId="18" xfId="169" applyNumberFormat="1" applyFont="1" applyFill="1" applyBorder="1" applyAlignment="1">
      <alignment horizontal="center" wrapText="1"/>
    </xf>
    <xf numFmtId="3" fontId="4" fillId="30" borderId="7" xfId="169" applyNumberFormat="1" applyFont="1" applyFill="1" applyBorder="1" applyAlignment="1">
      <alignment horizontal="right" wrapText="1" indent="1"/>
    </xf>
    <xf numFmtId="176" fontId="4" fillId="0" borderId="18" xfId="169" applyNumberFormat="1" applyFont="1" applyBorder="1" applyAlignment="1">
      <alignment horizontal="right" wrapText="1" indent="1"/>
    </xf>
    <xf numFmtId="176" fontId="4" fillId="0" borderId="7" xfId="169" applyNumberFormat="1" applyFont="1" applyBorder="1" applyAlignment="1">
      <alignment horizontal="right" wrapText="1" indent="1"/>
    </xf>
    <xf numFmtId="188" fontId="4" fillId="0" borderId="7" xfId="169" applyNumberFormat="1" applyFont="1" applyBorder="1" applyAlignment="1">
      <alignment horizontal="right" wrapText="1" indent="1"/>
    </xf>
    <xf numFmtId="176" fontId="1" fillId="0" borderId="0" xfId="169" applyNumberFormat="1"/>
    <xf numFmtId="188" fontId="4" fillId="30" borderId="7" xfId="169" applyNumberFormat="1" applyFont="1" applyFill="1" applyBorder="1" applyAlignment="1">
      <alignment horizontal="right" wrapText="1" indent="1"/>
    </xf>
    <xf numFmtId="0" fontId="6" fillId="27" borderId="18" xfId="169" applyFont="1" applyFill="1" applyBorder="1" applyAlignment="1">
      <alignment horizontal="left" wrapText="1"/>
    </xf>
    <xf numFmtId="3" fontId="4" fillId="27" borderId="18" xfId="169" applyNumberFormat="1" applyFont="1" applyFill="1" applyBorder="1" applyAlignment="1">
      <alignment horizontal="center" wrapText="1"/>
    </xf>
    <xf numFmtId="3" fontId="4" fillId="27" borderId="7" xfId="169" applyNumberFormat="1" applyFont="1" applyFill="1" applyBorder="1" applyAlignment="1">
      <alignment horizontal="right" wrapText="1" indent="1"/>
    </xf>
    <xf numFmtId="176" fontId="4" fillId="27" borderId="18" xfId="169" applyNumberFormat="1" applyFont="1" applyFill="1" applyBorder="1" applyAlignment="1">
      <alignment horizontal="right" wrapText="1" indent="1"/>
    </xf>
    <xf numFmtId="176" fontId="4" fillId="27" borderId="7" xfId="169" applyNumberFormat="1" applyFont="1" applyFill="1" applyBorder="1" applyAlignment="1">
      <alignment horizontal="right" wrapText="1" indent="1"/>
    </xf>
    <xf numFmtId="188" fontId="4" fillId="27" borderId="7" xfId="169" applyNumberFormat="1" applyFont="1" applyFill="1" applyBorder="1" applyAlignment="1">
      <alignment horizontal="right" wrapText="1" indent="1"/>
    </xf>
    <xf numFmtId="3" fontId="4" fillId="0" borderId="18" xfId="169" applyNumberFormat="1" applyFont="1" applyFill="1" applyBorder="1" applyAlignment="1">
      <alignment horizontal="center" wrapText="1"/>
    </xf>
    <xf numFmtId="0" fontId="6" fillId="0" borderId="18" xfId="0" applyFont="1" applyBorder="1" applyAlignment="1">
      <alignment horizontal="left" vertical="center" wrapText="1"/>
    </xf>
    <xf numFmtId="3" fontId="4" fillId="0" borderId="18"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22" xfId="0" applyNumberFormat="1" applyFont="1" applyFill="1" applyBorder="1" applyAlignment="1">
      <alignment horizontal="center" vertical="center"/>
    </xf>
    <xf numFmtId="0" fontId="6" fillId="30" borderId="18" xfId="0" applyFont="1" applyFill="1" applyBorder="1" applyAlignment="1">
      <alignment horizontal="left" vertical="center" wrapText="1"/>
    </xf>
    <xf numFmtId="3" fontId="4" fillId="30" borderId="18" xfId="0" applyNumberFormat="1" applyFont="1" applyFill="1" applyBorder="1" applyAlignment="1">
      <alignment horizontal="center" vertical="center" wrapText="1"/>
    </xf>
    <xf numFmtId="3" fontId="4" fillId="30" borderId="7" xfId="0" applyNumberFormat="1" applyFont="1" applyFill="1" applyBorder="1" applyAlignment="1">
      <alignment horizontal="center" vertical="center" wrapText="1"/>
    </xf>
    <xf numFmtId="3" fontId="4" fillId="30" borderId="0" xfId="0" applyNumberFormat="1" applyFont="1" applyFill="1" applyBorder="1" applyAlignment="1">
      <alignment horizontal="center" vertical="center" wrapText="1"/>
    </xf>
    <xf numFmtId="3" fontId="4" fillId="0" borderId="0" xfId="0" applyNumberFormat="1" applyFont="1" applyBorder="1" applyAlignment="1">
      <alignment horizontal="center" vertical="center" wrapText="1"/>
    </xf>
    <xf numFmtId="1" fontId="6" fillId="0" borderId="18" xfId="0" applyNumberFormat="1" applyFont="1" applyFill="1" applyBorder="1" applyAlignment="1">
      <alignment horizontal="right" wrapText="1" indent="1"/>
    </xf>
    <xf numFmtId="176" fontId="6" fillId="30" borderId="9" xfId="0" applyNumberFormat="1" applyFont="1" applyFill="1" applyBorder="1" applyAlignment="1">
      <alignment horizontal="right" wrapText="1" indent="1"/>
    </xf>
    <xf numFmtId="1" fontId="6" fillId="0" borderId="22" xfId="0" applyNumberFormat="1" applyFont="1" applyFill="1" applyBorder="1" applyAlignment="1">
      <alignment horizontal="right" wrapText="1" indent="1"/>
    </xf>
    <xf numFmtId="176" fontId="6" fillId="30" borderId="23" xfId="0" applyNumberFormat="1" applyFont="1" applyFill="1" applyBorder="1" applyAlignment="1">
      <alignment horizontal="right" wrapText="1" indent="1"/>
    </xf>
    <xf numFmtId="0" fontId="6" fillId="30" borderId="18" xfId="0" applyFont="1" applyFill="1" applyBorder="1" applyAlignment="1">
      <alignment horizontal="left" wrapText="1" indent="2"/>
    </xf>
    <xf numFmtId="0" fontId="6" fillId="30" borderId="21" xfId="0" applyFont="1" applyFill="1" applyBorder="1" applyAlignment="1">
      <alignment horizontal="left" wrapText="1"/>
    </xf>
    <xf numFmtId="176" fontId="6" fillId="30" borderId="21" xfId="0" applyNumberFormat="1" applyFont="1" applyFill="1" applyBorder="1" applyAlignment="1">
      <alignment horizontal="right" wrapText="1" indent="1"/>
    </xf>
    <xf numFmtId="0" fontId="6" fillId="30" borderId="6" xfId="0" applyFont="1" applyFill="1" applyBorder="1" applyAlignment="1">
      <alignment horizontal="center" vertical="center" wrapText="1"/>
    </xf>
    <xf numFmtId="0" fontId="4" fillId="0" borderId="25" xfId="0" applyFont="1" applyFill="1" applyBorder="1" applyAlignment="1">
      <alignment vertical="center" wrapText="1"/>
    </xf>
    <xf numFmtId="176" fontId="4" fillId="0" borderId="32" xfId="0" applyNumberFormat="1" applyFont="1" applyFill="1" applyBorder="1" applyAlignment="1">
      <alignment horizontal="right" vertical="center" wrapText="1"/>
    </xf>
    <xf numFmtId="176" fontId="4" fillId="0" borderId="27" xfId="0" applyNumberFormat="1" applyFont="1" applyBorder="1" applyAlignment="1">
      <alignment horizontal="right" vertical="center" wrapText="1"/>
    </xf>
    <xf numFmtId="176" fontId="4" fillId="0" borderId="32" xfId="0" applyNumberFormat="1" applyFont="1" applyBorder="1" applyAlignment="1">
      <alignment horizontal="right" vertical="center" wrapText="1"/>
    </xf>
    <xf numFmtId="176" fontId="4" fillId="0" borderId="25" xfId="0" applyNumberFormat="1" applyFont="1" applyBorder="1" applyAlignment="1">
      <alignment horizontal="right" vertical="center" wrapText="1"/>
    </xf>
    <xf numFmtId="0" fontId="1" fillId="0" borderId="0" xfId="174"/>
    <xf numFmtId="0" fontId="12" fillId="0" borderId="0" xfId="174" applyFont="1" applyBorder="1" applyAlignment="1">
      <alignment wrapText="1"/>
    </xf>
    <xf numFmtId="1" fontId="4" fillId="30" borderId="9" xfId="174" applyNumberFormat="1" applyFont="1" applyFill="1" applyBorder="1" applyAlignment="1">
      <alignment horizontal="center" vertical="center" wrapText="1"/>
    </xf>
    <xf numFmtId="1" fontId="4" fillId="30" borderId="23" xfId="174" applyNumberFormat="1" applyFont="1" applyFill="1" applyBorder="1" applyAlignment="1">
      <alignment horizontal="center" vertical="center" wrapText="1"/>
    </xf>
    <xf numFmtId="0" fontId="1" fillId="0" borderId="0" xfId="174" applyBorder="1"/>
    <xf numFmtId="1" fontId="4" fillId="0" borderId="20" xfId="174" applyNumberFormat="1" applyFont="1" applyBorder="1" applyAlignment="1">
      <alignment horizontal="left" vertical="center" wrapText="1"/>
    </xf>
    <xf numFmtId="3" fontId="4" fillId="0" borderId="28" xfId="174" applyNumberFormat="1" applyFont="1" applyBorder="1" applyAlignment="1">
      <alignment horizontal="right" vertical="center" wrapText="1" indent="2"/>
    </xf>
    <xf numFmtId="3" fontId="4" fillId="0" borderId="26" xfId="174" applyNumberFormat="1" applyFont="1" applyBorder="1" applyAlignment="1">
      <alignment horizontal="right" vertical="center" wrapText="1" indent="2"/>
    </xf>
    <xf numFmtId="1" fontId="4" fillId="32" borderId="20" xfId="174" applyNumberFormat="1" applyFont="1" applyFill="1" applyBorder="1" applyAlignment="1">
      <alignment horizontal="left" vertical="center" wrapText="1"/>
    </xf>
    <xf numFmtId="3" fontId="4" fillId="32" borderId="28" xfId="174" applyNumberFormat="1" applyFont="1" applyFill="1" applyBorder="1" applyAlignment="1">
      <alignment horizontal="right" vertical="center" wrapText="1" indent="2"/>
    </xf>
    <xf numFmtId="3" fontId="4" fillId="32" borderId="26" xfId="174" applyNumberFormat="1" applyFont="1" applyFill="1" applyBorder="1" applyAlignment="1">
      <alignment horizontal="right" vertical="center" wrapText="1" indent="2"/>
    </xf>
    <xf numFmtId="1" fontId="4" fillId="0" borderId="20" xfId="174" applyNumberFormat="1" applyFont="1" applyFill="1" applyBorder="1" applyAlignment="1">
      <alignment horizontal="left" vertical="center" wrapText="1"/>
    </xf>
    <xf numFmtId="3" fontId="4" fillId="0" borderId="28" xfId="174" applyNumberFormat="1" applyFont="1" applyFill="1" applyBorder="1" applyAlignment="1">
      <alignment horizontal="right" vertical="center" wrapText="1" indent="2"/>
    </xf>
    <xf numFmtId="3" fontId="4" fillId="0" borderId="26" xfId="174" applyNumberFormat="1" applyFont="1" applyFill="1" applyBorder="1" applyAlignment="1">
      <alignment horizontal="right" vertical="center" wrapText="1" indent="2"/>
    </xf>
    <xf numFmtId="0" fontId="1" fillId="0" borderId="0" xfId="174" applyFill="1" applyBorder="1"/>
    <xf numFmtId="0" fontId="1" fillId="0" borderId="0" xfId="174" applyFill="1"/>
    <xf numFmtId="202" fontId="4" fillId="32" borderId="20" xfId="174" applyNumberFormat="1" applyFont="1" applyFill="1" applyBorder="1" applyAlignment="1">
      <alignment horizontal="left" vertical="center" wrapText="1"/>
    </xf>
    <xf numFmtId="1" fontId="4" fillId="0" borderId="38" xfId="174" applyNumberFormat="1" applyFont="1" applyFill="1" applyBorder="1" applyAlignment="1">
      <alignment horizontal="left" vertical="center" wrapText="1"/>
    </xf>
    <xf numFmtId="3" fontId="4" fillId="0" borderId="40" xfId="174" applyNumberFormat="1" applyFont="1" applyFill="1" applyBorder="1" applyAlignment="1">
      <alignment horizontal="right" vertical="center" wrapText="1" indent="2"/>
    </xf>
    <xf numFmtId="3" fontId="4" fillId="0" borderId="41" xfId="174" applyNumberFormat="1" applyFont="1" applyFill="1" applyBorder="1" applyAlignment="1">
      <alignment horizontal="right" vertical="center" wrapText="1" indent="2"/>
    </xf>
    <xf numFmtId="1" fontId="68" fillId="0" borderId="20" xfId="174" applyNumberFormat="1" applyFont="1" applyFill="1" applyBorder="1" applyAlignment="1">
      <alignment horizontal="left" vertical="center" wrapText="1"/>
    </xf>
    <xf numFmtId="1" fontId="68" fillId="32" borderId="20" xfId="174" applyNumberFormat="1" applyFont="1" applyFill="1" applyBorder="1" applyAlignment="1">
      <alignment horizontal="left" vertical="center" wrapText="1"/>
    </xf>
    <xf numFmtId="0" fontId="7" fillId="0" borderId="0" xfId="174" applyFont="1" applyAlignment="1">
      <alignment wrapText="1"/>
    </xf>
    <xf numFmtId="0" fontId="7" fillId="0" borderId="0" xfId="174" applyFont="1"/>
    <xf numFmtId="0" fontId="1" fillId="0" borderId="0" xfId="0" applyFont="1" applyFill="1"/>
    <xf numFmtId="0" fontId="2" fillId="0" borderId="0" xfId="114" applyFill="1" applyAlignment="1" applyProtection="1"/>
    <xf numFmtId="176" fontId="1" fillId="0" borderId="0" xfId="265" applyNumberFormat="1"/>
    <xf numFmtId="176" fontId="1" fillId="0" borderId="0" xfId="265" applyNumberFormat="1" applyFill="1" applyBorder="1"/>
    <xf numFmtId="202" fontId="1" fillId="0" borderId="0" xfId="169" applyNumberFormat="1"/>
    <xf numFmtId="176" fontId="1" fillId="0" borderId="0" xfId="169" applyNumberFormat="1" applyFont="1" applyFill="1"/>
    <xf numFmtId="0" fontId="4" fillId="32" borderId="18" xfId="169" applyFont="1" applyFill="1" applyBorder="1" applyAlignment="1">
      <alignment wrapText="1"/>
    </xf>
    <xf numFmtId="0" fontId="1" fillId="32" borderId="1" xfId="0" applyFont="1" applyFill="1" applyBorder="1" applyAlignment="1">
      <alignment horizontal="center"/>
    </xf>
    <xf numFmtId="0" fontId="4" fillId="32" borderId="20" xfId="0" applyFont="1" applyFill="1" applyBorder="1" applyAlignment="1">
      <alignment vertical="center" wrapText="1"/>
    </xf>
    <xf numFmtId="0" fontId="4" fillId="0" borderId="38" xfId="0" applyFont="1" applyFill="1" applyBorder="1" applyAlignment="1">
      <alignment vertical="center" wrapText="1"/>
    </xf>
    <xf numFmtId="3" fontId="4" fillId="0" borderId="23" xfId="0" applyNumberFormat="1" applyFont="1" applyFill="1" applyBorder="1" applyAlignment="1">
      <alignment horizontal="right" wrapText="1" indent="4"/>
    </xf>
    <xf numFmtId="0" fontId="4" fillId="0" borderId="18" xfId="169" applyFont="1" applyBorder="1" applyAlignment="1">
      <alignment wrapText="1"/>
    </xf>
    <xf numFmtId="188" fontId="4" fillId="0" borderId="7" xfId="0" applyNumberFormat="1" applyFont="1" applyFill="1" applyBorder="1" applyAlignment="1">
      <alignment horizontal="right" wrapText="1"/>
    </xf>
    <xf numFmtId="188" fontId="4" fillId="0" borderId="7" xfId="169" applyNumberFormat="1" applyFont="1" applyFill="1" applyBorder="1" applyAlignment="1">
      <alignment horizontal="right" wrapText="1"/>
    </xf>
    <xf numFmtId="188" fontId="4" fillId="32" borderId="7" xfId="0" applyNumberFormat="1" applyFont="1" applyFill="1" applyBorder="1" applyAlignment="1">
      <alignment horizontal="right" wrapText="1"/>
    </xf>
    <xf numFmtId="188" fontId="4" fillId="32" borderId="7" xfId="169" applyNumberFormat="1" applyFont="1" applyFill="1" applyBorder="1" applyAlignment="1">
      <alignment horizontal="right" wrapText="1"/>
    </xf>
    <xf numFmtId="0" fontId="1" fillId="30" borderId="24" xfId="265" applyFont="1" applyFill="1" applyBorder="1" applyAlignment="1">
      <alignment horizontal="center" vertical="center" wrapText="1"/>
    </xf>
    <xf numFmtId="0" fontId="1" fillId="30" borderId="30" xfId="265" applyFont="1" applyFill="1" applyBorder="1" applyAlignment="1">
      <alignment horizontal="center" vertical="center" wrapText="1"/>
    </xf>
    <xf numFmtId="0" fontId="1" fillId="30" borderId="1" xfId="265" applyFont="1" applyFill="1" applyBorder="1" applyAlignment="1">
      <alignment horizontal="center" vertical="center" wrapText="1"/>
    </xf>
    <xf numFmtId="0" fontId="1" fillId="30" borderId="12" xfId="265" applyFont="1" applyFill="1" applyBorder="1" applyAlignment="1">
      <alignment horizontal="center" vertical="center" wrapText="1"/>
    </xf>
    <xf numFmtId="3" fontId="1" fillId="0" borderId="28" xfId="265" applyNumberFormat="1" applyFont="1" applyFill="1" applyBorder="1" applyAlignment="1">
      <alignment horizontal="center" vertical="center" wrapText="1"/>
    </xf>
    <xf numFmtId="3" fontId="1" fillId="0" borderId="26" xfId="265" applyNumberFormat="1" applyFont="1" applyFill="1" applyBorder="1" applyAlignment="1">
      <alignment horizontal="center" vertical="center" wrapText="1"/>
    </xf>
    <xf numFmtId="3" fontId="1" fillId="0" borderId="7" xfId="265" applyNumberFormat="1" applyFont="1" applyFill="1" applyBorder="1" applyAlignment="1">
      <alignment horizontal="center" vertical="center" wrapText="1"/>
    </xf>
    <xf numFmtId="3" fontId="1" fillId="0" borderId="7" xfId="265" applyNumberFormat="1" applyFont="1" applyBorder="1" applyAlignment="1">
      <alignment horizontal="center" vertical="center"/>
    </xf>
    <xf numFmtId="3" fontId="1" fillId="27" borderId="7" xfId="265" applyNumberFormat="1" applyFont="1" applyFill="1" applyBorder="1" applyAlignment="1">
      <alignment horizontal="center" vertical="center"/>
    </xf>
    <xf numFmtId="3" fontId="1" fillId="27" borderId="22" xfId="265" applyNumberFormat="1" applyFont="1" applyFill="1" applyBorder="1" applyAlignment="1">
      <alignment horizontal="center" vertical="center"/>
    </xf>
    <xf numFmtId="3" fontId="1" fillId="0" borderId="7" xfId="265" applyNumberFormat="1" applyFont="1" applyFill="1" applyBorder="1" applyAlignment="1">
      <alignment horizontal="center" vertical="center"/>
    </xf>
    <xf numFmtId="3" fontId="1" fillId="0" borderId="22" xfId="265" applyNumberFormat="1" applyFont="1" applyFill="1" applyBorder="1" applyAlignment="1">
      <alignment horizontal="center" vertical="center"/>
    </xf>
    <xf numFmtId="176" fontId="1" fillId="0" borderId="22" xfId="265" applyNumberFormat="1" applyFont="1" applyFill="1" applyBorder="1" applyAlignment="1">
      <alignment horizontal="center" vertical="center"/>
    </xf>
    <xf numFmtId="0" fontId="1" fillId="0" borderId="18" xfId="265" applyFont="1" applyFill="1" applyBorder="1" applyAlignment="1">
      <alignment horizontal="left" wrapText="1" indent="1"/>
    </xf>
    <xf numFmtId="176" fontId="1" fillId="0" borderId="7" xfId="265" applyNumberFormat="1" applyFont="1" applyFill="1" applyBorder="1" applyAlignment="1">
      <alignment horizontal="center"/>
    </xf>
    <xf numFmtId="176" fontId="1" fillId="0" borderId="0" xfId="265" applyNumberFormat="1" applyFont="1" applyFill="1" applyBorder="1" applyAlignment="1">
      <alignment horizontal="center"/>
    </xf>
    <xf numFmtId="176" fontId="1" fillId="0" borderId="22" xfId="265" applyNumberFormat="1" applyFont="1" applyFill="1" applyBorder="1" applyAlignment="1">
      <alignment horizontal="center"/>
    </xf>
    <xf numFmtId="0" fontId="1" fillId="30" borderId="18" xfId="265" applyFont="1" applyFill="1" applyBorder="1" applyAlignment="1">
      <alignment horizontal="left" wrapText="1" indent="1"/>
    </xf>
    <xf numFmtId="176" fontId="1" fillId="30" borderId="7" xfId="265" applyNumberFormat="1" applyFont="1" applyFill="1" applyBorder="1" applyAlignment="1">
      <alignment horizontal="center"/>
    </xf>
    <xf numFmtId="176" fontId="1" fillId="30" borderId="0" xfId="265" applyNumberFormat="1" applyFont="1" applyFill="1" applyBorder="1" applyAlignment="1">
      <alignment horizontal="center"/>
    </xf>
    <xf numFmtId="176" fontId="1" fillId="30" borderId="22" xfId="265" applyNumberFormat="1" applyFont="1" applyFill="1" applyBorder="1" applyAlignment="1">
      <alignment horizontal="center"/>
    </xf>
    <xf numFmtId="0" fontId="1" fillId="30" borderId="0" xfId="265" applyFont="1" applyFill="1" applyBorder="1" applyAlignment="1">
      <alignment horizontal="left" wrapText="1" indent="1"/>
    </xf>
    <xf numFmtId="0" fontId="1" fillId="0" borderId="0" xfId="265" applyFont="1" applyFill="1" applyBorder="1" applyAlignment="1">
      <alignment horizontal="left" wrapText="1" indent="1"/>
    </xf>
    <xf numFmtId="176" fontId="1" fillId="30" borderId="9" xfId="265" applyNumberFormat="1" applyFont="1" applyFill="1" applyBorder="1" applyAlignment="1">
      <alignment horizontal="center"/>
    </xf>
    <xf numFmtId="176" fontId="1" fillId="30" borderId="23" xfId="265" applyNumberFormat="1" applyFont="1" applyFill="1" applyBorder="1" applyAlignment="1">
      <alignment horizontal="center"/>
    </xf>
    <xf numFmtId="0" fontId="1" fillId="25" borderId="33" xfId="265" applyFont="1" applyFill="1" applyBorder="1" applyAlignment="1">
      <alignment horizontal="left" wrapText="1"/>
    </xf>
    <xf numFmtId="176" fontId="1" fillId="25" borderId="33" xfId="265" applyNumberFormat="1" applyFont="1" applyFill="1" applyBorder="1" applyAlignment="1">
      <alignment horizontal="center"/>
    </xf>
    <xf numFmtId="176" fontId="1" fillId="25" borderId="33" xfId="265" applyNumberFormat="1" applyFont="1" applyFill="1" applyBorder="1" applyAlignment="1"/>
    <xf numFmtId="0" fontId="1" fillId="27" borderId="18" xfId="265" applyFont="1" applyFill="1" applyBorder="1" applyAlignment="1">
      <alignment horizontal="left" wrapText="1" indent="1"/>
    </xf>
    <xf numFmtId="176" fontId="1" fillId="27" borderId="7" xfId="265" applyNumberFormat="1" applyFont="1" applyFill="1" applyBorder="1" applyAlignment="1">
      <alignment horizontal="center"/>
    </xf>
    <xf numFmtId="176" fontId="1" fillId="27" borderId="0" xfId="265" applyNumberFormat="1" applyFont="1" applyFill="1" applyBorder="1" applyAlignment="1">
      <alignment horizontal="center"/>
    </xf>
    <xf numFmtId="176" fontId="1" fillId="27" borderId="22" xfId="265" applyNumberFormat="1" applyFont="1" applyFill="1" applyBorder="1" applyAlignment="1">
      <alignment horizontal="center"/>
    </xf>
    <xf numFmtId="0" fontId="1" fillId="0" borderId="18" xfId="265" applyFont="1" applyBorder="1" applyAlignment="1">
      <alignment horizontal="left" wrapText="1" indent="1"/>
    </xf>
    <xf numFmtId="176" fontId="1" fillId="0" borderId="7" xfId="265" applyNumberFormat="1" applyFont="1" applyBorder="1" applyAlignment="1">
      <alignment horizontal="center"/>
    </xf>
    <xf numFmtId="0" fontId="1" fillId="30" borderId="21" xfId="265" applyFont="1" applyFill="1" applyBorder="1" applyAlignment="1">
      <alignment horizontal="left" wrapText="1" indent="1"/>
    </xf>
    <xf numFmtId="176" fontId="1" fillId="30" borderId="8" xfId="265" applyNumberFormat="1" applyFont="1" applyFill="1" applyBorder="1" applyAlignment="1">
      <alignment horizontal="center"/>
    </xf>
    <xf numFmtId="0" fontId="1" fillId="25" borderId="0" xfId="265" applyFont="1" applyFill="1" applyBorder="1" applyAlignment="1">
      <alignment horizontal="left" wrapText="1"/>
    </xf>
    <xf numFmtId="176" fontId="1" fillId="25" borderId="0" xfId="265" applyNumberFormat="1" applyFont="1" applyFill="1" applyBorder="1" applyAlignment="1">
      <alignment horizontal="center"/>
    </xf>
    <xf numFmtId="3" fontId="4" fillId="32" borderId="18" xfId="0" applyNumberFormat="1" applyFont="1" applyFill="1" applyBorder="1" applyAlignment="1">
      <alignment horizontal="right" vertical="center" wrapText="1" indent="1"/>
    </xf>
    <xf numFmtId="0" fontId="4" fillId="32" borderId="38" xfId="0" applyFont="1" applyFill="1" applyBorder="1" applyAlignment="1">
      <alignment vertical="center" wrapText="1"/>
    </xf>
    <xf numFmtId="3" fontId="4" fillId="32" borderId="7" xfId="0" applyNumberFormat="1" applyFont="1" applyFill="1" applyBorder="1" applyAlignment="1">
      <alignment horizontal="right" vertical="center" wrapText="1" indent="1"/>
    </xf>
    <xf numFmtId="3" fontId="4" fillId="32" borderId="21" xfId="0" applyNumberFormat="1" applyFont="1" applyFill="1" applyBorder="1" applyAlignment="1">
      <alignment horizontal="right" vertical="center" wrapText="1" indent="1"/>
    </xf>
    <xf numFmtId="3" fontId="4" fillId="32" borderId="9" xfId="0" applyNumberFormat="1" applyFont="1" applyFill="1" applyBorder="1" applyAlignment="1">
      <alignment horizontal="right" vertical="center" wrapText="1" indent="1"/>
    </xf>
    <xf numFmtId="3" fontId="4" fillId="32" borderId="23" xfId="0" applyNumberFormat="1" applyFont="1" applyFill="1" applyBorder="1" applyAlignment="1">
      <alignment horizontal="right" vertical="center" wrapText="1" indent="1"/>
    </xf>
    <xf numFmtId="1" fontId="4" fillId="30" borderId="12" xfId="172" applyNumberFormat="1" applyFont="1" applyFill="1" applyBorder="1" applyAlignment="1">
      <alignment horizontal="center" vertical="center" wrapText="1"/>
    </xf>
    <xf numFmtId="0" fontId="4" fillId="31" borderId="12" xfId="0" applyFont="1" applyFill="1" applyBorder="1" applyAlignment="1">
      <alignment horizontal="center" wrapText="1"/>
    </xf>
    <xf numFmtId="0" fontId="4" fillId="31" borderId="7" xfId="0" applyFont="1" applyFill="1" applyBorder="1" applyAlignment="1">
      <alignment horizontal="center" vertical="center" wrapText="1"/>
    </xf>
    <xf numFmtId="0" fontId="4" fillId="31" borderId="1" xfId="0" applyFont="1" applyFill="1" applyBorder="1" applyAlignment="1">
      <alignment horizontal="center"/>
    </xf>
    <xf numFmtId="1" fontId="4" fillId="30" borderId="39" xfId="172" applyNumberFormat="1" applyFont="1" applyFill="1" applyBorder="1" applyAlignment="1">
      <alignment horizontal="center" vertical="center" wrapText="1"/>
    </xf>
    <xf numFmtId="1" fontId="4" fillId="30" borderId="18" xfId="172" applyNumberFormat="1" applyFont="1" applyFill="1" applyBorder="1" applyAlignment="1">
      <alignment wrapText="1"/>
    </xf>
    <xf numFmtId="1" fontId="4" fillId="30" borderId="21" xfId="172" applyNumberFormat="1" applyFont="1" applyFill="1" applyBorder="1" applyAlignment="1">
      <alignment wrapText="1"/>
    </xf>
    <xf numFmtId="3" fontId="4" fillId="0" borderId="28" xfId="172" applyNumberFormat="1" applyFont="1" applyBorder="1" applyAlignment="1">
      <alignment horizontal="right" vertical="center" wrapText="1" indent="3"/>
    </xf>
    <xf numFmtId="3" fontId="4" fillId="0" borderId="26" xfId="172" applyNumberFormat="1" applyFont="1" applyBorder="1" applyAlignment="1">
      <alignment horizontal="right" vertical="center" wrapText="1" indent="3"/>
    </xf>
    <xf numFmtId="3" fontId="4" fillId="32" borderId="28" xfId="172" applyNumberFormat="1" applyFont="1" applyFill="1" applyBorder="1" applyAlignment="1">
      <alignment horizontal="right" vertical="center" wrapText="1" indent="3"/>
    </xf>
    <xf numFmtId="3" fontId="4" fillId="32" borderId="26" xfId="172" applyNumberFormat="1" applyFont="1" applyFill="1" applyBorder="1" applyAlignment="1">
      <alignment horizontal="right" vertical="center" wrapText="1" indent="3"/>
    </xf>
    <xf numFmtId="3" fontId="4" fillId="0" borderId="28" xfId="172" applyNumberFormat="1" applyFont="1" applyFill="1" applyBorder="1" applyAlignment="1">
      <alignment horizontal="right" vertical="center" wrapText="1" indent="3"/>
    </xf>
    <xf numFmtId="3" fontId="4" fillId="0" borderId="26" xfId="172" applyNumberFormat="1" applyFont="1" applyFill="1" applyBorder="1" applyAlignment="1">
      <alignment horizontal="right" vertical="center" wrapText="1" indent="3"/>
    </xf>
    <xf numFmtId="3" fontId="4" fillId="0" borderId="40" xfId="172" applyNumberFormat="1" applyFont="1" applyFill="1" applyBorder="1" applyAlignment="1">
      <alignment horizontal="right" vertical="center" wrapText="1" indent="3"/>
    </xf>
    <xf numFmtId="3" fontId="4" fillId="0" borderId="41" xfId="172" applyNumberFormat="1" applyFont="1" applyFill="1" applyBorder="1" applyAlignment="1">
      <alignment horizontal="right" vertical="center" wrapText="1" indent="3"/>
    </xf>
    <xf numFmtId="0" fontId="4" fillId="31" borderId="30" xfId="0" applyFont="1" applyFill="1" applyBorder="1" applyAlignment="1">
      <alignment horizontal="center" wrapText="1"/>
    </xf>
    <xf numFmtId="0" fontId="4" fillId="31" borderId="24" xfId="0" applyFont="1" applyFill="1" applyBorder="1" applyAlignment="1">
      <alignment horizontal="center" wrapText="1"/>
    </xf>
    <xf numFmtId="3" fontId="4" fillId="0" borderId="22" xfId="0" applyNumberFormat="1" applyFont="1" applyFill="1" applyBorder="1" applyAlignment="1">
      <alignment horizontal="right" vertical="center" wrapText="1" indent="4"/>
    </xf>
    <xf numFmtId="3" fontId="4" fillId="32" borderId="0" xfId="0" applyNumberFormat="1" applyFont="1" applyFill="1" applyBorder="1" applyAlignment="1">
      <alignment horizontal="right" wrapText="1" indent="4"/>
    </xf>
    <xf numFmtId="3" fontId="4" fillId="0" borderId="42" xfId="0" applyNumberFormat="1" applyFont="1" applyFill="1" applyBorder="1" applyAlignment="1">
      <alignment horizontal="center" vertical="center" wrapText="1"/>
    </xf>
    <xf numFmtId="3" fontId="4" fillId="0" borderId="39" xfId="0" applyNumberFormat="1" applyFont="1" applyFill="1" applyBorder="1" applyAlignment="1">
      <alignment horizontal="center" vertical="center" wrapText="1"/>
    </xf>
    <xf numFmtId="3" fontId="4" fillId="0" borderId="36" xfId="0" applyNumberFormat="1" applyFont="1" applyFill="1" applyBorder="1" applyAlignment="1">
      <alignment horizontal="center" vertical="center" wrapText="1"/>
    </xf>
    <xf numFmtId="3" fontId="4" fillId="32" borderId="26" xfId="0" applyNumberFormat="1" applyFont="1" applyFill="1" applyBorder="1" applyAlignment="1">
      <alignment horizontal="center" wrapText="1"/>
    </xf>
    <xf numFmtId="3" fontId="4" fillId="32" borderId="18" xfId="0" applyNumberFormat="1" applyFont="1" applyFill="1" applyBorder="1" applyAlignment="1">
      <alignment horizontal="center" wrapText="1"/>
    </xf>
    <xf numFmtId="3" fontId="4" fillId="32" borderId="22" xfId="0" applyNumberFormat="1" applyFont="1" applyFill="1" applyBorder="1" applyAlignment="1">
      <alignment horizontal="center" wrapText="1"/>
    </xf>
    <xf numFmtId="3" fontId="4" fillId="0" borderId="26" xfId="0" applyNumberFormat="1" applyFont="1" applyFill="1" applyBorder="1" applyAlignment="1">
      <alignment horizontal="center" wrapText="1"/>
    </xf>
    <xf numFmtId="3" fontId="4" fillId="0" borderId="18" xfId="0" applyNumberFormat="1" applyFont="1" applyFill="1" applyBorder="1" applyAlignment="1">
      <alignment horizontal="center" wrapText="1"/>
    </xf>
    <xf numFmtId="3" fontId="4" fillId="0" borderId="22" xfId="0" applyNumberFormat="1" applyFont="1" applyFill="1" applyBorder="1" applyAlignment="1">
      <alignment horizontal="center" wrapText="1"/>
    </xf>
    <xf numFmtId="3" fontId="4" fillId="0" borderId="41" xfId="0" applyNumberFormat="1" applyFont="1" applyFill="1" applyBorder="1" applyAlignment="1">
      <alignment horizontal="center" wrapText="1"/>
    </xf>
    <xf numFmtId="3" fontId="4" fillId="0" borderId="21" xfId="0" applyNumberFormat="1" applyFont="1" applyFill="1" applyBorder="1" applyAlignment="1">
      <alignment horizontal="center" wrapText="1"/>
    </xf>
    <xf numFmtId="3" fontId="4" fillId="0" borderId="23" xfId="0" applyNumberFormat="1" applyFont="1" applyFill="1" applyBorder="1" applyAlignment="1">
      <alignment horizontal="center" wrapText="1"/>
    </xf>
    <xf numFmtId="3" fontId="4" fillId="0" borderId="42" xfId="0" applyNumberFormat="1" applyFont="1" applyFill="1" applyBorder="1" applyAlignment="1">
      <alignment horizontal="right" vertical="center" wrapText="1" indent="2"/>
    </xf>
    <xf numFmtId="3" fontId="4" fillId="0" borderId="39" xfId="0" applyNumberFormat="1" applyFont="1" applyFill="1" applyBorder="1" applyAlignment="1">
      <alignment horizontal="right" vertical="center" wrapText="1" indent="2"/>
    </xf>
    <xf numFmtId="3" fontId="4" fillId="0" borderId="33" xfId="0" applyNumberFormat="1" applyFont="1" applyFill="1" applyBorder="1" applyAlignment="1">
      <alignment horizontal="right" vertical="center" wrapText="1" indent="2"/>
    </xf>
    <xf numFmtId="3" fontId="4" fillId="32" borderId="26" xfId="0" applyNumberFormat="1" applyFont="1" applyFill="1" applyBorder="1" applyAlignment="1">
      <alignment horizontal="right" wrapText="1" indent="2"/>
    </xf>
    <xf numFmtId="3" fontId="4" fillId="32" borderId="18" xfId="0" applyNumberFormat="1" applyFont="1" applyFill="1" applyBorder="1" applyAlignment="1">
      <alignment horizontal="right" wrapText="1" indent="2"/>
    </xf>
    <xf numFmtId="3" fontId="4" fillId="32" borderId="0" xfId="0" applyNumberFormat="1" applyFont="1" applyFill="1" applyBorder="1" applyAlignment="1">
      <alignment horizontal="right" wrapText="1" indent="2"/>
    </xf>
    <xf numFmtId="3" fontId="4" fillId="0" borderId="26" xfId="0" applyNumberFormat="1" applyFont="1" applyFill="1" applyBorder="1" applyAlignment="1">
      <alignment horizontal="right" wrapText="1" indent="2"/>
    </xf>
    <xf numFmtId="3" fontId="4" fillId="0" borderId="18" xfId="0" applyNumberFormat="1" applyFont="1" applyFill="1" applyBorder="1" applyAlignment="1">
      <alignment horizontal="right" wrapText="1" indent="2"/>
    </xf>
    <xf numFmtId="3" fontId="4" fillId="0" borderId="0" xfId="0" applyNumberFormat="1" applyFont="1" applyFill="1" applyBorder="1" applyAlignment="1">
      <alignment horizontal="right" wrapText="1" indent="2"/>
    </xf>
    <xf numFmtId="3" fontId="4" fillId="0" borderId="41" xfId="0" applyNumberFormat="1" applyFont="1" applyFill="1" applyBorder="1" applyAlignment="1">
      <alignment horizontal="right" wrapText="1" indent="2"/>
    </xf>
    <xf numFmtId="3" fontId="4" fillId="0" borderId="21" xfId="0" applyNumberFormat="1" applyFont="1" applyFill="1" applyBorder="1" applyAlignment="1">
      <alignment horizontal="right" wrapText="1" indent="2"/>
    </xf>
    <xf numFmtId="3" fontId="4" fillId="0" borderId="8" xfId="0" applyNumberFormat="1" applyFont="1" applyFill="1" applyBorder="1" applyAlignment="1">
      <alignment horizontal="right" wrapText="1" indent="2"/>
    </xf>
    <xf numFmtId="3" fontId="4" fillId="0" borderId="22" xfId="0" applyNumberFormat="1" applyFont="1" applyFill="1" applyBorder="1" applyAlignment="1">
      <alignment horizontal="right" vertical="center" wrapText="1" indent="5"/>
    </xf>
    <xf numFmtId="3" fontId="4" fillId="0" borderId="22" xfId="0" applyNumberFormat="1" applyFont="1" applyFill="1" applyBorder="1" applyAlignment="1">
      <alignment horizontal="right" wrapText="1" indent="5"/>
    </xf>
    <xf numFmtId="3" fontId="4" fillId="0" borderId="23" xfId="0" applyNumberFormat="1" applyFont="1" applyFill="1" applyBorder="1" applyAlignment="1">
      <alignment horizontal="right" wrapText="1" indent="5"/>
    </xf>
    <xf numFmtId="3" fontId="4" fillId="32" borderId="22" xfId="0" applyNumberFormat="1" applyFont="1" applyFill="1" applyBorder="1" applyAlignment="1">
      <alignment horizontal="right" wrapText="1" indent="5"/>
    </xf>
    <xf numFmtId="176" fontId="4" fillId="33" borderId="22" xfId="169" applyNumberFormat="1" applyFont="1" applyFill="1" applyBorder="1" applyAlignment="1">
      <alignment horizontal="center" vertical="center"/>
    </xf>
    <xf numFmtId="3" fontId="4" fillId="0" borderId="7" xfId="169" applyNumberFormat="1" applyFont="1" applyFill="1" applyBorder="1" applyAlignment="1">
      <alignment horizontal="right" indent="1"/>
    </xf>
    <xf numFmtId="176" fontId="4" fillId="0" borderId="18" xfId="169" applyNumberFormat="1" applyFont="1" applyFill="1" applyBorder="1" applyAlignment="1">
      <alignment horizontal="right" indent="2"/>
    </xf>
    <xf numFmtId="0" fontId="81" fillId="34" borderId="36" xfId="0" applyFont="1" applyFill="1" applyBorder="1" applyAlignment="1"/>
    <xf numFmtId="0" fontId="81" fillId="34" borderId="33" xfId="0" applyFont="1" applyFill="1" applyBorder="1" applyAlignment="1"/>
    <xf numFmtId="0" fontId="81" fillId="34" borderId="6" xfId="0" applyFont="1" applyFill="1" applyBorder="1" applyAlignment="1"/>
    <xf numFmtId="0" fontId="81" fillId="34" borderId="6" xfId="0" applyFont="1" applyFill="1" applyBorder="1" applyAlignment="1">
      <alignment horizontal="center"/>
    </xf>
    <xf numFmtId="0" fontId="0" fillId="0" borderId="0" xfId="0" applyFill="1" applyBorder="1" applyAlignment="1"/>
    <xf numFmtId="0" fontId="0" fillId="0" borderId="0" xfId="0" applyFill="1" applyBorder="1" applyAlignment="1">
      <alignment vertical="center"/>
    </xf>
    <xf numFmtId="0" fontId="4" fillId="0" borderId="18" xfId="0" applyFont="1" applyFill="1" applyBorder="1" applyAlignment="1">
      <alignment horizontal="left" vertical="center" wrapText="1"/>
    </xf>
    <xf numFmtId="0" fontId="81" fillId="0" borderId="0" xfId="0" applyFont="1" applyAlignment="1">
      <alignment horizontal="right"/>
    </xf>
    <xf numFmtId="0" fontId="81" fillId="0" borderId="18" xfId="0" applyFont="1" applyBorder="1"/>
    <xf numFmtId="0" fontId="81" fillId="0" borderId="0" xfId="0" applyFont="1"/>
    <xf numFmtId="0" fontId="81" fillId="0" borderId="0" xfId="0" applyFont="1" applyBorder="1"/>
    <xf numFmtId="0" fontId="4" fillId="32" borderId="18" xfId="0" applyFont="1" applyFill="1" applyBorder="1" applyAlignment="1">
      <alignment horizontal="left" vertical="center" wrapText="1" indent="1"/>
    </xf>
    <xf numFmtId="0" fontId="81" fillId="34" borderId="0" xfId="0" applyFont="1" applyFill="1" applyAlignment="1">
      <alignment horizontal="right"/>
    </xf>
    <xf numFmtId="0" fontId="81" fillId="34" borderId="18" xfId="0" applyFont="1" applyFill="1" applyBorder="1"/>
    <xf numFmtId="0" fontId="81" fillId="34" borderId="0" xfId="0" applyFont="1" applyFill="1" applyBorder="1"/>
    <xf numFmtId="0" fontId="4" fillId="32" borderId="18" xfId="0" applyFont="1" applyFill="1" applyBorder="1" applyAlignment="1">
      <alignment horizontal="left" vertical="center" wrapText="1"/>
    </xf>
    <xf numFmtId="2" fontId="81" fillId="34" borderId="0" xfId="0" applyNumberFormat="1" applyFont="1" applyFill="1" applyAlignment="1">
      <alignment horizontal="right"/>
    </xf>
    <xf numFmtId="0" fontId="81" fillId="34" borderId="0" xfId="0" applyNumberFormat="1" applyFont="1" applyFill="1" applyAlignment="1">
      <alignment horizontal="right"/>
    </xf>
    <xf numFmtId="0" fontId="81" fillId="34" borderId="18" xfId="0" applyNumberFormat="1" applyFont="1" applyFill="1" applyBorder="1"/>
    <xf numFmtId="0" fontId="4" fillId="32" borderId="21" xfId="0" applyFont="1" applyFill="1" applyBorder="1" applyAlignment="1">
      <alignment horizontal="left" vertical="center" wrapText="1" indent="1"/>
    </xf>
    <xf numFmtId="0" fontId="81" fillId="34" borderId="8" xfId="0" applyFont="1" applyFill="1" applyBorder="1" applyAlignment="1">
      <alignment horizontal="right"/>
    </xf>
    <xf numFmtId="0" fontId="81" fillId="34" borderId="21" xfId="0" applyFont="1" applyFill="1" applyBorder="1"/>
    <xf numFmtId="2" fontId="81" fillId="34" borderId="8" xfId="0" applyNumberFormat="1" applyFont="1" applyFill="1" applyBorder="1" applyAlignment="1">
      <alignment horizontal="right"/>
    </xf>
    <xf numFmtId="0" fontId="81" fillId="34" borderId="8" xfId="0" applyFont="1" applyFill="1" applyBorder="1"/>
    <xf numFmtId="0" fontId="4" fillId="34" borderId="18" xfId="0" applyFont="1" applyFill="1" applyBorder="1" applyAlignment="1">
      <alignment horizontal="left" vertical="center" wrapText="1"/>
    </xf>
    <xf numFmtId="0" fontId="4" fillId="34" borderId="0" xfId="0" applyFont="1" applyFill="1" applyBorder="1" applyAlignment="1">
      <alignment horizontal="center" vertical="center" wrapText="1"/>
    </xf>
    <xf numFmtId="0" fontId="4" fillId="34" borderId="18" xfId="0" applyFont="1" applyFill="1" applyBorder="1" applyAlignment="1">
      <alignment horizontal="center" vertical="center" wrapText="1"/>
    </xf>
    <xf numFmtId="0" fontId="4" fillId="34" borderId="0" xfId="0" applyFont="1" applyFill="1" applyBorder="1" applyAlignment="1">
      <alignment horizontal="right" vertical="center" wrapText="1"/>
    </xf>
    <xf numFmtId="0" fontId="4" fillId="0" borderId="18" xfId="0" applyFont="1" applyFill="1" applyBorder="1" applyAlignment="1">
      <alignment horizontal="left" vertical="center" wrapText="1" inden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81" fillId="0" borderId="18" xfId="0" applyFont="1" applyFill="1" applyBorder="1" applyAlignment="1">
      <alignment vertical="center"/>
    </xf>
    <xf numFmtId="0" fontId="81" fillId="0" borderId="0" xfId="0" applyFont="1" applyFill="1"/>
    <xf numFmtId="0" fontId="81" fillId="0" borderId="18" xfId="0" applyFont="1" applyFill="1" applyBorder="1"/>
    <xf numFmtId="0" fontId="81" fillId="0" borderId="0" xfId="0" applyFont="1" applyFill="1" applyAlignment="1">
      <alignment horizontal="right"/>
    </xf>
    <xf numFmtId="2" fontId="81" fillId="0" borderId="0" xfId="0" applyNumberFormat="1" applyFont="1" applyFill="1" applyAlignment="1">
      <alignment horizontal="right"/>
    </xf>
    <xf numFmtId="0" fontId="81" fillId="0" borderId="0" xfId="0" applyFont="1" applyFill="1" applyBorder="1"/>
    <xf numFmtId="0" fontId="81" fillId="34" borderId="21" xfId="0" applyFont="1" applyFill="1" applyBorder="1" applyAlignment="1">
      <alignment vertical="center"/>
    </xf>
    <xf numFmtId="0" fontId="81" fillId="34" borderId="0" xfId="0" applyFont="1" applyFill="1"/>
    <xf numFmtId="0" fontId="81" fillId="34" borderId="18" xfId="0" applyFont="1" applyFill="1" applyBorder="1" applyAlignment="1">
      <alignment vertical="center"/>
    </xf>
    <xf numFmtId="0" fontId="81" fillId="34" borderId="18" xfId="0" applyFont="1" applyFill="1" applyBorder="1" applyAlignment="1">
      <alignment horizontal="left" vertical="center" wrapText="1"/>
    </xf>
    <xf numFmtId="2" fontId="81" fillId="0" borderId="0" xfId="0" applyNumberFormat="1" applyFont="1" applyFill="1"/>
    <xf numFmtId="0" fontId="0" fillId="34" borderId="0" xfId="0" applyFill="1"/>
    <xf numFmtId="0" fontId="0" fillId="34" borderId="21" xfId="0" applyFill="1" applyBorder="1"/>
    <xf numFmtId="0" fontId="81" fillId="0" borderId="33" xfId="0" applyFont="1" applyFill="1" applyBorder="1" applyAlignment="1"/>
    <xf numFmtId="0" fontId="81" fillId="34" borderId="0" xfId="0" applyFont="1" applyFill="1" applyAlignment="1">
      <alignment vertical="center"/>
    </xf>
    <xf numFmtId="0" fontId="1" fillId="0" borderId="0" xfId="174" applyAlignment="1">
      <alignment vertical="center"/>
    </xf>
    <xf numFmtId="0" fontId="81" fillId="0" borderId="8" xfId="0" applyFont="1" applyFill="1" applyBorder="1"/>
    <xf numFmtId="0" fontId="4" fillId="0" borderId="18" xfId="169" applyFont="1" applyFill="1" applyBorder="1" applyAlignment="1">
      <alignment wrapText="1"/>
    </xf>
    <xf numFmtId="0" fontId="4" fillId="0" borderId="21" xfId="169" applyFont="1" applyFill="1" applyBorder="1" applyAlignment="1">
      <alignment wrapText="1"/>
    </xf>
    <xf numFmtId="188" fontId="4" fillId="0" borderId="7" xfId="125" applyNumberFormat="1" applyFont="1" applyBorder="1" applyAlignment="1">
      <alignment horizontal="right" wrapText="1" indent="1"/>
    </xf>
    <xf numFmtId="188" fontId="4" fillId="0" borderId="22" xfId="125" applyNumberFormat="1" applyFont="1" applyBorder="1" applyAlignment="1">
      <alignment horizontal="right" wrapText="1" indent="1"/>
    </xf>
    <xf numFmtId="188" fontId="4" fillId="30" borderId="7" xfId="125" applyNumberFormat="1" applyFont="1" applyFill="1" applyBorder="1" applyAlignment="1">
      <alignment horizontal="right" wrapText="1" indent="1"/>
    </xf>
    <xf numFmtId="188" fontId="4" fillId="30" borderId="22" xfId="125" applyNumberFormat="1" applyFont="1" applyFill="1" applyBorder="1" applyAlignment="1">
      <alignment horizontal="right" wrapText="1" indent="1"/>
    </xf>
    <xf numFmtId="188" fontId="4" fillId="27" borderId="7" xfId="125" applyNumberFormat="1" applyFont="1" applyFill="1" applyBorder="1" applyAlignment="1">
      <alignment horizontal="right" wrapText="1" indent="1"/>
    </xf>
    <xf numFmtId="188" fontId="4" fillId="27" borderId="22" xfId="125" applyNumberFormat="1" applyFont="1" applyFill="1" applyBorder="1" applyAlignment="1">
      <alignment horizontal="right" wrapText="1" indent="1"/>
    </xf>
    <xf numFmtId="3" fontId="4" fillId="0" borderId="7" xfId="169" applyNumberFormat="1" applyFont="1" applyFill="1" applyBorder="1" applyAlignment="1">
      <alignment horizontal="center" wrapText="1"/>
    </xf>
    <xf numFmtId="3" fontId="4" fillId="30" borderId="7" xfId="169" applyNumberFormat="1" applyFont="1" applyFill="1" applyBorder="1" applyAlignment="1">
      <alignment horizontal="center" wrapText="1"/>
    </xf>
    <xf numFmtId="0" fontId="10" fillId="0" borderId="18" xfId="0" applyFont="1" applyBorder="1" applyAlignment="1">
      <alignment horizontal="right" indent="1"/>
    </xf>
    <xf numFmtId="0" fontId="10" fillId="30" borderId="18" xfId="0" applyFont="1" applyFill="1" applyBorder="1" applyAlignment="1">
      <alignment horizontal="right" indent="1"/>
    </xf>
    <xf numFmtId="0" fontId="1" fillId="31" borderId="12" xfId="265" applyFont="1" applyFill="1" applyBorder="1" applyAlignment="1">
      <alignment horizontal="center"/>
    </xf>
    <xf numFmtId="0" fontId="4" fillId="30" borderId="36" xfId="0" applyFont="1" applyFill="1" applyBorder="1" applyAlignment="1">
      <alignment horizontal="center" vertical="center" wrapText="1"/>
    </xf>
    <xf numFmtId="0" fontId="6" fillId="30" borderId="1" xfId="0" applyFont="1" applyFill="1" applyBorder="1" applyAlignment="1">
      <alignment horizontal="center" vertical="center" wrapText="1"/>
    </xf>
    <xf numFmtId="0" fontId="4" fillId="30" borderId="40" xfId="0" applyFont="1" applyFill="1" applyBorder="1" applyAlignment="1">
      <alignment horizontal="center" vertical="center" wrapText="1"/>
    </xf>
    <xf numFmtId="0" fontId="4" fillId="30" borderId="41" xfId="0" applyFont="1" applyFill="1" applyBorder="1" applyAlignment="1">
      <alignment horizontal="center" vertical="center" wrapText="1"/>
    </xf>
    <xf numFmtId="176" fontId="4" fillId="30" borderId="8" xfId="0" applyNumberFormat="1" applyFont="1" applyFill="1" applyBorder="1" applyAlignment="1">
      <alignment horizontal="right" vertical="center" wrapText="1"/>
    </xf>
    <xf numFmtId="176" fontId="4" fillId="0" borderId="8" xfId="0" applyNumberFormat="1" applyFont="1" applyFill="1" applyBorder="1" applyAlignment="1">
      <alignment horizontal="right" vertical="center" wrapText="1"/>
    </xf>
    <xf numFmtId="176" fontId="6" fillId="0" borderId="18" xfId="0" applyNumberFormat="1" applyFont="1" applyFill="1" applyBorder="1" applyAlignment="1">
      <alignment horizontal="right" wrapText="1" indent="2"/>
    </xf>
    <xf numFmtId="176" fontId="6" fillId="0" borderId="22" xfId="0" applyNumberFormat="1" applyFont="1" applyFill="1" applyBorder="1" applyAlignment="1">
      <alignment horizontal="right" wrapText="1" indent="2"/>
    </xf>
    <xf numFmtId="176" fontId="1" fillId="0" borderId="7" xfId="169" applyNumberFormat="1" applyBorder="1" applyAlignment="1">
      <alignment horizontal="right" indent="2"/>
    </xf>
    <xf numFmtId="176" fontId="6" fillId="0" borderId="22" xfId="0" applyNumberFormat="1" applyFont="1" applyFill="1" applyBorder="1" applyAlignment="1">
      <alignment horizontal="right" wrapText="1" indent="3"/>
    </xf>
    <xf numFmtId="176" fontId="6" fillId="30" borderId="18" xfId="0" applyNumberFormat="1" applyFont="1" applyFill="1" applyBorder="1" applyAlignment="1">
      <alignment horizontal="right" wrapText="1" indent="2"/>
    </xf>
    <xf numFmtId="176" fontId="6" fillId="30" borderId="7" xfId="0" applyNumberFormat="1" applyFont="1" applyFill="1" applyBorder="1" applyAlignment="1">
      <alignment horizontal="right" wrapText="1" indent="2"/>
    </xf>
    <xf numFmtId="176" fontId="6" fillId="30" borderId="22" xfId="0" applyNumberFormat="1" applyFont="1" applyFill="1" applyBorder="1" applyAlignment="1">
      <alignment horizontal="right" wrapText="1" indent="2"/>
    </xf>
    <xf numFmtId="176" fontId="6" fillId="30" borderId="22" xfId="0" applyNumberFormat="1" applyFont="1" applyFill="1" applyBorder="1" applyAlignment="1">
      <alignment horizontal="right" wrapText="1" indent="3"/>
    </xf>
    <xf numFmtId="176" fontId="6" fillId="0" borderId="7" xfId="0" applyNumberFormat="1" applyFont="1" applyFill="1" applyBorder="1" applyAlignment="1">
      <alignment horizontal="right" wrapText="1" indent="2"/>
    </xf>
    <xf numFmtId="176" fontId="6" fillId="0" borderId="23" xfId="0" applyNumberFormat="1" applyFont="1" applyFill="1" applyBorder="1" applyAlignment="1">
      <alignment horizontal="right" wrapText="1" indent="3"/>
    </xf>
    <xf numFmtId="176" fontId="6" fillId="0" borderId="23" xfId="0" applyNumberFormat="1" applyFont="1" applyFill="1" applyBorder="1" applyAlignment="1">
      <alignment horizontal="right" wrapText="1" indent="2"/>
    </xf>
    <xf numFmtId="0" fontId="4" fillId="30" borderId="7" xfId="0" applyFont="1" applyFill="1" applyBorder="1" applyAlignment="1">
      <alignment horizontal="center" vertical="center" wrapText="1"/>
    </xf>
    <xf numFmtId="0" fontId="4" fillId="33" borderId="18" xfId="0" applyFont="1" applyFill="1" applyBorder="1" applyAlignment="1">
      <alignment horizontal="center" vertical="center" wrapText="1"/>
    </xf>
    <xf numFmtId="0" fontId="6" fillId="25" borderId="33" xfId="0" applyFont="1" applyFill="1" applyBorder="1" applyAlignment="1">
      <alignment horizontal="center" wrapText="1"/>
    </xf>
    <xf numFmtId="0" fontId="1" fillId="33" borderId="18" xfId="265" applyFont="1" applyFill="1" applyBorder="1" applyAlignment="1">
      <alignment horizontal="left" wrapText="1" indent="1"/>
    </xf>
    <xf numFmtId="176" fontId="1" fillId="33" borderId="7" xfId="265" applyNumberFormat="1" applyFont="1" applyFill="1" applyBorder="1" applyAlignment="1">
      <alignment horizontal="center"/>
    </xf>
    <xf numFmtId="176" fontId="1" fillId="33" borderId="0" xfId="265" applyNumberFormat="1" applyFont="1" applyFill="1" applyBorder="1" applyAlignment="1">
      <alignment horizontal="center"/>
    </xf>
    <xf numFmtId="176" fontId="1" fillId="33" borderId="22" xfId="265" applyNumberFormat="1" applyFont="1" applyFill="1" applyBorder="1" applyAlignment="1">
      <alignment horizontal="center"/>
    </xf>
    <xf numFmtId="0" fontId="1" fillId="33" borderId="0" xfId="265" applyFont="1" applyFill="1" applyBorder="1" applyAlignment="1">
      <alignment horizontal="left" wrapText="1" indent="1"/>
    </xf>
    <xf numFmtId="176" fontId="1" fillId="25" borderId="0" xfId="265" applyNumberFormat="1" applyFont="1" applyFill="1" applyBorder="1" applyAlignment="1"/>
    <xf numFmtId="176" fontId="1" fillId="33" borderId="9" xfId="265" applyNumberFormat="1" applyFont="1" applyFill="1" applyBorder="1" applyAlignment="1">
      <alignment horizontal="center"/>
    </xf>
    <xf numFmtId="176" fontId="1" fillId="33" borderId="8" xfId="265" applyNumberFormat="1" applyFont="1" applyFill="1" applyBorder="1" applyAlignment="1">
      <alignment horizontal="center"/>
    </xf>
    <xf numFmtId="176" fontId="1" fillId="33" borderId="23" xfId="265" applyNumberFormat="1" applyFont="1" applyFill="1" applyBorder="1" applyAlignment="1">
      <alignment horizontal="center"/>
    </xf>
    <xf numFmtId="0" fontId="1" fillId="35" borderId="33" xfId="265" applyFont="1" applyFill="1" applyBorder="1" applyAlignment="1">
      <alignment vertical="center" wrapText="1"/>
    </xf>
    <xf numFmtId="0" fontId="6" fillId="30" borderId="7" xfId="0" applyFont="1" applyFill="1" applyBorder="1" applyAlignment="1">
      <alignment horizontal="center" vertical="center" wrapText="1"/>
    </xf>
    <xf numFmtId="0" fontId="6" fillId="30" borderId="36" xfId="0" applyFont="1" applyFill="1" applyBorder="1" applyAlignment="1">
      <alignment horizontal="center" vertical="center" wrapText="1"/>
    </xf>
    <xf numFmtId="0" fontId="4" fillId="34" borderId="1" xfId="0" applyFont="1" applyFill="1" applyBorder="1" applyAlignment="1">
      <alignment horizontal="center" vertical="center" wrapText="1"/>
    </xf>
    <xf numFmtId="0" fontId="4" fillId="34" borderId="12" xfId="0" applyFont="1" applyFill="1" applyBorder="1" applyAlignment="1">
      <alignment horizontal="center" vertical="center" wrapText="1"/>
    </xf>
    <xf numFmtId="0" fontId="4" fillId="0" borderId="7" xfId="0" applyFont="1" applyBorder="1" applyAlignment="1">
      <alignment horizontal="right" vertical="center" indent="2"/>
    </xf>
    <xf numFmtId="0" fontId="4" fillId="0" borderId="22" xfId="0" applyFont="1" applyBorder="1" applyAlignment="1">
      <alignment horizontal="right" vertical="center" indent="2"/>
    </xf>
    <xf numFmtId="0" fontId="4" fillId="0" borderId="36" xfId="0" applyFont="1" applyBorder="1" applyAlignment="1">
      <alignment horizontal="right" vertical="center" indent="2"/>
    </xf>
    <xf numFmtId="0" fontId="4" fillId="34" borderId="7" xfId="0" applyFont="1" applyFill="1" applyBorder="1" applyAlignment="1">
      <alignment horizontal="right" vertical="center" indent="2"/>
    </xf>
    <xf numFmtId="0" fontId="4" fillId="34" borderId="22" xfId="0" applyFont="1" applyFill="1" applyBorder="1" applyAlignment="1">
      <alignment horizontal="right" vertical="center" indent="2"/>
    </xf>
    <xf numFmtId="0" fontId="4" fillId="0" borderId="9" xfId="0" applyFont="1" applyBorder="1" applyAlignment="1">
      <alignment horizontal="right" vertical="center" indent="2"/>
    </xf>
    <xf numFmtId="0" fontId="4" fillId="0" borderId="8" xfId="0" applyFont="1" applyBorder="1" applyAlignment="1">
      <alignment horizontal="right" vertical="center" indent="2"/>
    </xf>
    <xf numFmtId="0" fontId="4" fillId="0" borderId="23" xfId="0" applyFont="1" applyBorder="1" applyAlignment="1">
      <alignment horizontal="right" vertical="center" indent="2"/>
    </xf>
    <xf numFmtId="0" fontId="4" fillId="30" borderId="35" xfId="0" applyFont="1" applyFill="1" applyBorder="1" applyAlignment="1">
      <alignment horizontal="center" wrapText="1"/>
    </xf>
    <xf numFmtId="0" fontId="1" fillId="35" borderId="33" xfId="265" applyFont="1" applyFill="1" applyBorder="1" applyAlignment="1">
      <alignment horizontal="center" vertical="center" wrapText="1"/>
    </xf>
    <xf numFmtId="0" fontId="1" fillId="31" borderId="6" xfId="265" applyFont="1" applyFill="1" applyBorder="1" applyAlignment="1">
      <alignment horizontal="center" wrapText="1"/>
    </xf>
    <xf numFmtId="0" fontId="1" fillId="35" borderId="6" xfId="265" applyFont="1" applyFill="1" applyBorder="1" applyAlignment="1">
      <alignment horizontal="center" vertical="center" wrapText="1"/>
    </xf>
    <xf numFmtId="0" fontId="4" fillId="35" borderId="33" xfId="169" applyFont="1" applyFill="1" applyBorder="1" applyAlignment="1">
      <alignment horizontal="center" vertical="center" wrapText="1"/>
    </xf>
    <xf numFmtId="0" fontId="8" fillId="0" borderId="0" xfId="0" applyFont="1" applyBorder="1" applyAlignment="1">
      <alignment vertical="top" wrapText="1"/>
    </xf>
    <xf numFmtId="0" fontId="4" fillId="35" borderId="0" xfId="0" applyFont="1" applyFill="1" applyBorder="1" applyAlignment="1">
      <alignment wrapText="1"/>
    </xf>
    <xf numFmtId="0" fontId="4" fillId="30" borderId="7" xfId="0" applyFont="1" applyFill="1" applyBorder="1" applyAlignment="1">
      <alignment horizontal="center" wrapText="1"/>
    </xf>
    <xf numFmtId="0" fontId="4" fillId="30" borderId="22" xfId="0" applyFont="1" applyFill="1" applyBorder="1" applyAlignment="1">
      <alignment horizontal="center" wrapText="1"/>
    </xf>
    <xf numFmtId="0" fontId="4" fillId="30" borderId="36" xfId="0" applyFont="1" applyFill="1" applyBorder="1" applyAlignment="1">
      <alignment horizontal="center" wrapText="1"/>
    </xf>
    <xf numFmtId="0" fontId="4" fillId="35" borderId="33" xfId="0" applyFont="1" applyFill="1" applyBorder="1" applyAlignment="1">
      <alignment wrapText="1"/>
    </xf>
    <xf numFmtId="0" fontId="1" fillId="31" borderId="6" xfId="0" applyFont="1" applyFill="1" applyBorder="1" applyAlignment="1"/>
    <xf numFmtId="0" fontId="1" fillId="31" borderId="6" xfId="265" applyFont="1" applyFill="1" applyBorder="1" applyAlignment="1">
      <alignment wrapText="1"/>
    </xf>
    <xf numFmtId="0" fontId="1" fillId="31" borderId="8" xfId="0" applyFont="1" applyFill="1" applyBorder="1" applyAlignment="1"/>
    <xf numFmtId="0" fontId="1" fillId="36" borderId="6" xfId="265" applyFont="1" applyFill="1" applyBorder="1" applyAlignment="1">
      <alignment vertical="center" wrapText="1"/>
    </xf>
    <xf numFmtId="0" fontId="1" fillId="36" borderId="8" xfId="265" applyFont="1" applyFill="1" applyBorder="1" applyAlignment="1">
      <alignment vertical="center" wrapText="1"/>
    </xf>
    <xf numFmtId="0" fontId="1" fillId="36" borderId="6" xfId="265" applyFont="1" applyFill="1" applyBorder="1" applyAlignment="1">
      <alignment wrapText="1"/>
    </xf>
    <xf numFmtId="0" fontId="1" fillId="35" borderId="6" xfId="265" applyFont="1" applyFill="1" applyBorder="1" applyAlignment="1">
      <alignment vertical="center" wrapText="1"/>
    </xf>
    <xf numFmtId="0" fontId="1" fillId="37" borderId="6" xfId="265" applyFont="1" applyFill="1" applyBorder="1" applyAlignment="1">
      <alignment vertical="center" wrapText="1"/>
    </xf>
    <xf numFmtId="0" fontId="4" fillId="31" borderId="24" xfId="0" applyFont="1" applyFill="1" applyBorder="1" applyAlignment="1">
      <alignment horizontal="center" wrapText="1"/>
    </xf>
    <xf numFmtId="0" fontId="4" fillId="0" borderId="35" xfId="169" applyFont="1" applyFill="1" applyBorder="1" applyAlignment="1">
      <alignment horizontal="center" wrapText="1"/>
    </xf>
    <xf numFmtId="3" fontId="4" fillId="0" borderId="9" xfId="265" applyNumberFormat="1" applyFont="1" applyFill="1" applyBorder="1" applyAlignment="1">
      <alignment horizontal="right" vertical="center" wrapText="1" indent="1"/>
    </xf>
    <xf numFmtId="3" fontId="4" fillId="0" borderId="23" xfId="265" applyNumberFormat="1" applyFont="1" applyFill="1" applyBorder="1" applyAlignment="1">
      <alignment horizontal="right" vertical="center" wrapText="1" indent="1"/>
    </xf>
    <xf numFmtId="0" fontId="1" fillId="32" borderId="12" xfId="0" applyFont="1" applyFill="1" applyBorder="1" applyAlignment="1">
      <alignment horizontal="center"/>
    </xf>
    <xf numFmtId="186" fontId="4" fillId="30" borderId="28" xfId="125" applyNumberFormat="1" applyFont="1" applyFill="1" applyBorder="1" applyAlignment="1">
      <alignment horizontal="right" vertical="center" wrapText="1" indent="1"/>
    </xf>
    <xf numFmtId="3" fontId="4" fillId="0" borderId="18" xfId="169" applyNumberFormat="1" applyFont="1" applyFill="1" applyBorder="1" applyAlignment="1">
      <alignment horizontal="right" wrapText="1" indent="1"/>
    </xf>
    <xf numFmtId="188" fontId="4" fillId="32" borderId="22" xfId="169" applyNumberFormat="1" applyFont="1" applyFill="1" applyBorder="1" applyAlignment="1">
      <alignment horizontal="right" wrapText="1"/>
    </xf>
    <xf numFmtId="188" fontId="4" fillId="0" borderId="22" xfId="169" applyNumberFormat="1" applyFont="1" applyFill="1" applyBorder="1" applyAlignment="1">
      <alignment horizontal="right" wrapText="1"/>
    </xf>
    <xf numFmtId="0" fontId="4" fillId="34" borderId="18" xfId="169" applyFont="1" applyFill="1" applyBorder="1" applyAlignment="1">
      <alignment wrapText="1"/>
    </xf>
    <xf numFmtId="176" fontId="1" fillId="0" borderId="0" xfId="0" applyNumberFormat="1" applyFont="1" applyFill="1" applyBorder="1"/>
    <xf numFmtId="188" fontId="4" fillId="34" borderId="7" xfId="0" applyNumberFormat="1" applyFont="1" applyFill="1" applyBorder="1" applyAlignment="1">
      <alignment horizontal="right" wrapText="1"/>
    </xf>
    <xf numFmtId="188" fontId="4" fillId="34" borderId="7" xfId="169" applyNumberFormat="1" applyFont="1" applyFill="1" applyBorder="1" applyAlignment="1">
      <alignment horizontal="right" wrapText="1"/>
    </xf>
    <xf numFmtId="176" fontId="1" fillId="34" borderId="0" xfId="0" applyNumberFormat="1" applyFont="1" applyFill="1" applyBorder="1"/>
    <xf numFmtId="188" fontId="4" fillId="34" borderId="22" xfId="0" applyNumberFormat="1" applyFont="1" applyFill="1" applyBorder="1" applyAlignment="1">
      <alignment horizontal="right" wrapText="1" indent="1"/>
    </xf>
    <xf numFmtId="0" fontId="4" fillId="0" borderId="38" xfId="0" applyFont="1" applyFill="1" applyBorder="1" applyAlignment="1">
      <alignment horizontal="left" vertical="center" wrapText="1" indent="1"/>
    </xf>
    <xf numFmtId="0" fontId="4" fillId="0" borderId="0" xfId="0" applyFont="1"/>
    <xf numFmtId="176" fontId="4" fillId="0" borderId="7" xfId="265" applyNumberFormat="1" applyFont="1" applyFill="1" applyBorder="1" applyAlignment="1">
      <alignment horizontal="center" vertical="center" wrapText="1"/>
    </xf>
    <xf numFmtId="3" fontId="68" fillId="0" borderId="28" xfId="174" applyNumberFormat="1" applyFont="1" applyFill="1" applyBorder="1" applyAlignment="1">
      <alignment horizontal="right" vertical="center" wrapText="1" indent="1"/>
    </xf>
    <xf numFmtId="3" fontId="68" fillId="0" borderId="26" xfId="174" applyNumberFormat="1" applyFont="1" applyFill="1" applyBorder="1" applyAlignment="1">
      <alignment horizontal="right" vertical="center" wrapText="1" indent="1"/>
    </xf>
    <xf numFmtId="3" fontId="68" fillId="32" borderId="28" xfId="174" applyNumberFormat="1" applyFont="1" applyFill="1" applyBorder="1" applyAlignment="1">
      <alignment horizontal="right" vertical="center" wrapText="1" indent="1"/>
    </xf>
    <xf numFmtId="3" fontId="68" fillId="32" borderId="26" xfId="174" applyNumberFormat="1" applyFont="1" applyFill="1" applyBorder="1" applyAlignment="1">
      <alignment horizontal="right" vertical="center" wrapText="1" indent="1"/>
    </xf>
    <xf numFmtId="0" fontId="81" fillId="34" borderId="0" xfId="0" applyFont="1" applyFill="1" applyBorder="1" applyAlignment="1">
      <alignment vertical="center"/>
    </xf>
    <xf numFmtId="0" fontId="1" fillId="0" borderId="20" xfId="265" applyFont="1" applyFill="1" applyBorder="1" applyAlignment="1">
      <alignment vertical="center" wrapText="1"/>
    </xf>
    <xf numFmtId="0" fontId="82" fillId="0" borderId="39" xfId="0" applyFont="1" applyBorder="1" applyAlignment="1">
      <alignment vertical="center" wrapText="1"/>
    </xf>
    <xf numFmtId="0" fontId="82" fillId="0" borderId="35" xfId="0" applyFont="1" applyBorder="1" applyAlignment="1">
      <alignment horizontal="center" vertical="center" wrapText="1"/>
    </xf>
    <xf numFmtId="0" fontId="82" fillId="0" borderId="36" xfId="0" applyFont="1" applyBorder="1" applyAlignment="1">
      <alignment horizontal="center" vertical="center" wrapText="1"/>
    </xf>
    <xf numFmtId="0" fontId="82" fillId="0" borderId="18" xfId="0" applyFont="1" applyBorder="1" applyAlignment="1">
      <alignment vertical="center" wrapText="1"/>
    </xf>
    <xf numFmtId="0" fontId="82" fillId="0" borderId="7" xfId="0" applyFont="1" applyBorder="1" applyAlignment="1">
      <alignment horizontal="center" vertical="center" wrapText="1"/>
    </xf>
    <xf numFmtId="0" fontId="82" fillId="0" borderId="22" xfId="0" applyFont="1" applyBorder="1" applyAlignment="1">
      <alignment horizontal="center" vertical="center" wrapText="1"/>
    </xf>
    <xf numFmtId="0" fontId="82" fillId="32" borderId="18" xfId="0" applyFont="1" applyFill="1" applyBorder="1" applyAlignment="1">
      <alignment vertical="center" wrapText="1"/>
    </xf>
    <xf numFmtId="0" fontId="82" fillId="32" borderId="7" xfId="0" applyFont="1" applyFill="1" applyBorder="1" applyAlignment="1">
      <alignment horizontal="center" vertical="center" wrapText="1"/>
    </xf>
    <xf numFmtId="0" fontId="82" fillId="32" borderId="22" xfId="0" applyFont="1" applyFill="1" applyBorder="1" applyAlignment="1">
      <alignment horizontal="center" vertical="center" wrapText="1"/>
    </xf>
    <xf numFmtId="0" fontId="82" fillId="38" borderId="21" xfId="0" applyFont="1" applyFill="1" applyBorder="1" applyAlignment="1">
      <alignment vertical="center" wrapText="1"/>
    </xf>
    <xf numFmtId="0" fontId="82" fillId="0" borderId="21" xfId="0" applyFont="1" applyBorder="1" applyAlignment="1">
      <alignment vertical="center" wrapText="1"/>
    </xf>
    <xf numFmtId="0" fontId="82" fillId="0" borderId="9" xfId="0" applyFont="1" applyBorder="1" applyAlignment="1">
      <alignment horizontal="center" vertical="center" wrapText="1"/>
    </xf>
    <xf numFmtId="0" fontId="82" fillId="0" borderId="23" xfId="0" applyFont="1" applyBorder="1" applyAlignment="1">
      <alignment horizontal="center" vertical="center" wrapText="1"/>
    </xf>
    <xf numFmtId="176" fontId="4" fillId="32" borderId="7" xfId="265" applyNumberFormat="1" applyFont="1" applyFill="1" applyBorder="1" applyAlignment="1">
      <alignment horizontal="center" vertical="center" wrapText="1"/>
    </xf>
    <xf numFmtId="176" fontId="4" fillId="0" borderId="22" xfId="265" applyNumberFormat="1" applyFont="1" applyFill="1" applyBorder="1" applyAlignment="1">
      <alignment horizontal="center" vertical="center" wrapText="1"/>
    </xf>
    <xf numFmtId="176" fontId="4" fillId="32" borderId="22" xfId="265" applyNumberFormat="1" applyFont="1" applyFill="1" applyBorder="1" applyAlignment="1">
      <alignment horizontal="center" vertical="center" wrapText="1"/>
    </xf>
    <xf numFmtId="176" fontId="4" fillId="32" borderId="23" xfId="265" applyNumberFormat="1" applyFont="1" applyFill="1" applyBorder="1" applyAlignment="1">
      <alignment horizontal="center" vertical="center" wrapText="1"/>
    </xf>
    <xf numFmtId="0" fontId="2" fillId="0" borderId="0" xfId="114" applyAlignment="1" applyProtection="1">
      <alignment horizontal="left"/>
    </xf>
    <xf numFmtId="0" fontId="76" fillId="0" borderId="0" xfId="0" applyFont="1" applyBorder="1"/>
    <xf numFmtId="0" fontId="77" fillId="0" borderId="0" xfId="0" applyFont="1" applyBorder="1"/>
    <xf numFmtId="0" fontId="0" fillId="0" borderId="0" xfId="0" applyBorder="1" applyAlignment="1">
      <alignment horizontal="left"/>
    </xf>
    <xf numFmtId="0" fontId="1" fillId="0" borderId="0" xfId="0" applyFont="1" applyBorder="1"/>
    <xf numFmtId="0" fontId="77" fillId="0" borderId="0" xfId="0" applyFont="1" applyBorder="1" applyAlignment="1">
      <alignment horizontal="left"/>
    </xf>
    <xf numFmtId="0" fontId="77" fillId="0" borderId="0" xfId="0" applyFont="1" applyAlignment="1">
      <alignment horizontal="left"/>
    </xf>
    <xf numFmtId="0" fontId="3" fillId="0" borderId="0" xfId="0" applyFont="1" applyAlignment="1">
      <alignment horizontal="right"/>
    </xf>
    <xf numFmtId="0" fontId="4" fillId="0" borderId="0" xfId="0" applyFont="1" applyAlignment="1">
      <alignment horizontal="right"/>
    </xf>
    <xf numFmtId="0" fontId="78" fillId="0" borderId="0" xfId="0" applyFont="1" applyAlignment="1">
      <alignment horizontal="right"/>
    </xf>
    <xf numFmtId="0" fontId="4" fillId="0" borderId="0" xfId="0" applyFont="1" applyAlignment="1">
      <alignment horizontal="left"/>
    </xf>
    <xf numFmtId="0" fontId="1" fillId="0" borderId="0" xfId="0" applyFont="1" applyAlignment="1">
      <alignment horizontal="left" wrapText="1"/>
    </xf>
    <xf numFmtId="49" fontId="4" fillId="0" borderId="0" xfId="0" applyNumberFormat="1" applyFont="1" applyAlignment="1">
      <alignment horizontal="left" indent="1"/>
    </xf>
    <xf numFmtId="176" fontId="4" fillId="0" borderId="18" xfId="0" applyNumberFormat="1" applyFont="1" applyBorder="1" applyAlignment="1">
      <alignment horizontal="right" vertical="center" wrapText="1" indent="2"/>
    </xf>
    <xf numFmtId="176" fontId="4" fillId="30" borderId="18" xfId="0" applyNumberFormat="1" applyFont="1" applyFill="1" applyBorder="1" applyAlignment="1">
      <alignment horizontal="right" vertical="center" wrapText="1" indent="2"/>
    </xf>
    <xf numFmtId="176" fontId="4" fillId="0" borderId="18" xfId="0" applyNumberFormat="1" applyFont="1" applyFill="1" applyBorder="1" applyAlignment="1">
      <alignment horizontal="right" vertical="center" wrapText="1" indent="2"/>
    </xf>
    <xf numFmtId="176" fontId="4" fillId="27" borderId="18" xfId="0" applyNumberFormat="1" applyFont="1" applyFill="1" applyBorder="1" applyAlignment="1">
      <alignment horizontal="right" vertical="center" wrapText="1" indent="2"/>
    </xf>
    <xf numFmtId="176" fontId="4" fillId="30" borderId="18" xfId="169" applyNumberFormat="1" applyFont="1" applyFill="1" applyBorder="1" applyAlignment="1">
      <alignment horizontal="right" vertical="center" wrapText="1" indent="2"/>
    </xf>
    <xf numFmtId="176" fontId="4" fillId="27" borderId="18" xfId="169" applyNumberFormat="1" applyFont="1" applyFill="1" applyBorder="1" applyAlignment="1">
      <alignment horizontal="right" vertical="center" wrapText="1" indent="2"/>
    </xf>
    <xf numFmtId="176" fontId="4" fillId="27" borderId="21" xfId="0" applyNumberFormat="1" applyFont="1" applyFill="1" applyBorder="1" applyAlignment="1">
      <alignment horizontal="right" vertical="center" wrapText="1" indent="2"/>
    </xf>
    <xf numFmtId="176" fontId="6" fillId="0" borderId="18" xfId="0" applyNumberFormat="1" applyFont="1" applyBorder="1" applyAlignment="1">
      <alignment horizontal="right" vertical="center" wrapText="1" indent="2"/>
    </xf>
    <xf numFmtId="176" fontId="6" fillId="0" borderId="22" xfId="0" applyNumberFormat="1" applyFont="1" applyBorder="1" applyAlignment="1">
      <alignment horizontal="right" vertical="center" wrapText="1" indent="2"/>
    </xf>
    <xf numFmtId="176" fontId="6" fillId="30" borderId="18" xfId="0" applyNumberFormat="1" applyFont="1" applyFill="1" applyBorder="1" applyAlignment="1">
      <alignment horizontal="right" vertical="center" wrapText="1" indent="2"/>
    </xf>
    <xf numFmtId="176" fontId="6" fillId="30" borderId="22" xfId="0" applyNumberFormat="1" applyFont="1" applyFill="1" applyBorder="1" applyAlignment="1">
      <alignment horizontal="right" vertical="center" wrapText="1" indent="2"/>
    </xf>
    <xf numFmtId="176" fontId="6" fillId="30" borderId="23" xfId="0" applyNumberFormat="1" applyFont="1" applyFill="1" applyBorder="1" applyAlignment="1">
      <alignment horizontal="right" vertical="center" wrapText="1" indent="2"/>
    </xf>
    <xf numFmtId="176" fontId="4" fillId="0" borderId="22" xfId="0" applyNumberFormat="1" applyFont="1" applyBorder="1" applyAlignment="1">
      <alignment horizontal="right" vertical="center" wrapText="1" indent="2"/>
    </xf>
    <xf numFmtId="176" fontId="4" fillId="30" borderId="22" xfId="0" applyNumberFormat="1" applyFont="1" applyFill="1" applyBorder="1" applyAlignment="1">
      <alignment horizontal="right" vertical="center" wrapText="1" indent="2"/>
    </xf>
    <xf numFmtId="176" fontId="4" fillId="0" borderId="22" xfId="0" applyNumberFormat="1" applyFont="1" applyFill="1" applyBorder="1" applyAlignment="1">
      <alignment horizontal="right" vertical="center" wrapText="1" indent="2"/>
    </xf>
    <xf numFmtId="176" fontId="4" fillId="27" borderId="22" xfId="0" applyNumberFormat="1" applyFont="1" applyFill="1" applyBorder="1" applyAlignment="1">
      <alignment horizontal="right" vertical="center" wrapText="1" indent="2"/>
    </xf>
    <xf numFmtId="176" fontId="4" fillId="30" borderId="22" xfId="169" applyNumberFormat="1" applyFont="1" applyFill="1" applyBorder="1" applyAlignment="1">
      <alignment horizontal="right" vertical="center" wrapText="1" indent="2"/>
    </xf>
    <xf numFmtId="176" fontId="4" fillId="27" borderId="7" xfId="169" applyNumberFormat="1" applyFont="1" applyFill="1" applyBorder="1" applyAlignment="1">
      <alignment horizontal="right" vertical="center" wrapText="1" indent="2"/>
    </xf>
    <xf numFmtId="176" fontId="4" fillId="27" borderId="22" xfId="169" applyNumberFormat="1" applyFont="1" applyFill="1" applyBorder="1" applyAlignment="1">
      <alignment horizontal="right" vertical="center" wrapText="1" indent="2"/>
    </xf>
    <xf numFmtId="176" fontId="4" fillId="27" borderId="9" xfId="0" applyNumberFormat="1" applyFont="1" applyFill="1" applyBorder="1" applyAlignment="1">
      <alignment horizontal="right" vertical="center" wrapText="1" indent="2"/>
    </xf>
    <xf numFmtId="176" fontId="4" fillId="27" borderId="23" xfId="0" applyNumberFormat="1" applyFont="1" applyFill="1" applyBorder="1" applyAlignment="1">
      <alignment horizontal="right" vertical="center" wrapText="1" indent="2"/>
    </xf>
    <xf numFmtId="1" fontId="4" fillId="0" borderId="7" xfId="0" applyNumberFormat="1" applyFont="1" applyFill="1" applyBorder="1" applyAlignment="1">
      <alignment horizontal="right" vertical="center" wrapText="1" indent="2"/>
    </xf>
    <xf numFmtId="1" fontId="4" fillId="30" borderId="7" xfId="0" applyNumberFormat="1" applyFont="1" applyFill="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0" borderId="9" xfId="0" applyNumberFormat="1" applyFont="1" applyFill="1" applyBorder="1" applyAlignment="1">
      <alignment horizontal="right" vertical="center" wrapText="1" indent="2"/>
    </xf>
    <xf numFmtId="1" fontId="4" fillId="0" borderId="36" xfId="0" applyNumberFormat="1" applyFont="1" applyFill="1" applyBorder="1" applyAlignment="1">
      <alignment horizontal="right" vertical="center" wrapText="1" indent="2"/>
    </xf>
    <xf numFmtId="1" fontId="4" fillId="30" borderId="22" xfId="0" applyNumberFormat="1" applyFont="1" applyFill="1" applyBorder="1" applyAlignment="1">
      <alignment horizontal="right" vertical="center" wrapText="1" indent="2"/>
    </xf>
    <xf numFmtId="1" fontId="4" fillId="0" borderId="22" xfId="0" applyNumberFormat="1" applyFont="1" applyBorder="1" applyAlignment="1">
      <alignment horizontal="right" vertical="center" wrapText="1" indent="2"/>
    </xf>
    <xf numFmtId="1" fontId="4" fillId="0" borderId="22" xfId="0" applyNumberFormat="1" applyFont="1" applyFill="1" applyBorder="1" applyAlignment="1">
      <alignment horizontal="right" vertical="center" wrapText="1" indent="2"/>
    </xf>
    <xf numFmtId="1" fontId="4" fillId="0" borderId="23" xfId="0" applyNumberFormat="1" applyFont="1" applyFill="1" applyBorder="1" applyAlignment="1">
      <alignment horizontal="right" vertical="center" wrapText="1" indent="2"/>
    </xf>
    <xf numFmtId="176" fontId="4" fillId="33" borderId="7" xfId="265" applyNumberFormat="1" applyFont="1" applyFill="1" applyBorder="1" applyAlignment="1">
      <alignment horizontal="center" vertical="center" wrapText="1"/>
    </xf>
    <xf numFmtId="0" fontId="12" fillId="0" borderId="0" xfId="0" applyFont="1" applyAlignment="1">
      <alignment wrapText="1"/>
    </xf>
    <xf numFmtId="0" fontId="4" fillId="0" borderId="0" xfId="0" applyFont="1" applyFill="1" applyBorder="1" applyAlignment="1">
      <alignment horizontal="center" vertical="center"/>
    </xf>
    <xf numFmtId="0" fontId="4" fillId="0" borderId="0" xfId="0" applyFont="1" applyBorder="1" applyAlignment="1">
      <alignment horizontal="center"/>
    </xf>
    <xf numFmtId="3" fontId="4" fillId="0" borderId="0" xfId="0" applyNumberFormat="1" applyFont="1" applyBorder="1" applyAlignment="1"/>
    <xf numFmtId="0" fontId="4" fillId="0" borderId="0" xfId="0" applyFont="1" applyBorder="1" applyAlignment="1">
      <alignment horizontal="right"/>
    </xf>
    <xf numFmtId="176" fontId="4" fillId="0" borderId="0" xfId="0" applyNumberFormat="1" applyFont="1" applyBorder="1" applyAlignment="1">
      <alignment horizontal="right" indent="1"/>
    </xf>
    <xf numFmtId="0" fontId="61" fillId="0" borderId="0" xfId="0" applyFont="1" applyBorder="1" applyAlignment="1">
      <alignment horizontal="right" indent="1"/>
    </xf>
    <xf numFmtId="3" fontId="4" fillId="0" borderId="0" xfId="0" applyNumberFormat="1" applyFont="1" applyFill="1" applyBorder="1" applyAlignment="1"/>
    <xf numFmtId="176" fontId="4" fillId="0" borderId="0" xfId="0" applyNumberFormat="1" applyFont="1" applyFill="1" applyBorder="1" applyAlignment="1">
      <alignment horizontal="right" indent="1"/>
    </xf>
    <xf numFmtId="0" fontId="2" fillId="0" borderId="0" xfId="114" applyFont="1" applyAlignment="1" applyProtection="1">
      <alignment vertical="center"/>
    </xf>
    <xf numFmtId="0" fontId="2" fillId="0" borderId="0" xfId="114" applyAlignment="1" applyProtection="1">
      <alignment horizontal="left" wrapText="1"/>
    </xf>
    <xf numFmtId="176" fontId="4" fillId="0" borderId="7" xfId="265" applyNumberFormat="1" applyFont="1" applyFill="1" applyBorder="1" applyAlignment="1">
      <alignment horizontal="right" vertical="center" wrapText="1" indent="2"/>
    </xf>
    <xf numFmtId="0" fontId="2" fillId="0" borderId="0" xfId="114" applyAlignment="1" applyProtection="1">
      <alignment horizontal="left" wrapText="1"/>
    </xf>
    <xf numFmtId="0" fontId="1" fillId="0" borderId="0" xfId="0" applyFont="1" applyAlignment="1">
      <alignment horizontal="left" vertical="center" wrapText="1"/>
    </xf>
    <xf numFmtId="0" fontId="2" fillId="0" borderId="0" xfId="114" applyAlignment="1" applyProtection="1">
      <alignment horizontal="left"/>
    </xf>
    <xf numFmtId="0" fontId="2" fillId="0" borderId="0" xfId="114" applyAlignment="1" applyProtection="1">
      <alignment horizontal="left" vertical="center"/>
    </xf>
    <xf numFmtId="0" fontId="12" fillId="0" borderId="0" xfId="0" applyFont="1" applyBorder="1" applyAlignment="1">
      <alignment horizontal="left" wrapText="1"/>
    </xf>
    <xf numFmtId="0" fontId="12" fillId="0" borderId="0" xfId="0" applyFont="1" applyAlignment="1">
      <alignment horizontal="left" wrapText="1"/>
    </xf>
    <xf numFmtId="0" fontId="8" fillId="0" borderId="33" xfId="0" applyFont="1" applyBorder="1" applyAlignment="1">
      <alignment horizontal="left" vertical="top" wrapText="1"/>
    </xf>
    <xf numFmtId="0" fontId="4" fillId="35" borderId="33" xfId="0" applyFont="1" applyFill="1" applyBorder="1" applyAlignment="1">
      <alignment horizontal="center" wrapText="1"/>
    </xf>
    <xf numFmtId="0" fontId="4" fillId="30" borderId="36" xfId="0" applyFont="1" applyFill="1" applyBorder="1" applyAlignment="1">
      <alignment horizontal="center" vertical="center" wrapText="1"/>
    </xf>
    <xf numFmtId="0" fontId="4" fillId="30" borderId="39" xfId="0" applyFont="1" applyFill="1" applyBorder="1" applyAlignment="1">
      <alignment horizontal="center" vertical="center" wrapText="1"/>
    </xf>
    <xf numFmtId="0" fontId="4" fillId="30" borderId="23" xfId="0" applyFont="1" applyFill="1" applyBorder="1" applyAlignment="1">
      <alignment horizontal="center" vertical="center" wrapText="1"/>
    </xf>
    <xf numFmtId="0" fontId="4" fillId="30" borderId="21" xfId="0" applyFont="1" applyFill="1" applyBorder="1" applyAlignment="1">
      <alignment horizontal="center" vertical="center" wrapText="1"/>
    </xf>
    <xf numFmtId="0" fontId="4" fillId="30" borderId="35" xfId="0" applyFont="1" applyFill="1" applyBorder="1" applyAlignment="1">
      <alignment horizontal="center" vertical="center" wrapText="1"/>
    </xf>
    <xf numFmtId="0" fontId="4" fillId="30" borderId="7" xfId="0" applyFont="1" applyFill="1" applyBorder="1" applyAlignment="1">
      <alignment horizontal="center" vertical="center" wrapText="1"/>
    </xf>
    <xf numFmtId="0" fontId="4" fillId="30" borderId="9" xfId="0" applyFont="1" applyFill="1" applyBorder="1" applyAlignment="1">
      <alignment horizontal="center" vertical="center" wrapText="1"/>
    </xf>
    <xf numFmtId="0" fontId="4" fillId="34" borderId="12" xfId="0" applyFont="1" applyFill="1" applyBorder="1" applyAlignment="1">
      <alignment horizontal="center" vertical="center" wrapText="1"/>
    </xf>
    <xf numFmtId="0" fontId="4" fillId="30" borderId="6" xfId="0" applyFont="1" applyFill="1" applyBorder="1" applyAlignment="1">
      <alignment horizontal="center" vertical="center" wrapText="1"/>
    </xf>
    <xf numFmtId="0" fontId="4" fillId="31" borderId="12" xfId="0" applyFont="1" applyFill="1" applyBorder="1" applyAlignment="1">
      <alignment horizontal="center" vertical="center" wrapText="1"/>
    </xf>
    <xf numFmtId="0" fontId="4" fillId="31" borderId="6" xfId="0" applyFont="1" applyFill="1" applyBorder="1" applyAlignment="1">
      <alignment horizontal="center" vertical="center" wrapText="1"/>
    </xf>
    <xf numFmtId="0" fontId="4" fillId="34" borderId="1" xfId="0" applyFont="1" applyFill="1" applyBorder="1" applyAlignment="1">
      <alignment horizontal="center" vertical="center" wrapText="1"/>
    </xf>
    <xf numFmtId="0" fontId="12" fillId="0" borderId="8" xfId="0" applyFont="1" applyBorder="1" applyAlignment="1">
      <alignment horizontal="left" wrapText="1"/>
    </xf>
    <xf numFmtId="0" fontId="0" fillId="33" borderId="1" xfId="0" applyFill="1" applyBorder="1" applyAlignment="1">
      <alignment horizontal="center" vertical="center" wrapText="1"/>
    </xf>
    <xf numFmtId="0" fontId="4" fillId="30" borderId="33"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4" fillId="30" borderId="8"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4" fillId="25" borderId="33" xfId="0" applyFont="1" applyFill="1" applyBorder="1" applyAlignment="1">
      <alignment horizontal="left" indent="25"/>
    </xf>
    <xf numFmtId="0" fontId="4" fillId="30" borderId="39" xfId="0" applyFont="1" applyFill="1" applyBorder="1" applyAlignment="1">
      <alignment horizontal="center" vertical="center"/>
    </xf>
    <xf numFmtId="0" fontId="4" fillId="30" borderId="18" xfId="0" applyFont="1" applyFill="1" applyBorder="1" applyAlignment="1">
      <alignment horizontal="center" vertical="center"/>
    </xf>
    <xf numFmtId="0" fontId="4" fillId="30" borderId="21" xfId="0" applyFont="1" applyFill="1" applyBorder="1" applyAlignment="1">
      <alignment horizontal="center" vertical="center"/>
    </xf>
    <xf numFmtId="0" fontId="1" fillId="30" borderId="12" xfId="0" applyFont="1" applyFill="1" applyBorder="1" applyAlignment="1">
      <alignment horizontal="center" vertical="center" wrapText="1"/>
    </xf>
    <xf numFmtId="0" fontId="4" fillId="33" borderId="12" xfId="0" applyFont="1" applyFill="1" applyBorder="1" applyAlignment="1">
      <alignment horizontal="center"/>
    </xf>
    <xf numFmtId="0" fontId="4" fillId="30" borderId="6" xfId="0" applyFont="1" applyFill="1" applyBorder="1" applyAlignment="1">
      <alignment horizontal="center"/>
    </xf>
    <xf numFmtId="0" fontId="4" fillId="33" borderId="1" xfId="0" applyFont="1" applyFill="1" applyBorder="1" applyAlignment="1">
      <alignment horizontal="center"/>
    </xf>
    <xf numFmtId="0" fontId="4" fillId="30" borderId="1" xfId="0" applyFont="1" applyFill="1" applyBorder="1" applyAlignment="1">
      <alignment horizontal="center" vertical="center"/>
    </xf>
    <xf numFmtId="0" fontId="1" fillId="30" borderId="1" xfId="0" applyFont="1" applyFill="1" applyBorder="1" applyAlignment="1">
      <alignment horizontal="center" vertical="center"/>
    </xf>
    <xf numFmtId="0" fontId="4" fillId="25" borderId="33" xfId="0" applyFont="1" applyFill="1" applyBorder="1" applyAlignment="1">
      <alignment horizontal="left" indent="27"/>
    </xf>
    <xf numFmtId="0" fontId="4" fillId="31" borderId="12" xfId="0" applyFont="1" applyFill="1" applyBorder="1" applyAlignment="1">
      <alignment horizontal="center"/>
    </xf>
    <xf numFmtId="0" fontId="4" fillId="31" borderId="6" xfId="0" applyFont="1" applyFill="1" applyBorder="1" applyAlignment="1">
      <alignment horizontal="center"/>
    </xf>
    <xf numFmtId="0" fontId="6" fillId="30" borderId="1" xfId="0" applyFont="1" applyFill="1" applyBorder="1" applyAlignment="1">
      <alignment horizontal="center" vertical="center" wrapText="1"/>
    </xf>
    <xf numFmtId="0" fontId="6" fillId="30" borderId="35" xfId="0" applyFont="1" applyFill="1" applyBorder="1" applyAlignment="1">
      <alignment horizontal="center" vertical="center" wrapText="1"/>
    </xf>
    <xf numFmtId="0" fontId="6" fillId="30" borderId="7" xfId="0" applyFont="1" applyFill="1" applyBorder="1" applyAlignment="1">
      <alignment horizontal="center" vertical="center" wrapText="1"/>
    </xf>
    <xf numFmtId="0" fontId="6" fillId="30" borderId="9" xfId="0" applyFont="1" applyFill="1" applyBorder="1" applyAlignment="1">
      <alignment horizontal="center" vertical="center" wrapText="1"/>
    </xf>
    <xf numFmtId="0" fontId="6" fillId="25" borderId="33" xfId="0" applyFont="1" applyFill="1" applyBorder="1" applyAlignment="1">
      <alignment horizontal="center" wrapText="1"/>
    </xf>
    <xf numFmtId="2" fontId="6" fillId="25" borderId="33" xfId="0" applyNumberFormat="1" applyFont="1" applyFill="1" applyBorder="1" applyAlignment="1">
      <alignment horizontal="center" vertical="center" wrapText="1"/>
    </xf>
    <xf numFmtId="0" fontId="0" fillId="0" borderId="18" xfId="0" applyBorder="1" applyAlignment="1">
      <alignment wrapText="1"/>
    </xf>
    <xf numFmtId="0" fontId="0" fillId="0" borderId="21" xfId="0" applyBorder="1" applyAlignment="1">
      <alignment wrapText="1"/>
    </xf>
    <xf numFmtId="0" fontId="6" fillId="30" borderId="12"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0" fillId="36" borderId="12" xfId="0" applyFill="1" applyBorder="1" applyAlignment="1">
      <alignment horizontal="center" vertical="center" wrapText="1"/>
    </xf>
    <xf numFmtId="0" fontId="0" fillId="36" borderId="6" xfId="0" applyFill="1" applyBorder="1" applyAlignment="1">
      <alignment horizontal="center" vertical="center" wrapText="1"/>
    </xf>
    <xf numFmtId="0" fontId="4" fillId="33" borderId="1" xfId="0" applyFont="1" applyFill="1" applyBorder="1" applyAlignment="1">
      <alignment horizontal="center" vertical="center" wrapText="1"/>
    </xf>
    <xf numFmtId="0" fontId="4" fillId="33" borderId="12" xfId="0" applyFont="1" applyFill="1" applyBorder="1" applyAlignment="1">
      <alignment horizontal="center" vertical="center" wrapText="1"/>
    </xf>
    <xf numFmtId="0" fontId="4" fillId="30" borderId="43" xfId="0" applyFont="1" applyFill="1" applyBorder="1" applyAlignment="1">
      <alignment horizontal="center" vertical="center" wrapText="1"/>
    </xf>
    <xf numFmtId="0" fontId="4" fillId="35" borderId="0" xfId="0" applyFont="1" applyFill="1" applyBorder="1" applyAlignment="1">
      <alignment horizontal="left" wrapText="1" indent="37"/>
    </xf>
    <xf numFmtId="0" fontId="4" fillId="31" borderId="30" xfId="0" applyFont="1" applyFill="1" applyBorder="1" applyAlignment="1">
      <alignment horizontal="center" wrapText="1"/>
    </xf>
    <xf numFmtId="0" fontId="4" fillId="31" borderId="6" xfId="0" applyFont="1" applyFill="1" applyBorder="1" applyAlignment="1">
      <alignment horizontal="center" wrapText="1"/>
    </xf>
    <xf numFmtId="0" fontId="12" fillId="0" borderId="32" xfId="0" applyFont="1" applyBorder="1" applyAlignment="1">
      <alignment horizontal="left" wrapText="1"/>
    </xf>
    <xf numFmtId="0" fontId="8" fillId="0" borderId="43" xfId="0" applyFont="1" applyBorder="1" applyAlignment="1">
      <alignment vertical="top" wrapText="1"/>
    </xf>
    <xf numFmtId="0" fontId="4" fillId="30" borderId="44" xfId="0" applyFont="1" applyFill="1" applyBorder="1" applyAlignment="1">
      <alignment horizontal="center" vertical="center" wrapText="1"/>
    </xf>
    <xf numFmtId="0" fontId="4" fillId="30" borderId="45" xfId="0" applyFont="1" applyFill="1" applyBorder="1" applyAlignment="1">
      <alignment horizontal="center" vertical="center" wrapText="1"/>
    </xf>
    <xf numFmtId="0" fontId="4" fillId="30" borderId="46" xfId="0" applyFont="1" applyFill="1" applyBorder="1" applyAlignment="1">
      <alignment horizontal="center" vertical="center" wrapText="1"/>
    </xf>
    <xf numFmtId="0" fontId="4" fillId="30" borderId="47" xfId="0" applyFont="1" applyFill="1" applyBorder="1" applyAlignment="1">
      <alignment horizontal="center" vertical="center" wrapText="1"/>
    </xf>
    <xf numFmtId="0" fontId="4" fillId="31" borderId="12" xfId="169" applyFont="1" applyFill="1" applyBorder="1" applyAlignment="1">
      <alignment horizontal="center" wrapText="1"/>
    </xf>
    <xf numFmtId="0" fontId="4" fillId="31" borderId="6" xfId="169" applyFont="1" applyFill="1" applyBorder="1" applyAlignment="1">
      <alignment horizontal="center" wrapText="1"/>
    </xf>
    <xf numFmtId="0" fontId="8" fillId="0" borderId="33" xfId="169" applyFont="1" applyBorder="1" applyAlignment="1">
      <alignment horizontal="left" vertical="top" wrapText="1"/>
    </xf>
    <xf numFmtId="0" fontId="8" fillId="0" borderId="0" xfId="169" applyFont="1" applyBorder="1" applyAlignment="1">
      <alignment horizontal="left" wrapText="1"/>
    </xf>
    <xf numFmtId="0" fontId="12" fillId="0" borderId="8" xfId="169" applyFont="1" applyBorder="1" applyAlignment="1">
      <alignment horizontal="left" vertical="center" wrapText="1"/>
    </xf>
    <xf numFmtId="0" fontId="4" fillId="30" borderId="33" xfId="169" applyFont="1" applyFill="1" applyBorder="1" applyAlignment="1">
      <alignment horizontal="center" vertical="center" wrapText="1"/>
    </xf>
    <xf numFmtId="0" fontId="4" fillId="30" borderId="0" xfId="169" applyFont="1" applyFill="1" applyBorder="1" applyAlignment="1">
      <alignment horizontal="center" vertical="center" wrapText="1"/>
    </xf>
    <xf numFmtId="0" fontId="4" fillId="30" borderId="8" xfId="169" applyFont="1" applyFill="1" applyBorder="1" applyAlignment="1">
      <alignment horizontal="center" vertical="center" wrapText="1"/>
    </xf>
    <xf numFmtId="0" fontId="4" fillId="30" borderId="35" xfId="169" applyFont="1" applyFill="1" applyBorder="1" applyAlignment="1">
      <alignment horizontal="center" vertical="center" wrapText="1"/>
    </xf>
    <xf numFmtId="0" fontId="4" fillId="30" borderId="9" xfId="169" applyFont="1" applyFill="1" applyBorder="1" applyAlignment="1">
      <alignment horizontal="center" vertical="center" wrapText="1"/>
    </xf>
    <xf numFmtId="0" fontId="4" fillId="33" borderId="6" xfId="169" applyFont="1" applyFill="1" applyBorder="1" applyAlignment="1">
      <alignment horizontal="center" vertical="center"/>
    </xf>
    <xf numFmtId="0" fontId="4" fillId="36" borderId="12" xfId="169" applyFont="1" applyFill="1" applyBorder="1" applyAlignment="1">
      <alignment horizontal="center" wrapText="1"/>
    </xf>
    <xf numFmtId="0" fontId="4" fillId="36" borderId="11" xfId="169" applyFont="1" applyFill="1" applyBorder="1" applyAlignment="1">
      <alignment horizontal="center" wrapText="1"/>
    </xf>
    <xf numFmtId="0" fontId="4" fillId="35" borderId="33" xfId="169" applyFont="1" applyFill="1" applyBorder="1" applyAlignment="1">
      <alignment horizontal="center"/>
    </xf>
    <xf numFmtId="0" fontId="7" fillId="0" borderId="33" xfId="169" applyFont="1" applyBorder="1" applyAlignment="1">
      <alignment horizontal="left" vertical="top" wrapText="1"/>
    </xf>
    <xf numFmtId="0" fontId="12" fillId="0" borderId="8" xfId="169" applyFont="1" applyBorder="1" applyAlignment="1">
      <alignment horizontal="left" wrapText="1"/>
    </xf>
    <xf numFmtId="0" fontId="4" fillId="30" borderId="39" xfId="169" applyFont="1" applyFill="1" applyBorder="1" applyAlignment="1">
      <alignment horizontal="center" vertical="center" wrapText="1"/>
    </xf>
    <xf numFmtId="0" fontId="4" fillId="33" borderId="18" xfId="169" applyFont="1" applyFill="1" applyBorder="1" applyAlignment="1">
      <alignment horizontal="center" vertical="center" wrapText="1"/>
    </xf>
    <xf numFmtId="0" fontId="4" fillId="30" borderId="21" xfId="169" applyFont="1" applyFill="1" applyBorder="1" applyAlignment="1">
      <alignment horizontal="center" vertical="center" wrapText="1"/>
    </xf>
    <xf numFmtId="0" fontId="4" fillId="30" borderId="12" xfId="169" applyFont="1" applyFill="1" applyBorder="1" applyAlignment="1">
      <alignment horizontal="center" vertical="center" wrapText="1"/>
    </xf>
    <xf numFmtId="0" fontId="4" fillId="30" borderId="6" xfId="169" applyFont="1" applyFill="1" applyBorder="1" applyAlignment="1">
      <alignment horizontal="center" vertical="center" wrapText="1"/>
    </xf>
    <xf numFmtId="0" fontId="4" fillId="32" borderId="12" xfId="169" applyFont="1" applyFill="1" applyBorder="1" applyAlignment="1">
      <alignment horizontal="center" vertical="center"/>
    </xf>
    <xf numFmtId="0" fontId="4" fillId="31" borderId="12" xfId="169" applyFont="1" applyFill="1" applyBorder="1" applyAlignment="1">
      <alignment horizontal="center"/>
    </xf>
    <xf numFmtId="0" fontId="4" fillId="31" borderId="6" xfId="169" applyFont="1" applyFill="1" applyBorder="1" applyAlignment="1">
      <alignment horizontal="center"/>
    </xf>
    <xf numFmtId="0" fontId="4" fillId="34" borderId="12" xfId="169" applyFont="1" applyFill="1" applyBorder="1" applyAlignment="1">
      <alignment horizontal="center" vertical="center"/>
    </xf>
    <xf numFmtId="0" fontId="4" fillId="34" borderId="6" xfId="169" applyFont="1" applyFill="1" applyBorder="1" applyAlignment="1">
      <alignment horizontal="center" vertical="center"/>
    </xf>
    <xf numFmtId="0" fontId="4" fillId="34" borderId="11" xfId="169" applyFont="1" applyFill="1" applyBorder="1" applyAlignment="1">
      <alignment horizontal="center" vertical="center"/>
    </xf>
    <xf numFmtId="0" fontId="8" fillId="0" borderId="33" xfId="265" applyFont="1" applyBorder="1" applyAlignment="1">
      <alignment horizontal="left" vertical="top" wrapText="1"/>
    </xf>
    <xf numFmtId="0" fontId="8" fillId="0" borderId="33" xfId="265" applyFont="1" applyBorder="1" applyAlignment="1">
      <alignment vertical="top" wrapText="1"/>
    </xf>
    <xf numFmtId="0" fontId="4" fillId="30" borderId="43" xfId="265" applyFont="1" applyFill="1" applyBorder="1" applyAlignment="1">
      <alignment horizontal="center" vertical="center" wrapText="1"/>
    </xf>
    <xf numFmtId="0" fontId="4" fillId="30" borderId="0" xfId="265" applyFont="1" applyFill="1" applyBorder="1" applyAlignment="1">
      <alignment horizontal="center" vertical="center" wrapText="1"/>
    </xf>
    <xf numFmtId="0" fontId="4" fillId="30" borderId="8" xfId="265" applyFont="1" applyFill="1" applyBorder="1" applyAlignment="1">
      <alignment horizontal="center" vertical="center" wrapText="1"/>
    </xf>
    <xf numFmtId="0" fontId="4" fillId="30" borderId="35" xfId="265" applyFont="1" applyFill="1" applyBorder="1" applyAlignment="1">
      <alignment horizontal="center" vertical="center" wrapText="1"/>
    </xf>
    <xf numFmtId="0" fontId="1" fillId="30" borderId="9" xfId="265" applyFill="1" applyBorder="1" applyAlignment="1">
      <alignment horizontal="center" vertical="center" wrapText="1"/>
    </xf>
    <xf numFmtId="0" fontId="4" fillId="30" borderId="6" xfId="265" applyFont="1" applyFill="1" applyBorder="1" applyAlignment="1">
      <alignment horizontal="center" vertical="center" wrapText="1"/>
    </xf>
    <xf numFmtId="0" fontId="4" fillId="30" borderId="11" xfId="265" applyFont="1" applyFill="1" applyBorder="1" applyAlignment="1">
      <alignment horizontal="center" vertical="center" wrapText="1"/>
    </xf>
    <xf numFmtId="0" fontId="4" fillId="30" borderId="33" xfId="265" applyFont="1" applyFill="1" applyBorder="1" applyAlignment="1">
      <alignment horizontal="center" vertical="center" wrapText="1"/>
    </xf>
    <xf numFmtId="0" fontId="4" fillId="31" borderId="12" xfId="265" applyFont="1" applyFill="1" applyBorder="1" applyAlignment="1">
      <alignment horizontal="center" vertical="center" wrapText="1"/>
    </xf>
    <xf numFmtId="0" fontId="4" fillId="31" borderId="6" xfId="265" applyFont="1" applyFill="1" applyBorder="1" applyAlignment="1">
      <alignment horizontal="center" vertical="center" wrapText="1"/>
    </xf>
    <xf numFmtId="0" fontId="4" fillId="31" borderId="29" xfId="265" applyFont="1" applyFill="1" applyBorder="1" applyAlignment="1">
      <alignment horizontal="center" vertical="center" wrapText="1"/>
    </xf>
    <xf numFmtId="0" fontId="4" fillId="25" borderId="33" xfId="265" applyFont="1" applyFill="1" applyBorder="1" applyAlignment="1">
      <alignment horizontal="center" vertical="center" wrapText="1"/>
    </xf>
    <xf numFmtId="0" fontId="4" fillId="25" borderId="0" xfId="265" applyFont="1" applyFill="1" applyBorder="1" applyAlignment="1">
      <alignment horizontal="center" vertical="center" wrapText="1"/>
    </xf>
    <xf numFmtId="0" fontId="12" fillId="0" borderId="0" xfId="265" applyFont="1" applyBorder="1" applyAlignment="1">
      <alignment horizontal="left" wrapText="1"/>
    </xf>
    <xf numFmtId="0" fontId="4" fillId="35" borderId="33" xfId="169" applyFont="1" applyFill="1" applyBorder="1" applyAlignment="1">
      <alignment horizontal="center" wrapText="1"/>
    </xf>
    <xf numFmtId="0" fontId="7" fillId="0" borderId="33" xfId="174" applyFont="1" applyBorder="1" applyAlignment="1">
      <alignment horizontal="left" vertical="top" wrapText="1"/>
    </xf>
    <xf numFmtId="0" fontId="12" fillId="0" borderId="8" xfId="174" applyFont="1" applyBorder="1" applyAlignment="1">
      <alignment horizontal="left" wrapText="1"/>
    </xf>
    <xf numFmtId="1" fontId="4" fillId="30" borderId="33" xfId="174" applyNumberFormat="1" applyFont="1" applyFill="1" applyBorder="1" applyAlignment="1">
      <alignment horizontal="center" vertical="center" wrapText="1"/>
    </xf>
    <xf numFmtId="1" fontId="4" fillId="30" borderId="0" xfId="174" applyNumberFormat="1" applyFont="1" applyFill="1" applyBorder="1" applyAlignment="1">
      <alignment horizontal="center" vertical="center" wrapText="1"/>
    </xf>
    <xf numFmtId="1" fontId="4" fillId="30" borderId="8" xfId="174" applyNumberFormat="1" applyFont="1" applyFill="1" applyBorder="1" applyAlignment="1">
      <alignment horizontal="center" vertical="center" wrapText="1"/>
    </xf>
    <xf numFmtId="1" fontId="4" fillId="30" borderId="12" xfId="174" applyNumberFormat="1" applyFont="1" applyFill="1" applyBorder="1" applyAlignment="1">
      <alignment horizontal="center" vertical="center" wrapText="1"/>
    </xf>
    <xf numFmtId="1" fontId="4" fillId="30" borderId="6" xfId="174" applyNumberFormat="1" applyFont="1" applyFill="1" applyBorder="1" applyAlignment="1">
      <alignment horizontal="center" vertical="center" wrapText="1"/>
    </xf>
    <xf numFmtId="1" fontId="4" fillId="31" borderId="36" xfId="174" applyNumberFormat="1" applyFont="1" applyFill="1" applyBorder="1" applyAlignment="1">
      <alignment horizontal="center" vertical="center" wrapText="1"/>
    </xf>
    <xf numFmtId="1" fontId="4" fillId="31" borderId="33" xfId="174" applyNumberFormat="1" applyFont="1" applyFill="1" applyBorder="1" applyAlignment="1">
      <alignment horizontal="center" vertical="center" wrapText="1"/>
    </xf>
    <xf numFmtId="1" fontId="4" fillId="31" borderId="12" xfId="172" applyNumberFormat="1" applyFont="1" applyFill="1" applyBorder="1" applyAlignment="1">
      <alignment horizontal="center" vertical="center" wrapText="1"/>
    </xf>
    <xf numFmtId="1" fontId="4" fillId="31" borderId="6" xfId="172" applyNumberFormat="1" applyFont="1" applyFill="1" applyBorder="1" applyAlignment="1">
      <alignment horizontal="center" vertical="center" wrapText="1"/>
    </xf>
    <xf numFmtId="1" fontId="4" fillId="30" borderId="36" xfId="172" applyNumberFormat="1" applyFont="1" applyFill="1" applyBorder="1" applyAlignment="1">
      <alignment horizontal="center" vertical="center" wrapText="1"/>
    </xf>
    <xf numFmtId="1" fontId="4" fillId="30" borderId="33" xfId="172" applyNumberFormat="1" applyFont="1" applyFill="1" applyBorder="1" applyAlignment="1">
      <alignment horizontal="center" vertical="center" wrapText="1"/>
    </xf>
    <xf numFmtId="0" fontId="81" fillId="0" borderId="23" xfId="0" applyFont="1" applyFill="1" applyBorder="1" applyAlignment="1">
      <alignment horizontal="center"/>
    </xf>
    <xf numFmtId="0" fontId="81" fillId="0" borderId="21" xfId="0" applyFont="1" applyFill="1" applyBorder="1" applyAlignment="1">
      <alignment horizontal="center"/>
    </xf>
    <xf numFmtId="0" fontId="83" fillId="0" borderId="33" xfId="0" applyFont="1" applyBorder="1" applyAlignment="1">
      <alignment horizontal="left" vertical="top" wrapText="1"/>
    </xf>
    <xf numFmtId="0" fontId="83" fillId="0" borderId="0" xfId="0" applyFont="1" applyBorder="1" applyAlignment="1">
      <alignment horizontal="left" vertical="top" wrapText="1"/>
    </xf>
    <xf numFmtId="0" fontId="81" fillId="0" borderId="9" xfId="0" applyFont="1" applyFill="1" applyBorder="1" applyAlignment="1">
      <alignment horizontal="center"/>
    </xf>
    <xf numFmtId="3" fontId="81" fillId="0" borderId="36" xfId="0" applyNumberFormat="1" applyFont="1" applyFill="1" applyBorder="1" applyAlignment="1">
      <alignment horizontal="center"/>
    </xf>
    <xf numFmtId="3" fontId="81" fillId="0" borderId="39" xfId="0" applyNumberFormat="1" applyFont="1" applyFill="1" applyBorder="1" applyAlignment="1">
      <alignment horizontal="center"/>
    </xf>
    <xf numFmtId="0" fontId="81" fillId="34" borderId="12" xfId="0" applyFont="1" applyFill="1" applyBorder="1" applyAlignment="1">
      <alignment horizontal="center" vertical="center"/>
    </xf>
    <xf numFmtId="0" fontId="81" fillId="34" borderId="6" xfId="0" applyFont="1" applyFill="1" applyBorder="1" applyAlignment="1">
      <alignment horizontal="center" vertical="center"/>
    </xf>
    <xf numFmtId="0" fontId="81" fillId="36" borderId="12" xfId="0" applyFont="1" applyFill="1" applyBorder="1" applyAlignment="1">
      <alignment horizontal="center"/>
    </xf>
    <xf numFmtId="0" fontId="81" fillId="36" borderId="6" xfId="0" applyFont="1" applyFill="1" applyBorder="1" applyAlignment="1">
      <alignment horizontal="center"/>
    </xf>
    <xf numFmtId="0" fontId="81" fillId="34" borderId="22" xfId="0" applyFont="1" applyFill="1" applyBorder="1" applyAlignment="1">
      <alignment horizontal="center" vertical="center"/>
    </xf>
    <xf numFmtId="0" fontId="81" fillId="34" borderId="18" xfId="0" applyFont="1" applyFill="1" applyBorder="1" applyAlignment="1">
      <alignment horizontal="center" vertical="center"/>
    </xf>
    <xf numFmtId="0" fontId="81" fillId="34" borderId="7" xfId="0" applyFont="1" applyFill="1" applyBorder="1" applyAlignment="1">
      <alignment horizontal="center" vertical="center"/>
    </xf>
    <xf numFmtId="0" fontId="81" fillId="37" borderId="33" xfId="0" applyFont="1" applyFill="1" applyBorder="1" applyAlignment="1">
      <alignment horizontal="left" indent="40"/>
    </xf>
    <xf numFmtId="0" fontId="81" fillId="37" borderId="0" xfId="0" applyFont="1" applyFill="1" applyBorder="1" applyAlignment="1">
      <alignment horizontal="left" indent="40"/>
    </xf>
    <xf numFmtId="0" fontId="12" fillId="0" borderId="0" xfId="174" applyFont="1" applyBorder="1" applyAlignment="1">
      <alignment horizontal="left" wrapText="1"/>
    </xf>
    <xf numFmtId="0" fontId="81" fillId="34" borderId="39" xfId="0" applyFont="1" applyFill="1" applyBorder="1" applyAlignment="1">
      <alignment horizontal="center" vertical="center"/>
    </xf>
    <xf numFmtId="0" fontId="81" fillId="34" borderId="21" xfId="0" applyFont="1" applyFill="1" applyBorder="1" applyAlignment="1">
      <alignment horizontal="center" vertical="center"/>
    </xf>
    <xf numFmtId="0" fontId="81" fillId="34" borderId="11" xfId="0" applyFont="1" applyFill="1" applyBorder="1" applyAlignment="1">
      <alignment horizontal="center" vertical="center"/>
    </xf>
    <xf numFmtId="0" fontId="4" fillId="37" borderId="33" xfId="0" applyFont="1" applyFill="1" applyBorder="1" applyAlignment="1">
      <alignment horizontal="left" vertical="center" wrapText="1" indent="39"/>
    </xf>
    <xf numFmtId="0" fontId="4" fillId="37" borderId="0" xfId="0" applyFont="1" applyFill="1" applyBorder="1" applyAlignment="1">
      <alignment horizontal="left" vertical="center" wrapText="1" indent="39"/>
    </xf>
    <xf numFmtId="0" fontId="81" fillId="37" borderId="33" xfId="0" applyFont="1" applyFill="1" applyBorder="1" applyAlignment="1">
      <alignment horizontal="left" vertical="center" indent="36"/>
    </xf>
    <xf numFmtId="0" fontId="81" fillId="37" borderId="33" xfId="0" applyFont="1" applyFill="1" applyBorder="1" applyAlignment="1">
      <alignment horizontal="left" indent="39"/>
    </xf>
    <xf numFmtId="3" fontId="81" fillId="0" borderId="35" xfId="0" applyNumberFormat="1" applyFont="1" applyFill="1" applyBorder="1" applyAlignment="1">
      <alignment horizontal="center"/>
    </xf>
    <xf numFmtId="0" fontId="4" fillId="34" borderId="33"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18" xfId="0" applyFont="1" applyFill="1" applyBorder="1" applyAlignment="1">
      <alignment horizontal="center" vertical="center" wrapText="1"/>
    </xf>
    <xf numFmtId="0" fontId="4" fillId="34" borderId="8" xfId="0" applyFont="1" applyFill="1" applyBorder="1" applyAlignment="1">
      <alignment horizontal="center" vertical="center" wrapText="1"/>
    </xf>
    <xf numFmtId="0" fontId="4" fillId="34" borderId="21" xfId="0" applyFont="1" applyFill="1" applyBorder="1" applyAlignment="1">
      <alignment horizontal="center" vertical="center" wrapText="1"/>
    </xf>
    <xf numFmtId="0" fontId="4" fillId="34" borderId="3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1" xfId="0" applyFont="1" applyFill="1" applyBorder="1" applyAlignment="1">
      <alignment horizontal="center" vertical="center"/>
    </xf>
    <xf numFmtId="0" fontId="4" fillId="0" borderId="0" xfId="0" applyFont="1" applyAlignment="1">
      <alignment horizontal="left" wrapText="1"/>
    </xf>
    <xf numFmtId="0" fontId="4" fillId="0" borderId="8" xfId="0" applyFont="1" applyBorder="1" applyAlignment="1">
      <alignment horizontal="left" vertical="center" wrapText="1"/>
    </xf>
    <xf numFmtId="0" fontId="4" fillId="0" borderId="21" xfId="0" applyFont="1" applyBorder="1" applyAlignment="1">
      <alignment horizontal="left" vertical="center" wrapText="1"/>
    </xf>
    <xf numFmtId="0" fontId="4" fillId="0" borderId="33" xfId="0" applyFont="1" applyBorder="1" applyAlignment="1">
      <alignment horizontal="left" wrapText="1"/>
    </xf>
    <xf numFmtId="0" fontId="4" fillId="34" borderId="0" xfId="0" applyFont="1" applyFill="1" applyAlignment="1">
      <alignment horizontal="left" vertical="center" wrapText="1"/>
    </xf>
    <xf numFmtId="0" fontId="4" fillId="34" borderId="18" xfId="0" applyFont="1" applyFill="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4" fillId="36" borderId="1" xfId="0" applyFont="1" applyFill="1" applyBorder="1" applyAlignment="1">
      <alignment horizontal="center"/>
    </xf>
    <xf numFmtId="0" fontId="4" fillId="36" borderId="12" xfId="0" applyFont="1" applyFill="1" applyBorder="1" applyAlignment="1">
      <alignment horizontal="center"/>
    </xf>
    <xf numFmtId="0" fontId="4" fillId="34" borderId="0" xfId="0" applyFont="1" applyFill="1" applyAlignment="1">
      <alignment horizontal="left" wrapText="1"/>
    </xf>
    <xf numFmtId="0" fontId="4" fillId="34" borderId="12" xfId="0" applyFont="1" applyFill="1" applyBorder="1" applyAlignment="1">
      <alignment horizontal="center" vertical="center"/>
    </xf>
    <xf numFmtId="0" fontId="12" fillId="0" borderId="8" xfId="0" applyFont="1" applyBorder="1" applyAlignment="1">
      <alignment wrapText="1"/>
    </xf>
    <xf numFmtId="0" fontId="0" fillId="30" borderId="12" xfId="0" applyFill="1" applyBorder="1" applyAlignment="1">
      <alignment horizontal="center" vertical="center"/>
    </xf>
    <xf numFmtId="0" fontId="4" fillId="33" borderId="18" xfId="0" applyFont="1" applyFill="1" applyBorder="1" applyAlignment="1">
      <alignment horizontal="center" vertical="center" wrapText="1"/>
    </xf>
    <xf numFmtId="0" fontId="4" fillId="30" borderId="11" xfId="0" applyFont="1" applyFill="1" applyBorder="1" applyAlignment="1">
      <alignment horizontal="center" vertical="center" wrapText="1"/>
    </xf>
    <xf numFmtId="0" fontId="4" fillId="36" borderId="12" xfId="0" applyFont="1" applyFill="1" applyBorder="1" applyAlignment="1">
      <alignment horizontal="center" wrapText="1"/>
    </xf>
    <xf numFmtId="0" fontId="4" fillId="36" borderId="6" xfId="0" applyFont="1" applyFill="1" applyBorder="1" applyAlignment="1">
      <alignment horizontal="center" wrapText="1"/>
    </xf>
    <xf numFmtId="0" fontId="4" fillId="36" borderId="11" xfId="0" applyFont="1" applyFill="1" applyBorder="1" applyAlignment="1">
      <alignment horizontal="center" wrapText="1"/>
    </xf>
    <xf numFmtId="0" fontId="8" fillId="0" borderId="0" xfId="0" applyFont="1" applyBorder="1" applyAlignment="1">
      <alignment horizontal="left" vertical="top" wrapText="1"/>
    </xf>
    <xf numFmtId="0" fontId="4" fillId="31"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25" borderId="33" xfId="0" applyFont="1" applyFill="1" applyBorder="1" applyAlignment="1">
      <alignment horizontal="center"/>
    </xf>
    <xf numFmtId="0" fontId="4" fillId="30" borderId="7" xfId="0" applyFont="1" applyFill="1" applyBorder="1" applyAlignment="1">
      <alignment horizontal="center" vertical="center"/>
    </xf>
    <xf numFmtId="0" fontId="4" fillId="31" borderId="35" xfId="0" applyFont="1" applyFill="1" applyBorder="1" applyAlignment="1">
      <alignment horizontal="center" vertical="center" wrapText="1"/>
    </xf>
    <xf numFmtId="0" fontId="4" fillId="31" borderId="9" xfId="0" applyFont="1" applyFill="1" applyBorder="1" applyAlignment="1">
      <alignment horizontal="center" vertical="center" wrapText="1"/>
    </xf>
    <xf numFmtId="0" fontId="4" fillId="31" borderId="36" xfId="0" applyFont="1" applyFill="1" applyBorder="1" applyAlignment="1">
      <alignment horizontal="center" vertical="center" wrapText="1"/>
    </xf>
    <xf numFmtId="0" fontId="4" fillId="31" borderId="23"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23"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xf>
    <xf numFmtId="0" fontId="4" fillId="30" borderId="35" xfId="0" applyFont="1" applyFill="1" applyBorder="1" applyAlignment="1">
      <alignment horizontal="center" wrapText="1"/>
    </xf>
    <xf numFmtId="0" fontId="4" fillId="30" borderId="9" xfId="0" applyFont="1" applyFill="1" applyBorder="1" applyAlignment="1">
      <alignment horizontal="center" wrapText="1"/>
    </xf>
    <xf numFmtId="0" fontId="4" fillId="33" borderId="39" xfId="0" applyFont="1" applyFill="1" applyBorder="1" applyAlignment="1">
      <alignment horizontal="center" vertical="center" wrapText="1"/>
    </xf>
    <xf numFmtId="0" fontId="4" fillId="33" borderId="21" xfId="0" applyFont="1" applyFill="1" applyBorder="1" applyAlignment="1">
      <alignment horizontal="center" vertical="center" wrapText="1"/>
    </xf>
    <xf numFmtId="0" fontId="4" fillId="36" borderId="35" xfId="0" applyFont="1" applyFill="1" applyBorder="1" applyAlignment="1">
      <alignment horizontal="center" vertical="center" wrapText="1"/>
    </xf>
    <xf numFmtId="0" fontId="4" fillId="36" borderId="9" xfId="0" applyFont="1" applyFill="1" applyBorder="1" applyAlignment="1">
      <alignment horizontal="center" vertical="center" wrapText="1"/>
    </xf>
    <xf numFmtId="0" fontId="4" fillId="33" borderId="1" xfId="0" applyFont="1" applyFill="1" applyBorder="1" applyAlignment="1">
      <alignment horizontal="center" wrapText="1"/>
    </xf>
    <xf numFmtId="0" fontId="4" fillId="30" borderId="11" xfId="0" applyFont="1" applyFill="1" applyBorder="1" applyAlignment="1">
      <alignment horizontal="center"/>
    </xf>
    <xf numFmtId="0" fontId="4" fillId="33" borderId="0" xfId="0" applyFont="1" applyFill="1" applyBorder="1" applyAlignment="1">
      <alignment horizontal="center" vertical="center" wrapText="1"/>
    </xf>
    <xf numFmtId="188" fontId="4" fillId="32" borderId="7" xfId="0" applyNumberFormat="1" applyFont="1" applyFill="1" applyBorder="1" applyAlignment="1">
      <alignment horizontal="center" vertical="center" wrapText="1"/>
    </xf>
    <xf numFmtId="188" fontId="4" fillId="32" borderId="22" xfId="169" applyNumberFormat="1" applyFont="1" applyFill="1" applyBorder="1" applyAlignment="1">
      <alignment horizontal="right" vertical="center" wrapText="1"/>
    </xf>
    <xf numFmtId="188" fontId="4" fillId="32" borderId="23" xfId="169" applyNumberFormat="1" applyFont="1" applyFill="1" applyBorder="1" applyAlignment="1">
      <alignment horizontal="right" vertical="center" wrapText="1"/>
    </xf>
    <xf numFmtId="188" fontId="4" fillId="34" borderId="22" xfId="169" applyNumberFormat="1" applyFont="1" applyFill="1" applyBorder="1" applyAlignment="1">
      <alignment horizontal="right" vertical="center" wrapText="1"/>
    </xf>
    <xf numFmtId="188" fontId="4" fillId="34" borderId="23" xfId="169" applyNumberFormat="1" applyFont="1" applyFill="1" applyBorder="1" applyAlignment="1">
      <alignment horizontal="right" vertical="center" wrapText="1"/>
    </xf>
    <xf numFmtId="188" fontId="4" fillId="32" borderId="7" xfId="169" applyNumberFormat="1" applyFont="1" applyFill="1" applyBorder="1" applyAlignment="1">
      <alignment horizontal="right" vertical="center" wrapText="1"/>
    </xf>
    <xf numFmtId="188" fontId="4" fillId="32" borderId="9" xfId="169" applyNumberFormat="1" applyFont="1" applyFill="1" applyBorder="1" applyAlignment="1">
      <alignment horizontal="right" vertical="center" wrapText="1"/>
    </xf>
    <xf numFmtId="188" fontId="4" fillId="34" borderId="7" xfId="169" applyNumberFormat="1" applyFont="1" applyFill="1" applyBorder="1" applyAlignment="1">
      <alignment horizontal="right" vertical="center" wrapText="1"/>
    </xf>
    <xf numFmtId="188" fontId="4" fillId="34" borderId="9" xfId="169" applyNumberFormat="1" applyFont="1" applyFill="1" applyBorder="1" applyAlignment="1">
      <alignment horizontal="right" vertical="center" wrapText="1"/>
    </xf>
    <xf numFmtId="188" fontId="4" fillId="34" borderId="7" xfId="0" applyNumberFormat="1" applyFont="1" applyFill="1" applyBorder="1" applyAlignment="1">
      <alignment horizontal="right" vertical="center" wrapText="1"/>
    </xf>
    <xf numFmtId="188" fontId="4" fillId="34" borderId="9" xfId="0" applyNumberFormat="1" applyFont="1" applyFill="1" applyBorder="1" applyAlignment="1">
      <alignment horizontal="right" vertical="center" wrapText="1"/>
    </xf>
    <xf numFmtId="188" fontId="4" fillId="32" borderId="7" xfId="0" applyNumberFormat="1" applyFont="1" applyFill="1" applyBorder="1" applyAlignment="1">
      <alignment horizontal="right" vertical="center" wrapText="1"/>
    </xf>
    <xf numFmtId="188" fontId="4" fillId="32" borderId="9" xfId="0" applyNumberFormat="1" applyFont="1" applyFill="1" applyBorder="1" applyAlignment="1">
      <alignment horizontal="right" vertical="center" wrapText="1"/>
    </xf>
    <xf numFmtId="0" fontId="6" fillId="36" borderId="12" xfId="0" applyFont="1" applyFill="1" applyBorder="1" applyAlignment="1">
      <alignment horizontal="center" wrapText="1"/>
    </xf>
    <xf numFmtId="0" fontId="6" fillId="36" borderId="6" xfId="0" applyFont="1" applyFill="1" applyBorder="1" applyAlignment="1">
      <alignment horizontal="center" wrapText="1"/>
    </xf>
    <xf numFmtId="0" fontId="1" fillId="32" borderId="33" xfId="0" applyFont="1" applyFill="1" applyBorder="1" applyAlignment="1">
      <alignment horizontal="center" vertical="center" wrapText="1"/>
    </xf>
    <xf numFmtId="0" fontId="1" fillId="32" borderId="0" xfId="0" applyFont="1" applyFill="1" applyBorder="1" applyAlignment="1">
      <alignment horizontal="center" vertical="center" wrapText="1"/>
    </xf>
    <xf numFmtId="0" fontId="1" fillId="32" borderId="8" xfId="0" applyFont="1" applyFill="1" applyBorder="1" applyAlignment="1">
      <alignment horizontal="center" vertical="center" wrapText="1"/>
    </xf>
    <xf numFmtId="0" fontId="4" fillId="35" borderId="33" xfId="0" applyFont="1" applyFill="1" applyBorder="1" applyAlignment="1">
      <alignment horizontal="left" wrapText="1" indent="28"/>
    </xf>
    <xf numFmtId="0" fontId="4" fillId="35" borderId="33" xfId="0" applyFont="1" applyFill="1" applyBorder="1" applyAlignment="1">
      <alignment horizontal="left" wrapText="1" indent="31"/>
    </xf>
    <xf numFmtId="0" fontId="1" fillId="32" borderId="12" xfId="0" applyFont="1" applyFill="1" applyBorder="1" applyAlignment="1">
      <alignment horizontal="center"/>
    </xf>
    <xf numFmtId="0" fontId="1" fillId="32" borderId="6" xfId="0" applyFont="1" applyFill="1" applyBorder="1" applyAlignment="1">
      <alignment horizontal="center"/>
    </xf>
    <xf numFmtId="0" fontId="4" fillId="35" borderId="33" xfId="0" applyFont="1" applyFill="1" applyBorder="1" applyAlignment="1">
      <alignment horizontal="left" wrapText="1" indent="30"/>
    </xf>
    <xf numFmtId="0" fontId="4" fillId="30" borderId="0" xfId="0" applyFont="1" applyFill="1" applyBorder="1" applyAlignment="1">
      <alignment horizontal="center" vertical="center"/>
    </xf>
    <xf numFmtId="0" fontId="4" fillId="30" borderId="8" xfId="0" applyFont="1" applyFill="1" applyBorder="1" applyAlignment="1">
      <alignment horizontal="center" vertical="center"/>
    </xf>
    <xf numFmtId="0" fontId="4" fillId="36" borderId="30" xfId="0" applyFont="1" applyFill="1" applyBorder="1" applyAlignment="1">
      <alignment horizontal="center" wrapText="1"/>
    </xf>
    <xf numFmtId="0" fontId="7" fillId="0" borderId="33" xfId="0" applyFont="1" applyBorder="1" applyAlignment="1">
      <alignment horizontal="left" vertical="top" wrapText="1"/>
    </xf>
    <xf numFmtId="0" fontId="4" fillId="30" borderId="30" xfId="0" applyFont="1" applyFill="1" applyBorder="1" applyAlignment="1">
      <alignment horizontal="center" vertical="center" wrapText="1"/>
    </xf>
    <xf numFmtId="0" fontId="4" fillId="31" borderId="24" xfId="0" applyFont="1" applyFill="1" applyBorder="1" applyAlignment="1">
      <alignment horizontal="center" wrapText="1"/>
    </xf>
    <xf numFmtId="0" fontId="66" fillId="0" borderId="33" xfId="0" applyFont="1" applyBorder="1" applyAlignment="1">
      <alignment horizontal="left" vertical="top" wrapText="1"/>
    </xf>
    <xf numFmtId="0" fontId="4" fillId="30" borderId="29" xfId="0" applyFont="1" applyFill="1" applyBorder="1" applyAlignment="1">
      <alignment horizontal="center" vertical="center" wrapText="1"/>
    </xf>
    <xf numFmtId="0" fontId="7" fillId="0" borderId="0" xfId="0" applyFont="1" applyAlignment="1">
      <alignment horizontal="left" wrapText="1"/>
    </xf>
    <xf numFmtId="0" fontId="4" fillId="30" borderId="33" xfId="0" applyFont="1" applyFill="1" applyBorder="1" applyAlignment="1">
      <alignment horizontal="center" vertical="center"/>
    </xf>
    <xf numFmtId="0" fontId="4" fillId="36" borderId="24" xfId="0" applyFont="1" applyFill="1" applyBorder="1" applyAlignment="1">
      <alignment horizontal="center" wrapText="1"/>
    </xf>
    <xf numFmtId="3" fontId="84" fillId="38" borderId="9" xfId="0" applyNumberFormat="1" applyFont="1" applyFill="1" applyBorder="1" applyAlignment="1">
      <alignment horizontal="center" vertical="center" wrapText="1"/>
    </xf>
    <xf numFmtId="3" fontId="84" fillId="38" borderId="23" xfId="0" applyNumberFormat="1" applyFont="1" applyFill="1" applyBorder="1" applyAlignment="1">
      <alignment horizontal="center" vertical="center" wrapText="1"/>
    </xf>
    <xf numFmtId="0" fontId="8" fillId="0" borderId="0" xfId="0" applyFont="1" applyAlignment="1">
      <alignment horizontal="left" vertical="top" wrapText="1"/>
    </xf>
    <xf numFmtId="0" fontId="82" fillId="32" borderId="22" xfId="0" applyFont="1" applyFill="1" applyBorder="1" applyAlignment="1">
      <alignment horizontal="center" vertical="center" wrapText="1"/>
    </xf>
    <xf numFmtId="0" fontId="82" fillId="32" borderId="7" xfId="0" applyFont="1" applyFill="1" applyBorder="1" applyAlignment="1">
      <alignment horizontal="center" vertical="center" wrapText="1"/>
    </xf>
    <xf numFmtId="0" fontId="4" fillId="36" borderId="42" xfId="0" applyFont="1" applyFill="1" applyBorder="1" applyAlignment="1">
      <alignment horizontal="center" wrapText="1"/>
    </xf>
    <xf numFmtId="0" fontId="4" fillId="36" borderId="33" xfId="0" applyFont="1" applyFill="1" applyBorder="1" applyAlignment="1">
      <alignment horizontal="center" wrapText="1"/>
    </xf>
    <xf numFmtId="0" fontId="6" fillId="31" borderId="12" xfId="0" applyFont="1" applyFill="1" applyBorder="1" applyAlignment="1">
      <alignment horizontal="center" wrapText="1"/>
    </xf>
    <xf numFmtId="0" fontId="6" fillId="31" borderId="6" xfId="0" applyFont="1" applyFill="1" applyBorder="1" applyAlignment="1">
      <alignment horizontal="center" wrapText="1"/>
    </xf>
    <xf numFmtId="0" fontId="6" fillId="25" borderId="33" xfId="0" applyFont="1" applyFill="1" applyBorder="1" applyAlignment="1">
      <alignment horizontal="left" wrapText="1" indent="42"/>
    </xf>
    <xf numFmtId="0" fontId="12" fillId="0" borderId="8" xfId="0" applyFont="1" applyBorder="1" applyAlignment="1">
      <alignment horizontal="left" vertical="center" wrapText="1"/>
    </xf>
    <xf numFmtId="0" fontId="8" fillId="0" borderId="0" xfId="0" applyFont="1" applyBorder="1" applyAlignment="1">
      <alignment horizontal="left" wrapText="1"/>
    </xf>
    <xf numFmtId="0" fontId="4" fillId="33" borderId="33" xfId="0" applyFont="1" applyFill="1" applyBorder="1" applyAlignment="1">
      <alignment horizontal="center" vertical="center" wrapText="1"/>
    </xf>
    <xf numFmtId="0" fontId="4" fillId="33" borderId="6" xfId="0" applyFont="1" applyFill="1" applyBorder="1" applyAlignment="1">
      <alignment horizontal="center" vertical="center" wrapText="1"/>
    </xf>
    <xf numFmtId="0" fontId="6" fillId="35" borderId="33" xfId="0" applyFont="1" applyFill="1" applyBorder="1" applyAlignment="1">
      <alignment horizontal="left" vertical="center" wrapText="1" indent="33"/>
    </xf>
    <xf numFmtId="0" fontId="6" fillId="35" borderId="33" xfId="0" applyFont="1" applyFill="1" applyBorder="1" applyAlignment="1">
      <alignment horizontal="left" wrapText="1" indent="33"/>
    </xf>
    <xf numFmtId="0" fontId="4" fillId="31" borderId="12" xfId="0" applyFont="1" applyFill="1" applyBorder="1" applyAlignment="1">
      <alignment horizontal="center" wrapText="1"/>
    </xf>
    <xf numFmtId="0" fontId="4" fillId="30" borderId="36" xfId="0" applyFont="1" applyFill="1" applyBorder="1" applyAlignment="1">
      <alignment horizontal="center" vertical="center"/>
    </xf>
    <xf numFmtId="0" fontId="4" fillId="30" borderId="23" xfId="0" applyFont="1" applyFill="1" applyBorder="1" applyAlignment="1">
      <alignment horizontal="center" vertical="center"/>
    </xf>
    <xf numFmtId="0" fontId="6" fillId="35" borderId="33" xfId="0" applyFont="1" applyFill="1" applyBorder="1" applyAlignment="1">
      <alignment horizontal="center" wrapText="1"/>
    </xf>
    <xf numFmtId="0" fontId="1" fillId="30" borderId="33" xfId="265" applyFont="1" applyFill="1" applyBorder="1" applyAlignment="1">
      <alignment horizontal="center" vertical="center" wrapText="1"/>
    </xf>
    <xf numFmtId="0" fontId="1" fillId="30" borderId="0" xfId="265" applyFont="1" applyFill="1" applyBorder="1" applyAlignment="1">
      <alignment horizontal="center" vertical="center" wrapText="1"/>
    </xf>
    <xf numFmtId="0" fontId="1" fillId="30" borderId="8" xfId="265" applyFont="1" applyFill="1" applyBorder="1" applyAlignment="1">
      <alignment horizontal="center" vertical="center" wrapText="1"/>
    </xf>
    <xf numFmtId="0" fontId="1" fillId="37" borderId="33" xfId="265" applyFont="1" applyFill="1" applyBorder="1" applyAlignment="1">
      <alignment horizontal="center" vertical="center" wrapText="1"/>
    </xf>
    <xf numFmtId="14" fontId="1" fillId="35" borderId="36" xfId="265" applyNumberFormat="1" applyFont="1" applyFill="1" applyBorder="1" applyAlignment="1">
      <alignment horizontal="center" vertical="center" wrapText="1"/>
    </xf>
    <xf numFmtId="14" fontId="1" fillId="35" borderId="6" xfId="265" applyNumberFormat="1" applyFont="1" applyFill="1" applyBorder="1" applyAlignment="1">
      <alignment horizontal="center" vertical="center" wrapText="1"/>
    </xf>
    <xf numFmtId="0" fontId="1" fillId="36" borderId="12" xfId="265" applyFont="1" applyFill="1" applyBorder="1" applyAlignment="1">
      <alignment horizontal="center" wrapText="1"/>
    </xf>
    <xf numFmtId="0" fontId="1" fillId="36" borderId="6" xfId="265" applyFont="1" applyFill="1" applyBorder="1" applyAlignment="1">
      <alignment horizontal="center" wrapText="1"/>
    </xf>
    <xf numFmtId="0" fontId="1" fillId="31" borderId="6" xfId="265" applyFont="1" applyFill="1" applyBorder="1" applyAlignment="1">
      <alignment horizontal="center" wrapText="1"/>
    </xf>
    <xf numFmtId="0" fontId="12" fillId="0" borderId="8" xfId="265" applyFont="1" applyBorder="1" applyAlignment="1">
      <alignment horizontal="left" vertical="center" wrapText="1"/>
    </xf>
    <xf numFmtId="0" fontId="1" fillId="30" borderId="12" xfId="265" applyFont="1" applyFill="1" applyBorder="1" applyAlignment="1">
      <alignment horizontal="center" vertical="center" wrapText="1"/>
    </xf>
    <xf numFmtId="0" fontId="1" fillId="30" borderId="6" xfId="265" applyFont="1" applyFill="1" applyBorder="1" applyAlignment="1">
      <alignment horizontal="center" vertical="center" wrapText="1"/>
    </xf>
    <xf numFmtId="0" fontId="8" fillId="0" borderId="0" xfId="265" applyFont="1" applyBorder="1" applyAlignment="1">
      <alignment horizontal="left" wrapText="1"/>
    </xf>
    <xf numFmtId="0" fontId="1" fillId="0" borderId="0" xfId="265" applyBorder="1" applyAlignment="1">
      <alignment wrapText="1"/>
    </xf>
    <xf numFmtId="0" fontId="1" fillId="35" borderId="6" xfId="265" applyFont="1" applyFill="1" applyBorder="1" applyAlignment="1">
      <alignment horizontal="center" vertical="center" wrapText="1"/>
    </xf>
    <xf numFmtId="0" fontId="6" fillId="30" borderId="33" xfId="0" applyFont="1" applyFill="1" applyBorder="1" applyAlignment="1">
      <alignment horizontal="center" vertical="center" wrapText="1"/>
    </xf>
  </cellXfs>
  <cellStyles count="287">
    <cellStyle name="20 % - Akzent1 2" xfId="1"/>
    <cellStyle name="20 % - Akzent2 2" xfId="2"/>
    <cellStyle name="20 % - Akzent3 2" xfId="3"/>
    <cellStyle name="20 % - Akzent4 2" xfId="4"/>
    <cellStyle name="20 % - Akzent5 2" xfId="5"/>
    <cellStyle name="20 % - Akzent6 2" xfId="6"/>
    <cellStyle name="20% - Akzent1" xfId="7"/>
    <cellStyle name="20% - Akzent2" xfId="8"/>
    <cellStyle name="20% - Akzent3" xfId="9"/>
    <cellStyle name="20% - Akzent4" xfId="10"/>
    <cellStyle name="20% - Akzent5" xfId="11"/>
    <cellStyle name="20% - Akzent6" xfId="12"/>
    <cellStyle name="3mitP" xfId="13"/>
    <cellStyle name="4" xfId="14"/>
    <cellStyle name="4_Tab. F1-3" xfId="15"/>
    <cellStyle name="40 % - Akzent1 2" xfId="16"/>
    <cellStyle name="40 % - Akzent2 2" xfId="17"/>
    <cellStyle name="40 % - Akzent3 2" xfId="18"/>
    <cellStyle name="40 % - Akzent4 2" xfId="19"/>
    <cellStyle name="40 % - Akzent5 2" xfId="20"/>
    <cellStyle name="40 % - Akzent6 2" xfId="21"/>
    <cellStyle name="40% - Akzent1" xfId="22"/>
    <cellStyle name="40% - Akzent2" xfId="23"/>
    <cellStyle name="40% - Akzent3" xfId="24"/>
    <cellStyle name="40% - Akzent4" xfId="25"/>
    <cellStyle name="40% - Akzent5" xfId="26"/>
    <cellStyle name="40% - Akzent6" xfId="27"/>
    <cellStyle name="5" xfId="28"/>
    <cellStyle name="5_Tab. F1-3" xfId="29"/>
    <cellStyle name="6" xfId="30"/>
    <cellStyle name="6_Tab. F1-3" xfId="31"/>
    <cellStyle name="60 % - Akzent1 2" xfId="32"/>
    <cellStyle name="60 % - Akzent2 2" xfId="33"/>
    <cellStyle name="60 % - Akzent3 2" xfId="34"/>
    <cellStyle name="60 % - Akzent4 2" xfId="35"/>
    <cellStyle name="60 % - Akzent5 2" xfId="36"/>
    <cellStyle name="60 % - Akzent6 2" xfId="37"/>
    <cellStyle name="60% - Akzent1" xfId="38"/>
    <cellStyle name="60% - Akzent2" xfId="39"/>
    <cellStyle name="60% - Akzent3" xfId="40"/>
    <cellStyle name="60% - Akzent4" xfId="41"/>
    <cellStyle name="60% - Akzent5" xfId="42"/>
    <cellStyle name="60% - Akzent6" xfId="43"/>
    <cellStyle name="9" xfId="44"/>
    <cellStyle name="9_Tab. F1-3" xfId="45"/>
    <cellStyle name="Akzent1" xfId="46" builtinId="29" customBuiltin="1"/>
    <cellStyle name="Akzent1 2" xfId="47"/>
    <cellStyle name="Akzent2" xfId="48" builtinId="33" customBuiltin="1"/>
    <cellStyle name="Akzent2 2" xfId="49"/>
    <cellStyle name="Akzent3" xfId="50" builtinId="37" customBuiltin="1"/>
    <cellStyle name="Akzent3 2" xfId="51"/>
    <cellStyle name="Akzent4" xfId="52" builtinId="41" customBuiltin="1"/>
    <cellStyle name="Akzent4 2" xfId="53"/>
    <cellStyle name="Akzent5" xfId="54" builtinId="45" customBuiltin="1"/>
    <cellStyle name="Akzent5 2" xfId="55"/>
    <cellStyle name="Akzent6" xfId="56" builtinId="49" customBuiltin="1"/>
    <cellStyle name="Akzent6 2" xfId="57"/>
    <cellStyle name="Ausgabe" xfId="58" builtinId="21" customBuiltin="1"/>
    <cellStyle name="Ausgabe 2" xfId="59"/>
    <cellStyle name="Berechnung" xfId="60" builtinId="22" customBuiltin="1"/>
    <cellStyle name="Berechnung 2" xfId="61"/>
    <cellStyle name="bin" xfId="62"/>
    <cellStyle name="cell" xfId="63"/>
    <cellStyle name="ColCodes" xfId="64"/>
    <cellStyle name="ColTitles" xfId="65"/>
    <cellStyle name="ColTitles 2" xfId="66"/>
    <cellStyle name="ColTitles 2 2" xfId="67"/>
    <cellStyle name="ColTitles 2 2 2" xfId="68"/>
    <cellStyle name="ColTitles 2 3" xfId="69"/>
    <cellStyle name="ColTitles 2 4" xfId="70"/>
    <cellStyle name="ColTitles 3" xfId="71"/>
    <cellStyle name="ColTitles 3 2" xfId="72"/>
    <cellStyle name="ColTitles 4" xfId="73"/>
    <cellStyle name="ColTitles 5" xfId="74"/>
    <cellStyle name="column" xfId="75"/>
    <cellStyle name="Comma [0]_B3.1a" xfId="76"/>
    <cellStyle name="Comma_B3.1a" xfId="77"/>
    <cellStyle name="Currency [0]_B3.1a" xfId="78"/>
    <cellStyle name="Currency_B3.1a" xfId="79"/>
    <cellStyle name="DataEntryCells" xfId="80"/>
    <cellStyle name="DataEntryCells 2" xfId="81"/>
    <cellStyle name="DataEntryCells 2 2" xfId="82"/>
    <cellStyle name="Eingabe" xfId="83" builtinId="20" customBuiltin="1"/>
    <cellStyle name="Eingabe 2" xfId="84"/>
    <cellStyle name="Ergebnis" xfId="85" builtinId="25" customBuiltin="1"/>
    <cellStyle name="Ergebnis 2" xfId="86"/>
    <cellStyle name="Erklärender Text" xfId="87" builtinId="53" customBuiltin="1"/>
    <cellStyle name="Erklärender Text 2" xfId="88"/>
    <cellStyle name="Euro" xfId="89"/>
    <cellStyle name="Euro 2" xfId="90"/>
    <cellStyle name="Euro 2 2" xfId="91"/>
    <cellStyle name="Euro 2 2 2" xfId="92"/>
    <cellStyle name="Euro 2 2 3" xfId="93"/>
    <cellStyle name="Euro 2 3" xfId="94"/>
    <cellStyle name="Euro 2 4" xfId="95"/>
    <cellStyle name="Euro 2 5" xfId="96"/>
    <cellStyle name="Euro 3" xfId="97"/>
    <cellStyle name="Euro 3 2" xfId="98"/>
    <cellStyle name="Euro 3 3" xfId="99"/>
    <cellStyle name="Euro 4" xfId="100"/>
    <cellStyle name="Euro 5" xfId="101"/>
    <cellStyle name="formula" xfId="102"/>
    <cellStyle name="gap" xfId="103"/>
    <cellStyle name="gap 2" xfId="104"/>
    <cellStyle name="gap 2 2" xfId="105"/>
    <cellStyle name="gap 3" xfId="106"/>
    <cellStyle name="GreyBackground" xfId="107"/>
    <cellStyle name="GreyBackground 2" xfId="108"/>
    <cellStyle name="GreyBackground 2 2" xfId="109"/>
    <cellStyle name="GreyBackground 3" xfId="110"/>
    <cellStyle name="GreyBackground 3 2" xfId="111"/>
    <cellStyle name="Gut" xfId="112" builtinId="26" customBuiltin="1"/>
    <cellStyle name="Gut 2" xfId="113"/>
    <cellStyle name="Hyperlink" xfId="114" builtinId="8"/>
    <cellStyle name="Hyperlink 2" xfId="115"/>
    <cellStyle name="Hyperlink 2 2" xfId="116"/>
    <cellStyle name="Hyperlink 3" xfId="117"/>
    <cellStyle name="Hyperlink 3 2" xfId="118"/>
    <cellStyle name="Hyperlink 4" xfId="119"/>
    <cellStyle name="Hyperlink 4 2" xfId="120"/>
    <cellStyle name="ISC" xfId="121"/>
    <cellStyle name="ISC 2" xfId="122"/>
    <cellStyle name="ISC 2 2" xfId="123"/>
    <cellStyle name="ISC 3" xfId="124"/>
    <cellStyle name="Komma" xfId="125" builtinId="3"/>
    <cellStyle name="Komma 2" xfId="126"/>
    <cellStyle name="Komma 3" xfId="127"/>
    <cellStyle name="Komma 4" xfId="128"/>
    <cellStyle name="level1a" xfId="129"/>
    <cellStyle name="level1a 2" xfId="130"/>
    <cellStyle name="level2" xfId="131"/>
    <cellStyle name="level2 2" xfId="132"/>
    <cellStyle name="level2a" xfId="133"/>
    <cellStyle name="level2a 2" xfId="134"/>
    <cellStyle name="level3" xfId="135"/>
    <cellStyle name="Neutral" xfId="136" builtinId="28" customBuiltin="1"/>
    <cellStyle name="Neutral 2" xfId="137"/>
    <cellStyle name="Normal 2" xfId="138"/>
    <cellStyle name="Normal 2 2" xfId="139"/>
    <cellStyle name="Normal 2 2 2" xfId="140"/>
    <cellStyle name="Normal 2 2 2 2" xfId="141"/>
    <cellStyle name="Normal 2 2 2 2 2" xfId="142"/>
    <cellStyle name="Normal 2 2 2 3" xfId="143"/>
    <cellStyle name="Normal 2 2 2 4" xfId="144"/>
    <cellStyle name="Normal 2 2 3" xfId="145"/>
    <cellStyle name="Normal 2 2 3 2" xfId="146"/>
    <cellStyle name="Normal 2 2 4" xfId="147"/>
    <cellStyle name="Normal 2 2 5" xfId="148"/>
    <cellStyle name="Normal 2 3" xfId="149"/>
    <cellStyle name="Normal_1997-enrl" xfId="150"/>
    <cellStyle name="Notiz" xfId="151" builtinId="10" customBuiltin="1"/>
    <cellStyle name="Notiz 2" xfId="152"/>
    <cellStyle name="Percent 2" xfId="153"/>
    <cellStyle name="Percent 2 2" xfId="154"/>
    <cellStyle name="Percent_1 SubOverv.USd" xfId="155"/>
    <cellStyle name="row" xfId="156"/>
    <cellStyle name="RowCodes" xfId="157"/>
    <cellStyle name="Row-Col Headings" xfId="158"/>
    <cellStyle name="RowTitles_CENTRAL_GOVT" xfId="159"/>
    <cellStyle name="RowTitles-Col2" xfId="160"/>
    <cellStyle name="RowTitles-Col2 2" xfId="161"/>
    <cellStyle name="RowTitles-Col2 2 2" xfId="162"/>
    <cellStyle name="RowTitles-Detail" xfId="163"/>
    <cellStyle name="RowTitles-Detail 2" xfId="164"/>
    <cellStyle name="RowTitles-Detail 2 2" xfId="165"/>
    <cellStyle name="Schlecht" xfId="166" builtinId="27" customBuiltin="1"/>
    <cellStyle name="Schlecht 2" xfId="167"/>
    <cellStyle name="Standard" xfId="0" builtinId="0"/>
    <cellStyle name="Standard 10" xfId="168"/>
    <cellStyle name="Standard 11" xfId="169"/>
    <cellStyle name="Standard 12" xfId="170"/>
    <cellStyle name="Standard 2" xfId="171"/>
    <cellStyle name="Standard 2 10" xfId="172"/>
    <cellStyle name="Standard 2 10 2" xfId="173"/>
    <cellStyle name="Standard 2 10 2 2" xfId="174"/>
    <cellStyle name="Standard 2 10 3" xfId="175"/>
    <cellStyle name="Standard 2 10 4" xfId="176"/>
    <cellStyle name="Standard 2 11" xfId="177"/>
    <cellStyle name="Standard 2 12" xfId="178"/>
    <cellStyle name="Standard 2 12 2" xfId="179"/>
    <cellStyle name="Standard 2 13" xfId="180"/>
    <cellStyle name="Standard 2 14" xfId="181"/>
    <cellStyle name="Standard 2 15" xfId="182"/>
    <cellStyle name="Standard 2 2" xfId="183"/>
    <cellStyle name="Standard 2 2 2" xfId="184"/>
    <cellStyle name="Standard 2 2 2 2" xfId="185"/>
    <cellStyle name="Standard 2 2 3" xfId="186"/>
    <cellStyle name="Standard 2 2 4" xfId="187"/>
    <cellStyle name="Standard 2 2 5" xfId="188"/>
    <cellStyle name="Standard 2 3" xfId="189"/>
    <cellStyle name="Standard 2 3 2" xfId="190"/>
    <cellStyle name="Standard 2 3 2 2" xfId="191"/>
    <cellStyle name="Standard 2 3 3" xfId="192"/>
    <cellStyle name="Standard 2 3 4" xfId="193"/>
    <cellStyle name="Standard 2 4" xfId="194"/>
    <cellStyle name="Standard 2 4 2" xfId="195"/>
    <cellStyle name="Standard 2 4 2 2" xfId="196"/>
    <cellStyle name="Standard 2 4 3" xfId="197"/>
    <cellStyle name="Standard 2 4 4" xfId="198"/>
    <cellStyle name="Standard 2 5" xfId="199"/>
    <cellStyle name="Standard 2 5 2" xfId="200"/>
    <cellStyle name="Standard 2 5 2 2" xfId="201"/>
    <cellStyle name="Standard 2 5 3" xfId="202"/>
    <cellStyle name="Standard 2 5 4" xfId="203"/>
    <cellStyle name="Standard 2 6" xfId="204"/>
    <cellStyle name="Standard 2 6 2" xfId="205"/>
    <cellStyle name="Standard 2 6 2 2" xfId="206"/>
    <cellStyle name="Standard 2 6 3" xfId="207"/>
    <cellStyle name="Standard 2 6 4" xfId="208"/>
    <cellStyle name="Standard 2 7" xfId="209"/>
    <cellStyle name="Standard 2 7 2" xfId="210"/>
    <cellStyle name="Standard 2 7 2 2" xfId="211"/>
    <cellStyle name="Standard 2 7 3" xfId="212"/>
    <cellStyle name="Standard 2 7 4" xfId="213"/>
    <cellStyle name="Standard 2 8" xfId="214"/>
    <cellStyle name="Standard 2 8 2" xfId="215"/>
    <cellStyle name="Standard 2 8 2 2" xfId="216"/>
    <cellStyle name="Standard 2 8 3" xfId="217"/>
    <cellStyle name="Standard 2 8 4" xfId="218"/>
    <cellStyle name="Standard 2 9" xfId="219"/>
    <cellStyle name="Standard 2 9 2" xfId="220"/>
    <cellStyle name="Standard 2 9 2 2" xfId="221"/>
    <cellStyle name="Standard 2 9 3" xfId="222"/>
    <cellStyle name="Standard 2 9 4" xfId="223"/>
    <cellStyle name="Standard 2_h4 3" xfId="224"/>
    <cellStyle name="Standard 3" xfId="225"/>
    <cellStyle name="Standard 3 2" xfId="226"/>
    <cellStyle name="Standard 4" xfId="227"/>
    <cellStyle name="Standard 4 2" xfId="228"/>
    <cellStyle name="Standard 4 2 2" xfId="229"/>
    <cellStyle name="Standard 4 2 2 2" xfId="230"/>
    <cellStyle name="Standard 4 2 3" xfId="231"/>
    <cellStyle name="Standard 4 2 4" xfId="232"/>
    <cellStyle name="Standard 4 3" xfId="233"/>
    <cellStyle name="Standard 4 3 2" xfId="234"/>
    <cellStyle name="Standard 4 3 2 2" xfId="235"/>
    <cellStyle name="Standard 4 3 3" xfId="236"/>
    <cellStyle name="Standard 4 3 4" xfId="237"/>
    <cellStyle name="Standard 4 4" xfId="238"/>
    <cellStyle name="Standard 4 4 2" xfId="239"/>
    <cellStyle name="Standard 4 4 2 2" xfId="240"/>
    <cellStyle name="Standard 4 4 3" xfId="241"/>
    <cellStyle name="Standard 4 4 4" xfId="242"/>
    <cellStyle name="Standard 4 5" xfId="243"/>
    <cellStyle name="Standard 4 5 2" xfId="244"/>
    <cellStyle name="Standard 4 5 2 2" xfId="245"/>
    <cellStyle name="Standard 4 5 3" xfId="246"/>
    <cellStyle name="Standard 4 5 4" xfId="247"/>
    <cellStyle name="Standard 4 6" xfId="248"/>
    <cellStyle name="Standard 4 6 2" xfId="249"/>
    <cellStyle name="Standard 4 6 2 2" xfId="250"/>
    <cellStyle name="Standard 4 6 3" xfId="251"/>
    <cellStyle name="Standard 4 6 4" xfId="252"/>
    <cellStyle name="Standard 4 7" xfId="253"/>
    <cellStyle name="Standard 4 7 2" xfId="254"/>
    <cellStyle name="Standard 4 7 2 2" xfId="255"/>
    <cellStyle name="Standard 4 7 3" xfId="256"/>
    <cellStyle name="Standard 4 7 4" xfId="257"/>
    <cellStyle name="Standard 4 8" xfId="258"/>
    <cellStyle name="Standard 4 8 2" xfId="259"/>
    <cellStyle name="Standard 4 8 2 2" xfId="260"/>
    <cellStyle name="Standard 4 8 3" xfId="261"/>
    <cellStyle name="Standard 4 8 4" xfId="262"/>
    <cellStyle name="Standard 5" xfId="263"/>
    <cellStyle name="Standard 5 2" xfId="264"/>
    <cellStyle name="Standard 6" xfId="265"/>
    <cellStyle name="Standard 7" xfId="266"/>
    <cellStyle name="Standard 8" xfId="267"/>
    <cellStyle name="Standard 9" xfId="268"/>
    <cellStyle name="temp" xfId="269"/>
    <cellStyle name="title1" xfId="270"/>
    <cellStyle name="Überschrift" xfId="271" builtinId="15" customBuiltin="1"/>
    <cellStyle name="Überschrift 1" xfId="272" builtinId="16" customBuiltin="1"/>
    <cellStyle name="Überschrift 1 2" xfId="273"/>
    <cellStyle name="Überschrift 2" xfId="274" builtinId="17" customBuiltin="1"/>
    <cellStyle name="Überschrift 2 2" xfId="275"/>
    <cellStyle name="Überschrift 3" xfId="276" builtinId="18" customBuiltin="1"/>
    <cellStyle name="Überschrift 3 2" xfId="277"/>
    <cellStyle name="Überschrift 4" xfId="278" builtinId="19" customBuiltin="1"/>
    <cellStyle name="Überschrift 4 2" xfId="279"/>
    <cellStyle name="Überschrift 5" xfId="280"/>
    <cellStyle name="Verknüpfte Zelle" xfId="281" builtinId="24" customBuiltin="1"/>
    <cellStyle name="Verknüpfte Zelle 2" xfId="282"/>
    <cellStyle name="Warnender Text" xfId="283" builtinId="11" customBuiltin="1"/>
    <cellStyle name="Warnender Text 2" xfId="284"/>
    <cellStyle name="Zelle überprüfen" xfId="285" builtinId="23" customBuiltin="1"/>
    <cellStyle name="Zelle überprüfen 2" xfId="286"/>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28575</xdr:rowOff>
    </xdr:from>
    <xdr:to>
      <xdr:col>9</xdr:col>
      <xdr:colOff>104775</xdr:colOff>
      <xdr:row>24</xdr:row>
      <xdr:rowOff>19050</xdr:rowOff>
    </xdr:to>
    <xdr:pic>
      <xdr:nvPicPr>
        <xdr:cNvPr id="53619"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314" b="7603"/>
        <a:stretch>
          <a:fillRect/>
        </a:stretch>
      </xdr:blipFill>
      <xdr:spPr bwMode="auto">
        <a:xfrm>
          <a:off x="19050" y="676275"/>
          <a:ext cx="6943725" cy="355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9</xdr:col>
      <xdr:colOff>104775</xdr:colOff>
      <xdr:row>25</xdr:row>
      <xdr:rowOff>19050</xdr:rowOff>
    </xdr:to>
    <xdr:pic>
      <xdr:nvPicPr>
        <xdr:cNvPr id="63553"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6750"/>
          <a:ext cx="6962775" cy="359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BBE2016\Kapitel_F\F2\f2_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kumente%20und%20Einstellungen\vphilip\Eigene%20Dateien\BBE%202010\Kapitel%20H\Kap.%20H4.5\Abb.%20H4.5-2we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erst\AppData\Local\Temp\FS%2011_Reihe%204.3.1_Nichtmonet&#228;re%20Kennzahlen%201980-2013-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Abb. F2-4A"/>
      <sheetName val="Abb. F2-5A"/>
      <sheetName val="Tab. F2-1"/>
      <sheetName val="Tab. F2-2"/>
      <sheetName val="Tab. F2-3"/>
      <sheetName val="Tab. F2-4"/>
      <sheetName val="Tab. F2-5"/>
      <sheetName val="Tab. F2-6"/>
      <sheetName val="Tab. F2-7"/>
      <sheetName val="Tab. F2-8"/>
      <sheetName val="Tab. F2-9"/>
      <sheetName val="Tab. F2-10"/>
      <sheetName val="Tab. F2-11"/>
      <sheetName val="Tab. F2-12"/>
      <sheetName val="Tab. F2-13"/>
      <sheetName val="Tab. F2-14"/>
      <sheetName val="Tab. F2-15"/>
      <sheetName val="Tab. F2-16"/>
      <sheetName val="Tab. F2-17web"/>
      <sheetName val="Tab. F2-18"/>
      <sheetName val="Tab F2-19"/>
      <sheetName val="Tab. F2-20"/>
      <sheetName val="Tab. F2-20web"/>
      <sheetName val="Tab. F2-21"/>
      <sheetName val="Tab. F2-22web"/>
      <sheetName val="Tab. F2-23"/>
      <sheetName val="Tab. F2-24"/>
      <sheetName val="Tab. F2-25A"/>
      <sheetName val="Tab. F2-26A"/>
      <sheetName val="Tab. F2-24web"/>
      <sheetName val="Tab. F2-25we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 H4.5-2web (2)"/>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Deckblatt"/>
      <sheetName val="Inhalt"/>
      <sheetName val="Gebietsstand"/>
      <sheetName val="Vorbemerkung"/>
      <sheetName val="Erläuterungen"/>
      <sheetName val="TAB-01.1"/>
      <sheetName val="TAB-01.2"/>
      <sheetName val="TAB-02"/>
      <sheetName val="TAB-03"/>
      <sheetName val="TAB-04"/>
      <sheetName val="TAB-05"/>
      <sheetName val="TAB-06"/>
      <sheetName val="TAB-07.1"/>
      <sheetName val="TAB-07.2"/>
      <sheetName val="TAB-08"/>
      <sheetName val="TAB-09"/>
      <sheetName val="TAB-10.1"/>
      <sheetName val="TAB-10.2"/>
      <sheetName val="TAB-11.1"/>
      <sheetName val="TAB-11.2"/>
      <sheetName val="TAB-11.3"/>
      <sheetName val="TAB-11.4"/>
      <sheetName val="TAB-12"/>
      <sheetName val="TAB-13"/>
      <sheetName val="TAB-14-WISS"/>
      <sheetName val="TAB-14-FH"/>
      <sheetName val="TAB-14-HI ohne"/>
      <sheetName val="TAB-14-HI"/>
      <sheetName val="TAB-15.1"/>
      <sheetName val="TAB-15.2"/>
      <sheetName val="TAB-16"/>
      <sheetName val="TAB-17-WISS"/>
      <sheetName val="TAB-17-FH"/>
      <sheetName val="TAB-17-HI"/>
      <sheetName val="TAB-18"/>
      <sheetName val="TAB-19"/>
      <sheetName val="TAB-20"/>
      <sheetName val="TAB-21.1"/>
      <sheetName val="TAB-21.2"/>
      <sheetName val="TAB-22.1"/>
      <sheetName val="TAB-22.2"/>
      <sheetName val="ANH-01"/>
      <sheetName val="ANH-02"/>
      <sheetName val="ANH-03"/>
      <sheetName val="ANH-04"/>
      <sheetName val="ANH-05"/>
      <sheetName val="ANH-0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zoomScaleNormal="100" workbookViewId="0">
      <selection activeCell="A2" sqref="A2"/>
    </sheetView>
  </sheetViews>
  <sheetFormatPr baseColWidth="10" defaultRowHeight="12.75"/>
  <sheetData>
    <row r="1" spans="1:10" ht="15" customHeight="1"/>
    <row r="2" spans="1:10" ht="15" customHeight="1">
      <c r="A2" s="655" t="s">
        <v>491</v>
      </c>
      <c r="B2" s="658"/>
      <c r="C2" s="657"/>
      <c r="D2" s="657"/>
      <c r="E2" s="657"/>
    </row>
    <row r="3" spans="1:10" ht="15" customHeight="1">
      <c r="A3" s="655"/>
      <c r="B3" s="5"/>
      <c r="C3" s="5"/>
      <c r="D3" s="5"/>
      <c r="E3" s="5"/>
    </row>
    <row r="4" spans="1:10" ht="15" customHeight="1">
      <c r="A4" s="656" t="s">
        <v>492</v>
      </c>
      <c r="B4" s="5"/>
      <c r="C4" s="5"/>
      <c r="D4" s="5"/>
      <c r="E4" s="5"/>
    </row>
    <row r="5" spans="1:10" ht="15" customHeight="1">
      <c r="A5" s="656"/>
      <c r="B5" s="5"/>
      <c r="C5" s="5"/>
      <c r="D5" s="5"/>
      <c r="E5" s="5"/>
    </row>
    <row r="6" spans="1:10" ht="29.25" customHeight="1">
      <c r="A6" s="710" t="s">
        <v>434</v>
      </c>
      <c r="B6" s="710"/>
      <c r="C6" s="710"/>
      <c r="D6" s="710"/>
      <c r="E6" s="710"/>
      <c r="F6" s="710"/>
      <c r="G6" s="710"/>
      <c r="H6" s="710"/>
      <c r="I6" s="710"/>
      <c r="J6" s="710"/>
    </row>
    <row r="7" spans="1:10" ht="15" customHeight="1">
      <c r="A7" s="710" t="s">
        <v>544</v>
      </c>
      <c r="B7" s="710"/>
      <c r="C7" s="710"/>
      <c r="D7" s="710"/>
      <c r="E7" s="710"/>
      <c r="F7" s="710"/>
      <c r="G7" s="710"/>
      <c r="H7" s="710"/>
      <c r="I7" s="710"/>
      <c r="J7" s="710"/>
    </row>
    <row r="8" spans="1:10" ht="15" customHeight="1">
      <c r="A8" s="712" t="s">
        <v>545</v>
      </c>
      <c r="B8" s="712"/>
      <c r="C8" s="712"/>
      <c r="D8" s="712"/>
      <c r="E8" s="712"/>
      <c r="F8" s="712"/>
      <c r="G8" s="712"/>
      <c r="H8" s="712"/>
      <c r="I8" s="712"/>
      <c r="J8" s="712"/>
    </row>
    <row r="9" spans="1:10" ht="15" customHeight="1">
      <c r="A9" s="712" t="s">
        <v>547</v>
      </c>
      <c r="B9" s="712"/>
      <c r="C9" s="712"/>
      <c r="D9" s="712"/>
      <c r="E9" s="712"/>
      <c r="F9" s="712"/>
      <c r="G9" s="712"/>
    </row>
    <row r="10" spans="1:10" ht="29.25" customHeight="1">
      <c r="A10" s="710" t="s">
        <v>546</v>
      </c>
      <c r="B10" s="710"/>
      <c r="C10" s="710"/>
      <c r="D10" s="710"/>
      <c r="E10" s="710"/>
      <c r="F10" s="710"/>
      <c r="G10" s="710"/>
      <c r="H10" s="710"/>
      <c r="I10" s="710"/>
      <c r="J10" s="710"/>
    </row>
    <row r="11" spans="1:10" ht="15" customHeight="1">
      <c r="A11" s="710" t="s">
        <v>564</v>
      </c>
      <c r="B11" s="710"/>
      <c r="C11" s="710"/>
      <c r="D11" s="710"/>
      <c r="E11" s="710"/>
      <c r="F11" s="710"/>
      <c r="G11" s="710"/>
      <c r="H11" s="710"/>
      <c r="I11" s="710"/>
      <c r="J11" s="710"/>
    </row>
    <row r="12" spans="1:10" ht="15" customHeight="1">
      <c r="A12" s="708"/>
      <c r="B12" s="708"/>
      <c r="C12" s="708"/>
      <c r="D12" s="708"/>
      <c r="E12" s="708"/>
      <c r="F12" s="708"/>
      <c r="G12" s="708"/>
      <c r="H12" s="708"/>
      <c r="I12" s="708"/>
      <c r="J12" s="708"/>
    </row>
    <row r="13" spans="1:10" ht="15" customHeight="1"/>
    <row r="14" spans="1:10" ht="15" customHeight="1">
      <c r="A14" s="659" t="s">
        <v>493</v>
      </c>
      <c r="B14" s="654"/>
      <c r="C14" s="654"/>
    </row>
    <row r="15" spans="1:10" ht="15" customHeight="1"/>
    <row r="16" spans="1:10" ht="29.25" customHeight="1">
      <c r="A16" s="710" t="s">
        <v>548</v>
      </c>
      <c r="B16" s="710"/>
      <c r="C16" s="710"/>
      <c r="D16" s="710"/>
      <c r="E16" s="710"/>
      <c r="F16" s="710"/>
      <c r="G16" s="710"/>
      <c r="H16" s="710"/>
      <c r="I16" s="710"/>
      <c r="J16" s="710"/>
    </row>
    <row r="17" spans="1:10" ht="29.25" customHeight="1">
      <c r="A17" s="710" t="s">
        <v>555</v>
      </c>
      <c r="B17" s="710"/>
      <c r="C17" s="710"/>
      <c r="D17" s="710"/>
      <c r="E17" s="710"/>
      <c r="F17" s="710"/>
      <c r="G17" s="710"/>
      <c r="H17" s="710"/>
      <c r="I17" s="710"/>
      <c r="J17" s="710"/>
    </row>
    <row r="18" spans="1:10" ht="30.75" customHeight="1">
      <c r="A18" s="710" t="s">
        <v>549</v>
      </c>
      <c r="B18" s="710"/>
      <c r="C18" s="710"/>
      <c r="D18" s="710"/>
      <c r="E18" s="710"/>
      <c r="F18" s="710"/>
      <c r="G18" s="710"/>
      <c r="H18" s="710"/>
      <c r="I18" s="710"/>
      <c r="J18" s="710"/>
    </row>
    <row r="19" spans="1:10" ht="29.25" customHeight="1">
      <c r="A19" s="710" t="s">
        <v>553</v>
      </c>
      <c r="B19" s="710"/>
      <c r="C19" s="710"/>
      <c r="D19" s="710"/>
      <c r="E19" s="710"/>
      <c r="F19" s="710"/>
      <c r="G19" s="710"/>
      <c r="H19" s="710"/>
      <c r="I19" s="710"/>
      <c r="J19" s="710"/>
    </row>
    <row r="20" spans="1:10" ht="29.25" customHeight="1">
      <c r="A20" s="710" t="s">
        <v>445</v>
      </c>
      <c r="B20" s="710"/>
      <c r="C20" s="710"/>
      <c r="D20" s="710"/>
      <c r="E20" s="710"/>
      <c r="F20" s="710"/>
      <c r="G20" s="710"/>
      <c r="H20" s="710"/>
      <c r="I20" s="710"/>
      <c r="J20" s="710"/>
    </row>
    <row r="21" spans="1:10" ht="29.25" customHeight="1">
      <c r="A21" s="710" t="s">
        <v>556</v>
      </c>
      <c r="B21" s="710"/>
      <c r="C21" s="710"/>
      <c r="D21" s="710"/>
      <c r="E21" s="710"/>
      <c r="F21" s="710"/>
      <c r="G21" s="710"/>
      <c r="H21" s="710"/>
      <c r="I21" s="710"/>
      <c r="J21" s="710"/>
    </row>
    <row r="22" spans="1:10" ht="29.25" customHeight="1">
      <c r="A22" s="710" t="s">
        <v>559</v>
      </c>
      <c r="B22" s="710"/>
      <c r="C22" s="710"/>
      <c r="D22" s="710"/>
      <c r="E22" s="710"/>
      <c r="F22" s="710"/>
      <c r="G22" s="710"/>
      <c r="H22" s="710"/>
      <c r="I22" s="710"/>
      <c r="J22" s="710"/>
    </row>
    <row r="23" spans="1:10" ht="15" customHeight="1">
      <c r="A23" s="710" t="s">
        <v>551</v>
      </c>
      <c r="B23" s="710"/>
      <c r="C23" s="710"/>
      <c r="D23" s="710"/>
      <c r="E23" s="710"/>
      <c r="F23" s="710"/>
      <c r="G23" s="710"/>
      <c r="H23" s="710"/>
      <c r="I23" s="710"/>
      <c r="J23" s="710"/>
    </row>
    <row r="24" spans="1:10" ht="29.25" customHeight="1">
      <c r="A24" s="710" t="s">
        <v>554</v>
      </c>
      <c r="B24" s="710"/>
      <c r="C24" s="710"/>
      <c r="D24" s="710"/>
      <c r="E24" s="710"/>
      <c r="F24" s="710"/>
      <c r="G24" s="710"/>
      <c r="H24" s="710"/>
      <c r="I24" s="710"/>
      <c r="J24" s="710"/>
    </row>
    <row r="25" spans="1:10" ht="15" customHeight="1">
      <c r="A25" s="710" t="s">
        <v>557</v>
      </c>
      <c r="B25" s="710"/>
      <c r="C25" s="710"/>
      <c r="D25" s="710"/>
      <c r="E25" s="710"/>
      <c r="F25" s="710"/>
      <c r="G25" s="710"/>
      <c r="H25" s="710"/>
      <c r="I25" s="710"/>
      <c r="J25" s="710"/>
    </row>
    <row r="26" spans="1:10" ht="29.25" customHeight="1">
      <c r="A26" s="710" t="s">
        <v>561</v>
      </c>
      <c r="B26" s="710"/>
      <c r="C26" s="710"/>
      <c r="D26" s="710"/>
      <c r="E26" s="710"/>
      <c r="F26" s="710"/>
      <c r="G26" s="710"/>
      <c r="H26" s="710"/>
      <c r="I26" s="710"/>
      <c r="J26" s="710"/>
    </row>
    <row r="27" spans="1:10" ht="15" customHeight="1">
      <c r="A27" s="710" t="s">
        <v>506</v>
      </c>
      <c r="B27" s="710"/>
      <c r="C27" s="710"/>
      <c r="D27" s="710"/>
      <c r="E27" s="710"/>
      <c r="F27" s="710"/>
      <c r="G27" s="710"/>
      <c r="H27" s="710"/>
      <c r="I27" s="710"/>
      <c r="J27" s="710"/>
    </row>
    <row r="28" spans="1:10" ht="15" customHeight="1">
      <c r="A28" s="710" t="s">
        <v>565</v>
      </c>
      <c r="B28" s="710"/>
      <c r="C28" s="710"/>
      <c r="D28" s="710"/>
      <c r="E28" s="710"/>
      <c r="F28" s="710"/>
      <c r="G28" s="710"/>
      <c r="H28" s="710"/>
      <c r="I28" s="710"/>
      <c r="J28" s="710"/>
    </row>
    <row r="29" spans="1:10" ht="29.25" customHeight="1">
      <c r="A29" s="710" t="s">
        <v>507</v>
      </c>
      <c r="B29" s="710"/>
      <c r="C29" s="710"/>
      <c r="D29" s="710"/>
      <c r="E29" s="710"/>
      <c r="F29" s="710"/>
      <c r="G29" s="710"/>
      <c r="H29" s="710"/>
      <c r="I29" s="710"/>
      <c r="J29" s="710"/>
    </row>
    <row r="30" spans="1:10" ht="15" customHeight="1">
      <c r="A30" s="710" t="s">
        <v>562</v>
      </c>
      <c r="B30" s="710"/>
      <c r="C30" s="710"/>
      <c r="D30" s="710"/>
      <c r="E30" s="710"/>
      <c r="F30" s="710"/>
      <c r="G30" s="710"/>
      <c r="H30" s="710"/>
      <c r="I30" s="710"/>
      <c r="J30" s="710"/>
    </row>
    <row r="31" spans="1:10" ht="29.25" customHeight="1">
      <c r="A31" s="710" t="s">
        <v>563</v>
      </c>
      <c r="B31" s="710"/>
      <c r="C31" s="710"/>
      <c r="D31" s="710"/>
      <c r="E31" s="710"/>
      <c r="F31" s="710"/>
      <c r="G31" s="710"/>
      <c r="H31" s="710"/>
      <c r="I31" s="710"/>
      <c r="J31" s="710"/>
    </row>
    <row r="32" spans="1:10" ht="15" customHeight="1">
      <c r="A32" s="710" t="s">
        <v>552</v>
      </c>
      <c r="B32" s="710"/>
      <c r="C32" s="710"/>
      <c r="D32" s="710"/>
      <c r="E32" s="710"/>
      <c r="F32" s="710"/>
      <c r="G32" s="710"/>
      <c r="H32" s="710"/>
      <c r="I32" s="710"/>
      <c r="J32" s="710"/>
    </row>
    <row r="33" spans="1:10" ht="29.25" customHeight="1">
      <c r="A33" s="710" t="s">
        <v>558</v>
      </c>
      <c r="B33" s="710"/>
      <c r="C33" s="710"/>
      <c r="D33" s="710"/>
      <c r="E33" s="710"/>
      <c r="F33" s="710"/>
      <c r="G33" s="710"/>
      <c r="H33" s="710"/>
      <c r="I33" s="710"/>
      <c r="J33" s="710"/>
    </row>
    <row r="34" spans="1:10" ht="29.25" customHeight="1">
      <c r="A34" s="710" t="s">
        <v>550</v>
      </c>
      <c r="B34" s="710"/>
      <c r="C34" s="710"/>
      <c r="D34" s="710"/>
      <c r="E34" s="710"/>
      <c r="F34" s="710"/>
      <c r="G34" s="710"/>
      <c r="H34" s="710"/>
      <c r="I34" s="710"/>
      <c r="J34" s="710"/>
    </row>
    <row r="35" spans="1:10" ht="29.25" customHeight="1">
      <c r="A35" s="710" t="s">
        <v>560</v>
      </c>
      <c r="B35" s="710"/>
      <c r="C35" s="710"/>
      <c r="D35" s="710"/>
      <c r="E35" s="710"/>
      <c r="F35" s="710"/>
      <c r="G35" s="710"/>
      <c r="H35" s="710"/>
      <c r="I35" s="710"/>
      <c r="J35" s="710"/>
    </row>
    <row r="36" spans="1:10" ht="15" customHeight="1"/>
    <row r="37" spans="1:10" ht="15" customHeight="1"/>
    <row r="38" spans="1:10" ht="15" customHeight="1">
      <c r="A38" s="660" t="s">
        <v>494</v>
      </c>
      <c r="F38" s="666"/>
      <c r="G38" s="666"/>
      <c r="H38" s="5"/>
      <c r="I38" s="5"/>
      <c r="J38" s="5"/>
    </row>
    <row r="39" spans="1:10" ht="15" customHeight="1">
      <c r="A39" s="660"/>
      <c r="F39" s="666"/>
      <c r="G39" s="666"/>
      <c r="H39" s="5"/>
      <c r="I39" s="5"/>
      <c r="J39" s="5"/>
    </row>
    <row r="40" spans="1:10" ht="15" customHeight="1">
      <c r="A40" s="661" t="s">
        <v>121</v>
      </c>
      <c r="B40" s="666" t="s">
        <v>495</v>
      </c>
      <c r="C40" s="666"/>
      <c r="D40" s="666"/>
      <c r="E40" s="666"/>
      <c r="F40" s="666"/>
      <c r="G40" s="666"/>
      <c r="H40" s="5"/>
      <c r="I40" s="5"/>
      <c r="J40" s="5"/>
    </row>
    <row r="41" spans="1:10" ht="15" customHeight="1">
      <c r="A41" s="662">
        <v>0</v>
      </c>
      <c r="B41" s="666" t="s">
        <v>496</v>
      </c>
      <c r="C41" s="666"/>
      <c r="D41" s="666"/>
      <c r="E41" s="666"/>
      <c r="F41" s="666"/>
      <c r="G41" s="666"/>
      <c r="H41" s="5"/>
      <c r="I41" s="5"/>
      <c r="J41" s="5"/>
    </row>
    <row r="42" spans="1:10" ht="15" customHeight="1">
      <c r="A42" s="661" t="s">
        <v>122</v>
      </c>
      <c r="B42" s="666" t="s">
        <v>497</v>
      </c>
      <c r="C42" s="666"/>
      <c r="D42" s="666"/>
      <c r="E42" s="666"/>
      <c r="F42" s="666"/>
      <c r="G42" s="666"/>
      <c r="H42" s="5"/>
      <c r="I42" s="5"/>
      <c r="J42" s="5"/>
    </row>
    <row r="43" spans="1:10" ht="15" customHeight="1">
      <c r="A43" s="662" t="s">
        <v>498</v>
      </c>
      <c r="B43" s="666" t="s">
        <v>499</v>
      </c>
      <c r="C43" s="666"/>
      <c r="D43" s="666"/>
      <c r="E43" s="666"/>
      <c r="F43" s="666"/>
      <c r="G43" s="666"/>
      <c r="H43" s="5"/>
      <c r="I43" s="5"/>
      <c r="J43" s="5"/>
    </row>
    <row r="44" spans="1:10" ht="15" customHeight="1">
      <c r="A44" s="663" t="s">
        <v>55</v>
      </c>
      <c r="B44" s="666" t="s">
        <v>500</v>
      </c>
      <c r="C44" s="666"/>
      <c r="D44" s="666"/>
      <c r="E44" s="666"/>
      <c r="H44" s="5"/>
      <c r="I44" s="5"/>
      <c r="J44" s="5"/>
    </row>
    <row r="45" spans="1:10" ht="15" customHeight="1">
      <c r="A45" s="662" t="s">
        <v>56</v>
      </c>
      <c r="B45" s="666" t="s">
        <v>501</v>
      </c>
      <c r="C45" s="666"/>
      <c r="D45" s="666"/>
      <c r="E45" s="666"/>
      <c r="F45" s="664"/>
      <c r="H45" s="5"/>
      <c r="I45" s="5"/>
      <c r="J45" s="5"/>
    </row>
    <row r="46" spans="1:10" ht="15" customHeight="1">
      <c r="A46" s="662" t="s">
        <v>502</v>
      </c>
      <c r="B46" s="666" t="s">
        <v>503</v>
      </c>
      <c r="C46" s="666"/>
      <c r="D46" s="666"/>
      <c r="E46" s="666"/>
      <c r="H46" s="5"/>
      <c r="I46" s="5"/>
      <c r="J46" s="5"/>
    </row>
    <row r="47" spans="1:10" ht="15" customHeight="1">
      <c r="A47" s="664"/>
      <c r="B47" s="629"/>
      <c r="C47" s="629"/>
      <c r="F47" s="665"/>
      <c r="G47" s="665"/>
      <c r="H47" s="665"/>
      <c r="I47" s="665"/>
      <c r="J47" s="665"/>
    </row>
    <row r="48" spans="1:10" ht="15" customHeight="1">
      <c r="A48" s="664" t="s">
        <v>504</v>
      </c>
      <c r="B48" s="664"/>
      <c r="C48" s="664"/>
      <c r="D48" s="664"/>
      <c r="E48" s="664"/>
      <c r="F48" s="665"/>
      <c r="G48" s="665"/>
      <c r="H48" s="665"/>
      <c r="I48" s="665"/>
      <c r="J48" s="665"/>
    </row>
    <row r="49" spans="1:10" ht="15" customHeight="1">
      <c r="F49" s="5"/>
      <c r="G49" s="5"/>
      <c r="H49" s="5"/>
      <c r="I49" s="5"/>
      <c r="J49" s="5"/>
    </row>
    <row r="50" spans="1:10" ht="28.5" customHeight="1">
      <c r="A50" s="711" t="s">
        <v>505</v>
      </c>
      <c r="B50" s="711"/>
      <c r="C50" s="711"/>
      <c r="D50" s="711"/>
      <c r="E50" s="711"/>
      <c r="F50" s="711"/>
      <c r="G50" s="711"/>
      <c r="H50" s="711"/>
      <c r="I50" s="711"/>
      <c r="J50" s="711"/>
    </row>
    <row r="51" spans="1:10" ht="15.75" customHeight="1"/>
    <row r="52" spans="1:10" ht="15.75" customHeight="1"/>
    <row r="53" spans="1:10" ht="15.75" customHeight="1"/>
    <row r="54" spans="1:10" ht="15.75" customHeight="1"/>
    <row r="55" spans="1:10" ht="15.75" customHeight="1"/>
    <row r="56" spans="1:10" ht="15.75" customHeight="1"/>
    <row r="57" spans="1:10" ht="15.75" customHeight="1"/>
    <row r="58" spans="1:10" ht="15.75" customHeight="1"/>
    <row r="59" spans="1:10" ht="15.75" customHeight="1"/>
    <row r="60" spans="1:10" ht="15.75" customHeight="1"/>
  </sheetData>
  <mergeCells count="27">
    <mergeCell ref="A18:J18"/>
    <mergeCell ref="A50:J50"/>
    <mergeCell ref="A6:J6"/>
    <mergeCell ref="A16:J16"/>
    <mergeCell ref="A8:J8"/>
    <mergeCell ref="A9:G9"/>
    <mergeCell ref="A33:J33"/>
    <mergeCell ref="A34:J34"/>
    <mergeCell ref="A26:J26"/>
    <mergeCell ref="A29:J29"/>
    <mergeCell ref="A32:J32"/>
    <mergeCell ref="A19:J19"/>
    <mergeCell ref="A20:J20"/>
    <mergeCell ref="A21:J21"/>
    <mergeCell ref="A22:J22"/>
    <mergeCell ref="A35:J35"/>
    <mergeCell ref="A31:J31"/>
    <mergeCell ref="A7:J7"/>
    <mergeCell ref="A11:J11"/>
    <mergeCell ref="A27:J27"/>
    <mergeCell ref="A28:J28"/>
    <mergeCell ref="A23:J23"/>
    <mergeCell ref="A30:J30"/>
    <mergeCell ref="A25:J25"/>
    <mergeCell ref="A10:J10"/>
    <mergeCell ref="A24:J24"/>
    <mergeCell ref="A17:J17"/>
  </mergeCells>
  <hyperlinks>
    <hyperlink ref="A6:J6" location="'Abb. F2-4A'!A1" display="Abb. F2-4A: Höchster Bildungsabschluss der Eltern der Studienanfängerinnen und -anfänger des Wintersemesters 2010 nach Art der Hochschulzugangsberechtigung (in %)"/>
    <hyperlink ref="A7:J7" location="'Tab. F2-1A'!A1" display="Tab. F2-1A: Studienberechtigte und Studienberechtigtenquote 1995 und 2000 bis 2014* nach Art der Hochschulreife** und Geschlecht"/>
    <hyperlink ref="A8:J8" location="'Tab. F2-2A'!A1" display="Tab. F2-2A: Zahl der Studienanfängerinnen und -anfänger*, Frauenanteil, Anteil Fachhochschule und Studienanfängerquote 1975 bis 2015**"/>
    <hyperlink ref="A9:G9" location="'Tab. F2-3A'!A1" display="Tab. F2-3A: Studienanfängerinnen und -anfänger* 1975 bis 2015 nach Fächergruppen** (in %)"/>
    <hyperlink ref="A10:J10" location="'Tab. F2-4A'!A1" display="Tab. F2-4A: Zusammensetzung der Studienanfängerinnen und -anfänger 2000 bis 2014* nach Art der Studienberechtigung und Hochschularten (in %)"/>
    <hyperlink ref="A11:I11" location="'Tab. F2-5A'!A1" display="Tab. F2-5A: Studienanfängerzahl*, Ausländer und internationale Studierende (Bildungsausländer)** 1975 bis 2015"/>
    <hyperlink ref="A16:J16" location="'Abb. F2-5web'!A1" display="Abb. F2-5web: Studierwahrscheinlichkeit* der Studienberechtigtenjahrgänge 1996 bis 2012 nach höchstem beruflichen Abschluss der Eltern (in %)"/>
    <hyperlink ref="A17:J17" location="'Tab. F2-6web'!A1" display="Tab. F2-6web: Übergangsquoten in die Hochschule 1980, 1985, 1990, 1993 bis 2010 und 2012* nach Ländern, Geschlecht, Art der Hochschulreife und Migrationshintergrund (in %)"/>
    <hyperlink ref="A18:J18" location="'Tab. F2-7web'!A1" display="Tab. F2-7web: Zeitstruktur des Übergangs in die Hochschule* 1990, 1995 und 2000 bis 2014  nach Geschlecht und nach Art der Hochschulreife"/>
    <hyperlink ref="A19:J19" location="'Tab. F2-8web'!A1" display="Tab. F2-8web: Gründe für die verzögerte Studienaufnahme* in den Studienberechtigtenjahrgängen 2002, 2004, 2006, 2008, 2010 und 2012 nach Geschlecht (in %)"/>
    <hyperlink ref="A20:J20" location="'Tab. F2-9web'!A1" display="Tab. F2-9web: Veränderungen in den Studienabsichten zwischen 2008 (halbes Jahr nach Schulabschluss) und 2012 (vierheinhalb Jahre danach) (in %, Zellprozentuierung)"/>
    <hyperlink ref="A21:J21" location="'Tab. F2-10web'!A1" display="Tab. F2-10web: Determinanten der Studienentscheidung: Studienberechtigte 2008, viereinhalb Jahre nach Schulabschluss (in %) (logistische Regression, ausgewiesen sind average marginal effects*)"/>
    <hyperlink ref="A22:J22" location="'Tab. F2-11web'!A1" display="Tab. F2-11web:  Aspekte, die gegen die Aufnahme eines Studiums sprechen* nach Geschlecht, Bildungsherkunft, Art der Hochschulreife, Migrationshintergrund und regionaler Herkunft 2012** (in %)"/>
    <hyperlink ref="A23:H23" location="'Tab. F2-12web'!A1" display="Tab. F2-12web: Zahl der Studienanfängerinnen und -anfänger* 1995, 2000 und 2005 bis 2015 nach Ländern**"/>
    <hyperlink ref="A24:J24" location="'Tab. F2-13web'!A1" display="Tab. F2-13web: Wanderung der Studienanfängerinnen und -anfänger zwischen Westdeutschland (W), Ostdeutschland (O)* und Berlin (BE) in den Wintersemestern 2003/04 und 2009/10 bis 2014/15 nach Geschlecht und Ort des Erwerbs der Studienberechtigung"/>
    <hyperlink ref="A25:H25" location="'Tab. F2-14web'!A1" display="Tab. F2-14web: Studienanfängeranteil an Fachhochschulen* 1995, 2000 und 2005 bis 2015 nach  Ländern"/>
    <hyperlink ref="A26:J26" location="'Tab. F2-15web'!A1" display="Tab. F2-15web: Studienanfängerinnen und -anfänger* in den Wintersemestern 2005/06 und 2008/09 bis 2014/15 nach Altersgruppen und Hochschulart (in %)"/>
    <hyperlink ref="A27:H27" location="'Tab. F2-16web'!A1" display="Tab. F2-16web: Geplante/angestrebte Bildungswege der Studienberechtigten 2002 bis 2012 (in %)"/>
    <hyperlink ref="A28:J28" location="'Tab. F2-17web'!A1" display="Tab. F2-17web: Nichttraditionelle Studienanfängerinnen und -anfänger* 2010 bis 2014 nach Art der Hochschule und Trägerschaft "/>
    <hyperlink ref="A30:J30" location="'Tab. F2-19web'!A1" display="Tab. F2-19web: Einflussfaktoren der Zugehörigkeit zur erweiterten Abbruchrisikogruppe*, Ergebnisse logistischer Regressionen"/>
    <hyperlink ref="A31:J31" location="'Tab. F2-20web'!A1" display="Tab. F2-20web: Internationale (bildungsausländische) Studierende (Studienanfängerinnen und -anfänger) 2000, 2005, 2010 bis 2014 insgesamt und im Erststudium* nach Ländern (in %)"/>
    <hyperlink ref="A32:J32" location="'Tab F2-21web'!A1" display="Tab. F2-21web: Gründe für ein Studium in Deutschland 2006 und 2012 nach Einkommenssituation im Herkunftsland* (in %)**"/>
    <hyperlink ref="A33:J33" location="'Tab. F2-22web'!A1" display="Tab. F2-22web: Internationale Studierende (bildungsausländische Studienanfängerinnen und -anfänger*) 2000 bis 2014 nach Herkunftsregionen und Art des Studiums (in %)"/>
    <hyperlink ref="A34:J34" location="'Tab. F2-23web'!A1" display="Tab. F2-23web: Anzahl der internationalen Studierenden (bildungsausländische Studienanfängerinnen und -anfänger*) und Anteil derer aus den 12 wichtigsten Herkunftsstaaten** sowie für ausgewählte Staatengruppen 1997 bis 2014 nach Art des Abschlusses; Fraue"/>
    <hyperlink ref="A35:J35" location="'Tab. F2-24web'!A1" display="Tab. F2-24web: Internationale Studierende (bildungsausländische Studienanfängerinnen und -anfänger*) 2000 bis 2014 nach Fächergruppen** und Art des Studiums (i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zoomScaleNormal="100" workbookViewId="0">
      <selection sqref="A1:C1"/>
    </sheetView>
  </sheetViews>
  <sheetFormatPr baseColWidth="10" defaultRowHeight="12.75"/>
  <cols>
    <col min="1" max="1" width="6.28515625" style="106" customWidth="1"/>
    <col min="2" max="6" width="9.7109375" style="106" customWidth="1"/>
    <col min="7" max="7" width="10.28515625" style="106" customWidth="1"/>
    <col min="8" max="8" width="12.28515625" style="106" customWidth="1"/>
    <col min="9" max="9" width="11.42578125" style="106"/>
    <col min="10" max="10" width="6.140625" style="106" customWidth="1"/>
    <col min="11" max="11" width="3" style="106" customWidth="1"/>
    <col min="12" max="12" width="11.42578125" style="209"/>
    <col min="13" max="16384" width="11.42578125" style="106"/>
  </cols>
  <sheetData>
    <row r="1" spans="1:18" ht="25.5" customHeight="1">
      <c r="A1" s="713" t="s">
        <v>116</v>
      </c>
      <c r="B1" s="713"/>
      <c r="C1" s="713"/>
    </row>
    <row r="2" spans="1:18" ht="25.5" customHeight="1">
      <c r="A2" s="815" t="s">
        <v>449</v>
      </c>
      <c r="B2" s="815"/>
      <c r="C2" s="815"/>
      <c r="D2" s="815"/>
      <c r="E2" s="815"/>
      <c r="F2" s="815"/>
      <c r="G2" s="815"/>
      <c r="H2" s="815"/>
      <c r="I2" s="815"/>
    </row>
    <row r="3" spans="1:18" ht="12.75" customHeight="1">
      <c r="A3" s="802" t="s">
        <v>57</v>
      </c>
      <c r="B3" s="805" t="s">
        <v>75</v>
      </c>
      <c r="C3" s="807" t="s">
        <v>74</v>
      </c>
      <c r="D3" s="807"/>
      <c r="E3" s="807"/>
      <c r="F3" s="807"/>
      <c r="G3" s="808"/>
      <c r="H3" s="809" t="s">
        <v>10</v>
      </c>
      <c r="I3" s="809"/>
      <c r="J3" s="107"/>
    </row>
    <row r="4" spans="1:18" ht="40.5" customHeight="1">
      <c r="A4" s="803"/>
      <c r="B4" s="806"/>
      <c r="C4" s="136" t="s">
        <v>98</v>
      </c>
      <c r="D4" s="137" t="s">
        <v>99</v>
      </c>
      <c r="E4" s="137" t="s">
        <v>100</v>
      </c>
      <c r="F4" s="137" t="s">
        <v>101</v>
      </c>
      <c r="G4" s="137" t="s">
        <v>102</v>
      </c>
      <c r="H4" s="804"/>
      <c r="I4" s="804"/>
      <c r="J4" s="107"/>
      <c r="K4" s="167"/>
    </row>
    <row r="5" spans="1:18" ht="11.85" customHeight="1">
      <c r="A5" s="804"/>
      <c r="B5" s="170" t="s">
        <v>58</v>
      </c>
      <c r="C5" s="810" t="s">
        <v>59</v>
      </c>
      <c r="D5" s="811"/>
      <c r="E5" s="811"/>
      <c r="F5" s="811"/>
      <c r="G5" s="811"/>
      <c r="H5" s="812"/>
      <c r="I5" s="171" t="s">
        <v>73</v>
      </c>
      <c r="J5" s="107"/>
      <c r="K5" s="108"/>
      <c r="L5" s="208"/>
    </row>
    <row r="6" spans="1:18" ht="11.85" customHeight="1">
      <c r="A6" s="813" t="s">
        <v>60</v>
      </c>
      <c r="B6" s="813"/>
      <c r="C6" s="813"/>
      <c r="D6" s="813"/>
      <c r="E6" s="813"/>
      <c r="F6" s="813"/>
      <c r="G6" s="813"/>
      <c r="H6" s="813"/>
      <c r="I6" s="813"/>
      <c r="J6" s="107"/>
      <c r="K6" s="108"/>
      <c r="L6" s="109"/>
    </row>
    <row r="7" spans="1:18" ht="11.85" customHeight="1">
      <c r="A7" s="112">
        <v>1990</v>
      </c>
      <c r="B7" s="211">
        <v>274750</v>
      </c>
      <c r="C7" s="212">
        <v>31.604003639672428</v>
      </c>
      <c r="D7" s="212">
        <v>22.707188353048224</v>
      </c>
      <c r="E7" s="212">
        <v>6.2751592356687897</v>
      </c>
      <c r="F7" s="212">
        <v>6.0120109190172881</v>
      </c>
      <c r="G7" s="212">
        <v>10.293357597816197</v>
      </c>
      <c r="H7" s="229">
        <v>76.891719745222929</v>
      </c>
      <c r="I7" s="213">
        <v>211260</v>
      </c>
      <c r="J7" s="107"/>
      <c r="K7" s="110"/>
      <c r="L7" s="210"/>
      <c r="M7" s="111"/>
      <c r="N7" s="111"/>
      <c r="O7" s="111"/>
      <c r="P7" s="111"/>
      <c r="Q7" s="111"/>
      <c r="R7" s="111"/>
    </row>
    <row r="8" spans="1:18" ht="11.85" customHeight="1">
      <c r="A8" s="216">
        <v>1995</v>
      </c>
      <c r="B8" s="217">
        <v>307772</v>
      </c>
      <c r="C8" s="218">
        <v>27.544091080410173</v>
      </c>
      <c r="D8" s="218">
        <v>21.892504841246115</v>
      </c>
      <c r="E8" s="218">
        <v>6.8540997881548673</v>
      </c>
      <c r="F8" s="218">
        <v>4.5943100736909139</v>
      </c>
      <c r="G8" s="218">
        <v>10.162068024381684</v>
      </c>
      <c r="H8" s="218">
        <v>71.047073807883748</v>
      </c>
      <c r="I8" s="219">
        <v>218663</v>
      </c>
      <c r="J8" s="107"/>
    </row>
    <row r="9" spans="1:18" ht="11.85" customHeight="1">
      <c r="A9" s="112">
        <v>2000</v>
      </c>
      <c r="B9" s="211">
        <v>347539</v>
      </c>
      <c r="C9" s="212">
        <v>25.869326895686527</v>
      </c>
      <c r="D9" s="212">
        <v>25.485772819741094</v>
      </c>
      <c r="E9" s="212">
        <v>6.0922659039704898</v>
      </c>
      <c r="F9" s="212">
        <v>4.7183193828606287</v>
      </c>
      <c r="G9" s="212">
        <v>8.7860642978198129</v>
      </c>
      <c r="H9" s="212">
        <f>SUM(C9:G9)</f>
        <v>70.951749300078546</v>
      </c>
      <c r="I9" s="213">
        <v>246585</v>
      </c>
      <c r="J9" s="107"/>
      <c r="K9" s="167"/>
    </row>
    <row r="10" spans="1:18" ht="11.85" customHeight="1">
      <c r="A10" s="216">
        <v>2001</v>
      </c>
      <c r="B10" s="217">
        <v>343453</v>
      </c>
      <c r="C10" s="220">
        <v>28.442610779349721</v>
      </c>
      <c r="D10" s="220">
        <v>25.35194044017668</v>
      </c>
      <c r="E10" s="220">
        <v>5.5122534961115495</v>
      </c>
      <c r="F10" s="220">
        <v>3.6159241584729203</v>
      </c>
      <c r="G10" s="220">
        <v>7.5474664655717092</v>
      </c>
      <c r="H10" s="218">
        <v>70.470195339682576</v>
      </c>
      <c r="I10" s="219">
        <v>242032</v>
      </c>
      <c r="J10" s="107"/>
    </row>
    <row r="11" spans="1:18" ht="11.85" customHeight="1">
      <c r="A11" s="112">
        <v>2002</v>
      </c>
      <c r="B11" s="211">
        <v>361498</v>
      </c>
      <c r="C11" s="214">
        <v>29.87762034644728</v>
      </c>
      <c r="D11" s="214">
        <v>25.681746510354138</v>
      </c>
      <c r="E11" s="214">
        <v>5.1646205511510441</v>
      </c>
      <c r="F11" s="214">
        <v>3.2113593989454992</v>
      </c>
      <c r="G11" s="214">
        <v>7.5200969299968463</v>
      </c>
      <c r="H11" s="212">
        <v>71.455443736894807</v>
      </c>
      <c r="I11" s="213">
        <v>258310</v>
      </c>
      <c r="J11" s="107"/>
    </row>
    <row r="12" spans="1:18" ht="11.85" customHeight="1">
      <c r="A12" s="216">
        <v>2003</v>
      </c>
      <c r="B12" s="217">
        <v>369046</v>
      </c>
      <c r="C12" s="220">
        <v>33.383914200397783</v>
      </c>
      <c r="D12" s="220">
        <v>23.080862548300214</v>
      </c>
      <c r="E12" s="220">
        <v>4.7162142388753709</v>
      </c>
      <c r="F12" s="220">
        <v>3.0245552045002522</v>
      </c>
      <c r="G12" s="220">
        <v>7.7659695539309457</v>
      </c>
      <c r="H12" s="220">
        <v>71.97151574600457</v>
      </c>
      <c r="I12" s="219">
        <v>265608</v>
      </c>
      <c r="J12" s="107"/>
    </row>
    <row r="13" spans="1:18" ht="11.85" customHeight="1">
      <c r="A13" s="112">
        <v>2004</v>
      </c>
      <c r="B13" s="211">
        <v>386906</v>
      </c>
      <c r="C13" s="214">
        <v>32.245558352674806</v>
      </c>
      <c r="D13" s="214">
        <v>22.135350705339281</v>
      </c>
      <c r="E13" s="214">
        <v>4.4093397362666904</v>
      </c>
      <c r="F13" s="214">
        <v>3.3850599370389709</v>
      </c>
      <c r="G13" s="214">
        <v>8.1438385551012384</v>
      </c>
      <c r="H13" s="212">
        <v>70.319147286420986</v>
      </c>
      <c r="I13" s="213">
        <v>272069</v>
      </c>
      <c r="J13" s="107"/>
    </row>
    <row r="14" spans="1:18" ht="11.85" customHeight="1">
      <c r="A14" s="216">
        <v>2005</v>
      </c>
      <c r="B14" s="217">
        <v>399372</v>
      </c>
      <c r="C14" s="218">
        <v>32.753172480794845</v>
      </c>
      <c r="D14" s="218">
        <v>20.761846098374448</v>
      </c>
      <c r="E14" s="218">
        <v>4.6678284907304466</v>
      </c>
      <c r="F14" s="218">
        <v>3.8462886732169506</v>
      </c>
      <c r="G14" s="218">
        <v>8.103472451749246</v>
      </c>
      <c r="H14" s="133">
        <v>70.132608194865938</v>
      </c>
      <c r="I14" s="219">
        <v>280090</v>
      </c>
      <c r="J14" s="107"/>
      <c r="K14" s="167"/>
    </row>
    <row r="15" spans="1:18" ht="11.25" customHeight="1">
      <c r="A15" s="112">
        <v>2006</v>
      </c>
      <c r="B15" s="211">
        <v>415008</v>
      </c>
      <c r="C15" s="214">
        <v>31.031931914565504</v>
      </c>
      <c r="D15" s="214">
        <v>22.001985503893902</v>
      </c>
      <c r="E15" s="214">
        <v>4.9671331636980494</v>
      </c>
      <c r="F15" s="214">
        <v>4.1664257074562414</v>
      </c>
      <c r="G15" s="214">
        <v>7.8834624874701209</v>
      </c>
      <c r="H15" s="212">
        <v>70.050938777083815</v>
      </c>
      <c r="I15" s="213">
        <v>290717</v>
      </c>
      <c r="J15" s="107"/>
    </row>
    <row r="16" spans="1:18" ht="11.85" customHeight="1">
      <c r="A16" s="216">
        <v>2007</v>
      </c>
      <c r="B16" s="217">
        <v>434181</v>
      </c>
      <c r="C16" s="220">
        <v>32.598386387244027</v>
      </c>
      <c r="D16" s="220">
        <v>23.20529917246494</v>
      </c>
      <c r="E16" s="220">
        <v>5.1262031272671997</v>
      </c>
      <c r="F16" s="220">
        <v>4.0796349909369596</v>
      </c>
      <c r="G16" s="220">
        <v>7.3547667908084406</v>
      </c>
      <c r="H16" s="218">
        <v>72.364290468721578</v>
      </c>
      <c r="I16" s="219">
        <v>314192</v>
      </c>
      <c r="J16" s="107"/>
    </row>
    <row r="17" spans="1:12" ht="11.85" customHeight="1">
      <c r="A17" s="112">
        <v>2008</v>
      </c>
      <c r="B17" s="211">
        <v>442091</v>
      </c>
      <c r="C17" s="212">
        <v>34.012228251649546</v>
      </c>
      <c r="D17" s="212">
        <v>23.900509171188737</v>
      </c>
      <c r="E17" s="212">
        <v>4.8777287933932199</v>
      </c>
      <c r="F17" s="212">
        <v>4.1925757366695997</v>
      </c>
      <c r="G17" s="212">
        <v>5.9652876896385587</v>
      </c>
      <c r="H17" s="212">
        <v>72.948329642539662</v>
      </c>
      <c r="I17" s="213">
        <v>322498</v>
      </c>
      <c r="J17" s="107"/>
    </row>
    <row r="18" spans="1:12" ht="11.25" customHeight="1">
      <c r="A18" s="216">
        <v>2009</v>
      </c>
      <c r="B18" s="217">
        <v>449435</v>
      </c>
      <c r="C18" s="218">
        <v>36.114009812319914</v>
      </c>
      <c r="D18" s="218">
        <v>23.933828028524704</v>
      </c>
      <c r="E18" s="218">
        <v>4.9502152702838007</v>
      </c>
      <c r="F18" s="218">
        <v>3.9</v>
      </c>
      <c r="G18" s="218">
        <v>4.5755226005985294</v>
      </c>
      <c r="H18" s="218">
        <v>73.509851257690201</v>
      </c>
      <c r="I18" s="219">
        <v>330379</v>
      </c>
      <c r="J18" s="107"/>
      <c r="K18" s="167"/>
    </row>
    <row r="19" spans="1:12" ht="11.85" customHeight="1">
      <c r="A19" s="112">
        <v>2010</v>
      </c>
      <c r="B19" s="211">
        <v>458856</v>
      </c>
      <c r="C19" s="212">
        <v>37.447478075910524</v>
      </c>
      <c r="D19" s="212">
        <v>23.68041389891382</v>
      </c>
      <c r="E19" s="212">
        <v>4.7</v>
      </c>
      <c r="F19" s="212">
        <v>3.8</v>
      </c>
      <c r="G19" s="212">
        <v>2.7784315776627091</v>
      </c>
      <c r="H19" s="212">
        <v>72.431220252105234</v>
      </c>
      <c r="I19" s="213">
        <v>332355</v>
      </c>
      <c r="J19" s="107"/>
      <c r="K19" s="167"/>
    </row>
    <row r="20" spans="1:12" ht="11.85" customHeight="1">
      <c r="A20" s="216">
        <v>2011</v>
      </c>
      <c r="B20" s="217">
        <v>506952</v>
      </c>
      <c r="C20" s="218">
        <v>45.6</v>
      </c>
      <c r="D20" s="218">
        <v>17.5</v>
      </c>
      <c r="E20" s="218">
        <v>4.3</v>
      </c>
      <c r="F20" s="218">
        <v>3.9</v>
      </c>
      <c r="G20" s="218" t="s">
        <v>115</v>
      </c>
      <c r="H20" s="218">
        <v>71.400000000000006</v>
      </c>
      <c r="I20" s="219">
        <v>361949</v>
      </c>
      <c r="J20" s="107"/>
      <c r="K20" s="167"/>
    </row>
    <row r="21" spans="1:12" ht="11.85" customHeight="1">
      <c r="A21" s="112">
        <v>2012</v>
      </c>
      <c r="B21" s="211">
        <v>501483</v>
      </c>
      <c r="C21" s="212">
        <v>44.1</v>
      </c>
      <c r="D21" s="212">
        <v>19.100000000000001</v>
      </c>
      <c r="E21" s="212">
        <v>4.8</v>
      </c>
      <c r="F21" s="212" t="s">
        <v>115</v>
      </c>
      <c r="G21" s="212" t="s">
        <v>115</v>
      </c>
      <c r="H21" s="212">
        <v>67.900000000000006</v>
      </c>
      <c r="I21" s="213">
        <v>340707</v>
      </c>
      <c r="J21" s="107"/>
      <c r="K21" s="167"/>
    </row>
    <row r="22" spans="1:12" ht="11.85" customHeight="1">
      <c r="A22" s="216">
        <v>2013</v>
      </c>
      <c r="B22" s="217">
        <v>477020</v>
      </c>
      <c r="C22" s="218">
        <v>45.8</v>
      </c>
      <c r="D22" s="218">
        <v>21.7</v>
      </c>
      <c r="E22" s="218" t="s">
        <v>115</v>
      </c>
      <c r="F22" s="218" t="s">
        <v>115</v>
      </c>
      <c r="G22" s="218" t="s">
        <v>115</v>
      </c>
      <c r="H22" s="218">
        <v>67.5</v>
      </c>
      <c r="I22" s="219">
        <v>322198</v>
      </c>
      <c r="J22" s="107"/>
      <c r="K22" s="167"/>
    </row>
    <row r="23" spans="1:12" ht="11.85" customHeight="1">
      <c r="A23" s="139">
        <v>2014</v>
      </c>
      <c r="B23" s="615">
        <v>435255</v>
      </c>
      <c r="C23" s="215">
        <v>44.6</v>
      </c>
      <c r="D23" s="215" t="s">
        <v>115</v>
      </c>
      <c r="E23" s="215" t="s">
        <v>115</v>
      </c>
      <c r="F23" s="215" t="s">
        <v>115</v>
      </c>
      <c r="G23" s="215" t="s">
        <v>115</v>
      </c>
      <c r="H23" s="215">
        <v>44.6</v>
      </c>
      <c r="I23" s="616">
        <v>193929</v>
      </c>
      <c r="J23" s="107"/>
      <c r="K23" s="167"/>
    </row>
    <row r="24" spans="1:12" ht="11.85" customHeight="1">
      <c r="A24" s="814" t="s">
        <v>124</v>
      </c>
      <c r="B24" s="814"/>
      <c r="C24" s="814"/>
      <c r="D24" s="814"/>
      <c r="E24" s="814"/>
      <c r="F24" s="814"/>
      <c r="G24" s="814"/>
      <c r="H24" s="814"/>
      <c r="I24" s="814"/>
      <c r="J24" s="107"/>
    </row>
    <row r="25" spans="1:12" ht="11.85" customHeight="1">
      <c r="A25" s="112">
        <v>1990</v>
      </c>
      <c r="B25" s="113">
        <v>147552</v>
      </c>
      <c r="C25" s="134">
        <v>26.37239752765127</v>
      </c>
      <c r="D25" s="134">
        <v>31.395711342441984</v>
      </c>
      <c r="E25" s="134">
        <v>7.6515397961396658</v>
      </c>
      <c r="F25" s="134">
        <v>6.5631099544567331</v>
      </c>
      <c r="G25" s="134">
        <v>10.785350249403599</v>
      </c>
      <c r="H25" s="132">
        <v>82.768108870093258</v>
      </c>
      <c r="I25" s="115">
        <v>122126</v>
      </c>
      <c r="J25" s="107"/>
      <c r="L25" s="298"/>
    </row>
    <row r="26" spans="1:12" ht="11.85" customHeight="1">
      <c r="A26" s="127">
        <v>1995</v>
      </c>
      <c r="B26" s="128">
        <v>150636</v>
      </c>
      <c r="C26" s="133">
        <v>19.373191003478585</v>
      </c>
      <c r="D26" s="133">
        <v>31.055657346185505</v>
      </c>
      <c r="E26" s="133">
        <v>9.6756419448206277</v>
      </c>
      <c r="F26" s="133">
        <v>4.9098489072997156</v>
      </c>
      <c r="G26" s="133">
        <v>11.825858360551262</v>
      </c>
      <c r="H26" s="130">
        <v>76.840197562335703</v>
      </c>
      <c r="I26" s="131">
        <v>115749</v>
      </c>
      <c r="J26" s="107"/>
      <c r="L26" s="298"/>
    </row>
    <row r="27" spans="1:12" ht="11.85" customHeight="1">
      <c r="A27" s="112">
        <v>2000</v>
      </c>
      <c r="B27" s="113">
        <v>161162</v>
      </c>
      <c r="C27" s="114">
        <v>16.152070587359301</v>
      </c>
      <c r="D27" s="114">
        <v>39.179210980255888</v>
      </c>
      <c r="E27" s="114">
        <v>7.9292885419639871</v>
      </c>
      <c r="F27" s="114">
        <v>4.3360097293406632</v>
      </c>
      <c r="G27" s="134">
        <v>10.187264988024472</v>
      </c>
      <c r="H27" s="212">
        <v>77.783844826944318</v>
      </c>
      <c r="I27" s="115">
        <v>125358</v>
      </c>
      <c r="J27" s="107"/>
      <c r="K27" s="182"/>
      <c r="L27" s="298"/>
    </row>
    <row r="28" spans="1:12" ht="11.85" customHeight="1">
      <c r="A28" s="127">
        <v>2005</v>
      </c>
      <c r="B28" s="128">
        <v>189648</v>
      </c>
      <c r="C28" s="129">
        <v>28.918839112460979</v>
      </c>
      <c r="D28" s="129">
        <v>28.147409938412217</v>
      </c>
      <c r="E28" s="129">
        <v>5.7538175989201044</v>
      </c>
      <c r="F28" s="129">
        <v>3.8239264321268873</v>
      </c>
      <c r="G28" s="133">
        <v>8.4693748418121988</v>
      </c>
      <c r="H28" s="133">
        <f>SUM(C28:G28)</f>
        <v>75.113367923732383</v>
      </c>
      <c r="I28" s="131">
        <v>142451</v>
      </c>
      <c r="J28" s="107"/>
      <c r="K28" s="182"/>
      <c r="L28" s="298"/>
    </row>
    <row r="29" spans="1:12" ht="11.85" customHeight="1">
      <c r="A29" s="112">
        <v>2006</v>
      </c>
      <c r="B29" s="113">
        <v>196421</v>
      </c>
      <c r="C29" s="134">
        <v>27.436475733246446</v>
      </c>
      <c r="D29" s="134">
        <v>29.572703529663325</v>
      </c>
      <c r="E29" s="134">
        <v>5.972375662480081</v>
      </c>
      <c r="F29" s="134">
        <v>4.0937577957550362</v>
      </c>
      <c r="G29" s="134">
        <v>8.2990107982344039</v>
      </c>
      <c r="H29" s="132">
        <v>75.374323519379288</v>
      </c>
      <c r="I29" s="115">
        <v>148051</v>
      </c>
      <c r="J29" s="107"/>
      <c r="L29" s="298"/>
    </row>
    <row r="30" spans="1:12" ht="11.85" customHeight="1">
      <c r="A30" s="127">
        <v>2007</v>
      </c>
      <c r="B30" s="128">
        <v>202601</v>
      </c>
      <c r="C30" s="133">
        <v>28.708644083691592</v>
      </c>
      <c r="D30" s="133">
        <v>31.253054032309812</v>
      </c>
      <c r="E30" s="133">
        <v>6.1766723757533279</v>
      </c>
      <c r="F30" s="133">
        <v>4.0498319356765267</v>
      </c>
      <c r="G30" s="133">
        <v>7.5981855963198601</v>
      </c>
      <c r="H30" s="130">
        <v>77.786388023751115</v>
      </c>
      <c r="I30" s="131">
        <v>157596</v>
      </c>
      <c r="J30" s="107"/>
      <c r="L30" s="298"/>
    </row>
    <row r="31" spans="1:12" ht="11.85" customHeight="1">
      <c r="A31" s="112">
        <v>2008</v>
      </c>
      <c r="B31" s="113">
        <v>205829</v>
      </c>
      <c r="C31" s="114">
        <v>30.677406973750053</v>
      </c>
      <c r="D31" s="114">
        <v>31.651516550145999</v>
      </c>
      <c r="E31" s="114">
        <v>5.9092742033435526</v>
      </c>
      <c r="F31" s="114">
        <v>4.2676202090084487</v>
      </c>
      <c r="G31" s="134">
        <v>6.106525319561384</v>
      </c>
      <c r="H31" s="132">
        <v>78.612343255809435</v>
      </c>
      <c r="I31" s="115">
        <v>161807</v>
      </c>
      <c r="J31" s="107"/>
      <c r="L31" s="298"/>
    </row>
    <row r="32" spans="1:12" ht="11.85" customHeight="1">
      <c r="A32" s="127">
        <v>2009</v>
      </c>
      <c r="B32" s="128">
        <v>210688</v>
      </c>
      <c r="C32" s="129">
        <v>32.743203219927096</v>
      </c>
      <c r="D32" s="129">
        <v>31.437955650060758</v>
      </c>
      <c r="E32" s="129">
        <v>6.0245481470230864</v>
      </c>
      <c r="F32" s="129">
        <v>4</v>
      </c>
      <c r="G32" s="133">
        <v>4.7273693803159178</v>
      </c>
      <c r="H32" s="130">
        <v>78.961307715674366</v>
      </c>
      <c r="I32" s="131">
        <v>166362</v>
      </c>
      <c r="J32" s="107"/>
      <c r="K32" s="182"/>
      <c r="L32" s="298"/>
    </row>
    <row r="33" spans="1:12" ht="11.85" customHeight="1">
      <c r="A33" s="112">
        <v>2010</v>
      </c>
      <c r="B33" s="113">
        <v>216574</v>
      </c>
      <c r="C33" s="114">
        <v>35.074847396270997</v>
      </c>
      <c r="D33" s="114">
        <v>30.451947140469311</v>
      </c>
      <c r="E33" s="114">
        <v>5.3</v>
      </c>
      <c r="F33" s="114">
        <v>3.8</v>
      </c>
      <c r="G33" s="114">
        <v>2.8544515962211534</v>
      </c>
      <c r="H33" s="132">
        <v>77.5</v>
      </c>
      <c r="I33" s="115">
        <v>167919</v>
      </c>
      <c r="J33" s="107"/>
      <c r="K33" s="182"/>
      <c r="L33" s="298"/>
    </row>
    <row r="34" spans="1:12" ht="11.85" customHeight="1">
      <c r="A34" s="127">
        <v>2011</v>
      </c>
      <c r="B34" s="128">
        <v>239693</v>
      </c>
      <c r="C34" s="129">
        <v>50.9</v>
      </c>
      <c r="D34" s="129">
        <v>16.7</v>
      </c>
      <c r="E34" s="129">
        <v>4.4000000000000004</v>
      </c>
      <c r="F34" s="129">
        <v>4.1340381237666515</v>
      </c>
      <c r="G34" s="129" t="s">
        <v>115</v>
      </c>
      <c r="H34" s="130">
        <v>76.105267988635461</v>
      </c>
      <c r="I34" s="131">
        <v>182419</v>
      </c>
      <c r="J34" s="116"/>
      <c r="K34" s="182"/>
      <c r="L34" s="298"/>
    </row>
    <row r="35" spans="1:12" ht="11.85" customHeight="1">
      <c r="A35" s="112">
        <v>2012</v>
      </c>
      <c r="B35" s="113">
        <v>239162</v>
      </c>
      <c r="C35" s="114">
        <v>49.8</v>
      </c>
      <c r="D35" s="114">
        <v>17.8</v>
      </c>
      <c r="E35" s="114">
        <v>4.602319766518093</v>
      </c>
      <c r="F35" s="114" t="s">
        <v>115</v>
      </c>
      <c r="G35" s="114" t="s">
        <v>115</v>
      </c>
      <c r="H35" s="114">
        <v>72.159038643262733</v>
      </c>
      <c r="I35" s="115">
        <v>172577</v>
      </c>
      <c r="J35" s="107"/>
      <c r="K35" s="182"/>
      <c r="L35" s="298"/>
    </row>
    <row r="36" spans="1:12" ht="11.85" customHeight="1">
      <c r="A36" s="216">
        <v>2013</v>
      </c>
      <c r="B36" s="217">
        <v>226014</v>
      </c>
      <c r="C36" s="218">
        <v>52.3</v>
      </c>
      <c r="D36" s="129">
        <v>19.899209783464741</v>
      </c>
      <c r="E36" s="129" t="s">
        <v>115</v>
      </c>
      <c r="F36" s="129" t="s">
        <v>115</v>
      </c>
      <c r="G36" s="129" t="s">
        <v>115</v>
      </c>
      <c r="H36" s="218">
        <v>72.240657658375142</v>
      </c>
      <c r="I36" s="219">
        <v>163274</v>
      </c>
      <c r="J36" s="107"/>
      <c r="K36" s="167"/>
      <c r="L36" s="298"/>
    </row>
    <row r="37" spans="1:12" ht="11.85" customHeight="1">
      <c r="A37" s="139">
        <v>2014</v>
      </c>
      <c r="B37" s="615">
        <v>206120</v>
      </c>
      <c r="C37" s="215">
        <v>51.4</v>
      </c>
      <c r="D37" s="215" t="s">
        <v>115</v>
      </c>
      <c r="E37" s="215" t="s">
        <v>115</v>
      </c>
      <c r="F37" s="215" t="s">
        <v>115</v>
      </c>
      <c r="G37" s="215" t="s">
        <v>115</v>
      </c>
      <c r="H37" s="215">
        <v>51.4</v>
      </c>
      <c r="I37" s="616">
        <v>105893</v>
      </c>
      <c r="J37" s="107"/>
      <c r="K37" s="167"/>
    </row>
    <row r="38" spans="1:12" ht="11.85" customHeight="1">
      <c r="A38" s="813" t="s">
        <v>91</v>
      </c>
      <c r="B38" s="813"/>
      <c r="C38" s="813"/>
      <c r="D38" s="813"/>
      <c r="E38" s="813"/>
      <c r="F38" s="813"/>
      <c r="G38" s="813"/>
      <c r="H38" s="813"/>
      <c r="I38" s="813"/>
      <c r="J38" s="107"/>
    </row>
    <row r="39" spans="1:12" ht="11.85" customHeight="1">
      <c r="A39" s="112">
        <v>1990</v>
      </c>
      <c r="B39" s="113">
        <v>127198</v>
      </c>
      <c r="C39" s="134">
        <v>37.672762150348277</v>
      </c>
      <c r="D39" s="134">
        <v>12.6283432129436</v>
      </c>
      <c r="E39" s="134">
        <v>4.6785326813314674</v>
      </c>
      <c r="F39" s="134">
        <v>5.3727259862576453</v>
      </c>
      <c r="G39" s="134">
        <v>9.7226371483828355</v>
      </c>
      <c r="H39" s="132">
        <v>70.075001179263836</v>
      </c>
      <c r="I39" s="115">
        <v>89134</v>
      </c>
      <c r="J39" s="107"/>
      <c r="K39" s="117"/>
    </row>
    <row r="40" spans="1:12" ht="11.85" customHeight="1">
      <c r="A40" s="127">
        <v>1995</v>
      </c>
      <c r="B40" s="131">
        <v>157136</v>
      </c>
      <c r="C40" s="133">
        <v>35.376998269015374</v>
      </c>
      <c r="D40" s="133">
        <v>13.108390184298951</v>
      </c>
      <c r="E40" s="133">
        <v>4.149271968231341</v>
      </c>
      <c r="F40" s="133">
        <v>4.2918236432135224</v>
      </c>
      <c r="G40" s="133">
        <v>8.5671011098666128</v>
      </c>
      <c r="H40" s="130">
        <v>65.493585174625807</v>
      </c>
      <c r="I40" s="131">
        <v>102914</v>
      </c>
      <c r="J40" s="107"/>
    </row>
    <row r="41" spans="1:12" ht="11.85" customHeight="1">
      <c r="A41" s="112">
        <v>2000</v>
      </c>
      <c r="B41" s="113">
        <v>186377</v>
      </c>
      <c r="C41" s="114">
        <v>34.271932695557929</v>
      </c>
      <c r="D41" s="114">
        <v>13.644923998132816</v>
      </c>
      <c r="E41" s="114">
        <v>4.5037746073818123</v>
      </c>
      <c r="F41" s="114">
        <v>5.0489062491616457</v>
      </c>
      <c r="G41" s="134">
        <v>7.574432467525499</v>
      </c>
      <c r="H41" s="212">
        <f>SUM(C41:G41)</f>
        <v>65.043970017759705</v>
      </c>
      <c r="I41" s="115">
        <v>121227</v>
      </c>
      <c r="J41" s="107"/>
      <c r="K41" s="182"/>
    </row>
    <row r="42" spans="1:12" ht="11.85" customHeight="1">
      <c r="A42" s="127">
        <v>2005</v>
      </c>
      <c r="B42" s="128">
        <v>209724</v>
      </c>
      <c r="C42" s="129">
        <v>36.220461177547634</v>
      </c>
      <c r="D42" s="129">
        <v>14.083271347103812</v>
      </c>
      <c r="E42" s="129">
        <v>3.6857965707310565</v>
      </c>
      <c r="F42" s="129">
        <v>3.8665102706414141</v>
      </c>
      <c r="G42" s="133">
        <v>7.7725963647460468</v>
      </c>
      <c r="H42" s="133">
        <f>SUM(C42:G42)</f>
        <v>65.628635730769957</v>
      </c>
      <c r="I42" s="131">
        <v>137639</v>
      </c>
      <c r="J42" s="107"/>
      <c r="K42" s="182"/>
    </row>
    <row r="43" spans="1:12" ht="11.85" customHeight="1">
      <c r="A43" s="112">
        <v>2006</v>
      </c>
      <c r="B43" s="113">
        <v>218587</v>
      </c>
      <c r="C43" s="134">
        <v>34.262787814462889</v>
      </c>
      <c r="D43" s="134">
        <v>15.198982556144694</v>
      </c>
      <c r="E43" s="134">
        <v>4.0638281325055923</v>
      </c>
      <c r="F43" s="134">
        <v>4.2317246679811706</v>
      </c>
      <c r="G43" s="134">
        <v>7.5100532053598794</v>
      </c>
      <c r="H43" s="132">
        <v>65.267376376454223</v>
      </c>
      <c r="I43" s="115">
        <v>142666</v>
      </c>
      <c r="J43" s="107"/>
    </row>
    <row r="44" spans="1:12" ht="11.85" customHeight="1">
      <c r="A44" s="127">
        <v>2007</v>
      </c>
      <c r="B44" s="135">
        <v>231580</v>
      </c>
      <c r="C44" s="133">
        <v>36.001381811900856</v>
      </c>
      <c r="D44" s="133">
        <v>16.164608342689352</v>
      </c>
      <c r="E44" s="133">
        <v>4.2071854218844464</v>
      </c>
      <c r="F44" s="133">
        <v>4.105708610415407</v>
      </c>
      <c r="G44" s="133">
        <v>7.1418084463252445</v>
      </c>
      <c r="H44" s="130">
        <v>67.620692633215313</v>
      </c>
      <c r="I44" s="131">
        <v>156596</v>
      </c>
      <c r="J44" s="107"/>
    </row>
    <row r="45" spans="1:12" ht="11.85" customHeight="1">
      <c r="A45" s="112">
        <v>2008</v>
      </c>
      <c r="B45" s="113">
        <v>236262</v>
      </c>
      <c r="C45" s="114">
        <v>36.91748990527465</v>
      </c>
      <c r="D45" s="114">
        <v>17.147912063725865</v>
      </c>
      <c r="E45" s="114">
        <v>3.9790571484199746</v>
      </c>
      <c r="F45" s="114">
        <v>4.1271977719650215</v>
      </c>
      <c r="G45" s="134">
        <v>5.8422429336922574</v>
      </c>
      <c r="H45" s="132">
        <v>68.013899823077779</v>
      </c>
      <c r="I45" s="115">
        <v>160691</v>
      </c>
      <c r="J45" s="107"/>
    </row>
    <row r="46" spans="1:12" ht="11.85" customHeight="1">
      <c r="A46" s="127">
        <v>2009</v>
      </c>
      <c r="B46" s="128">
        <v>238747</v>
      </c>
      <c r="C46" s="129">
        <v>39.088658705659128</v>
      </c>
      <c r="D46" s="129">
        <v>17.311631140914859</v>
      </c>
      <c r="E46" s="129">
        <v>4.0021445295647693</v>
      </c>
      <c r="F46" s="129">
        <v>3.9</v>
      </c>
      <c r="G46" s="129">
        <v>4.441521778284125</v>
      </c>
      <c r="H46" s="130">
        <v>68.699083129840375</v>
      </c>
      <c r="I46" s="131">
        <v>164017</v>
      </c>
      <c r="J46" s="107"/>
      <c r="K46" s="182"/>
    </row>
    <row r="47" spans="1:12" ht="11.85" customHeight="1">
      <c r="A47" s="112">
        <v>2010</v>
      </c>
      <c r="B47" s="113">
        <v>242282</v>
      </c>
      <c r="C47" s="114">
        <v>39.568354231845539</v>
      </c>
      <c r="D47" s="114">
        <v>17.627392872768098</v>
      </c>
      <c r="E47" s="114">
        <v>4.0999999999999996</v>
      </c>
      <c r="F47" s="114">
        <v>3.8</v>
      </c>
      <c r="G47" s="114">
        <v>2.7104778728919192</v>
      </c>
      <c r="H47" s="132">
        <v>67.869672530357178</v>
      </c>
      <c r="I47" s="115">
        <v>164436</v>
      </c>
      <c r="J47" s="107"/>
      <c r="K47" s="182"/>
    </row>
    <row r="48" spans="1:12" ht="11.85" customHeight="1">
      <c r="A48" s="127">
        <v>2011</v>
      </c>
      <c r="B48" s="128">
        <v>267259</v>
      </c>
      <c r="C48" s="129">
        <v>40.9</v>
      </c>
      <c r="D48" s="129">
        <v>18.2</v>
      </c>
      <c r="E48" s="129">
        <v>4.2</v>
      </c>
      <c r="F48" s="129">
        <v>3.7577780355385602</v>
      </c>
      <c r="G48" s="129" t="s">
        <v>115</v>
      </c>
      <c r="H48" s="130">
        <v>67.174538556231965</v>
      </c>
      <c r="I48" s="131">
        <v>179530</v>
      </c>
      <c r="J48" s="118"/>
      <c r="K48" s="182"/>
    </row>
    <row r="49" spans="1:11" ht="11.85" customHeight="1">
      <c r="A49" s="138">
        <v>2012</v>
      </c>
      <c r="B49" s="113">
        <v>262321</v>
      </c>
      <c r="C49" s="114">
        <v>38.9</v>
      </c>
      <c r="D49" s="114">
        <v>20.3</v>
      </c>
      <c r="E49" s="114">
        <v>4.9488984869682557</v>
      </c>
      <c r="F49" s="114" t="s">
        <v>115</v>
      </c>
      <c r="G49" s="114" t="s">
        <v>115</v>
      </c>
      <c r="H49" s="114">
        <v>64.093229287781</v>
      </c>
      <c r="I49" s="115">
        <v>168130</v>
      </c>
      <c r="J49" s="107"/>
      <c r="K49" s="182"/>
    </row>
    <row r="50" spans="1:11" ht="11.85" customHeight="1">
      <c r="A50" s="216">
        <v>2013</v>
      </c>
      <c r="B50" s="217">
        <v>251006</v>
      </c>
      <c r="C50" s="218">
        <v>40</v>
      </c>
      <c r="D50" s="129">
        <v>23.3452586790754</v>
      </c>
      <c r="E50" s="129" t="s">
        <v>115</v>
      </c>
      <c r="F50" s="129" t="s">
        <v>115</v>
      </c>
      <c r="G50" s="129" t="s">
        <v>115</v>
      </c>
      <c r="H50" s="218">
        <v>63.314821159653555</v>
      </c>
      <c r="I50" s="219">
        <v>158924</v>
      </c>
      <c r="J50" s="107"/>
      <c r="K50" s="167"/>
    </row>
    <row r="51" spans="1:11" ht="11.85" customHeight="1">
      <c r="A51" s="139">
        <v>2014</v>
      </c>
      <c r="B51" s="615">
        <v>229135</v>
      </c>
      <c r="C51" s="215">
        <v>38.4</v>
      </c>
      <c r="D51" s="215" t="s">
        <v>115</v>
      </c>
      <c r="E51" s="215" t="s">
        <v>115</v>
      </c>
      <c r="F51" s="215" t="s">
        <v>115</v>
      </c>
      <c r="G51" s="215" t="s">
        <v>115</v>
      </c>
      <c r="H51" s="215">
        <v>38.4</v>
      </c>
      <c r="I51" s="616">
        <v>88036</v>
      </c>
      <c r="J51" s="107"/>
      <c r="K51" s="167"/>
    </row>
    <row r="52" spans="1:11" ht="11.85" customHeight="1">
      <c r="A52" s="813" t="s">
        <v>120</v>
      </c>
      <c r="B52" s="813"/>
      <c r="C52" s="813"/>
      <c r="D52" s="813"/>
      <c r="E52" s="813"/>
      <c r="F52" s="813"/>
      <c r="G52" s="813"/>
      <c r="H52" s="813"/>
      <c r="I52" s="813"/>
      <c r="J52" s="107"/>
    </row>
    <row r="53" spans="1:11" ht="11.85" customHeight="1">
      <c r="A53" s="112">
        <v>1990</v>
      </c>
      <c r="B53" s="113">
        <v>199818</v>
      </c>
      <c r="C53" s="134">
        <v>33.605080623367265</v>
      </c>
      <c r="D53" s="134">
        <v>25.600796725019769</v>
      </c>
      <c r="E53" s="134">
        <v>7.5163398692810457</v>
      </c>
      <c r="F53" s="134">
        <v>7.023391286070324</v>
      </c>
      <c r="G53" s="134">
        <v>11.238226786375602</v>
      </c>
      <c r="H53" s="132">
        <v>84.983835290114001</v>
      </c>
      <c r="I53" s="115">
        <v>169813</v>
      </c>
      <c r="J53" s="107"/>
    </row>
    <row r="54" spans="1:11" ht="11.85" customHeight="1">
      <c r="A54" s="127">
        <v>1995</v>
      </c>
      <c r="B54" s="131">
        <v>234903</v>
      </c>
      <c r="C54" s="133">
        <v>29.456413924045243</v>
      </c>
      <c r="D54" s="133">
        <v>24.676994333831413</v>
      </c>
      <c r="E54" s="133">
        <v>7.4652090437329459</v>
      </c>
      <c r="F54" s="133">
        <v>5.0586837971417991</v>
      </c>
      <c r="G54" s="133">
        <v>10.658867702839043</v>
      </c>
      <c r="H54" s="130">
        <v>77.31616880159045</v>
      </c>
      <c r="I54" s="131">
        <v>181618</v>
      </c>
      <c r="J54" s="107"/>
    </row>
    <row r="55" spans="1:11" ht="11.85" customHeight="1">
      <c r="A55" s="112">
        <v>2000</v>
      </c>
      <c r="B55" s="113">
        <v>257679</v>
      </c>
      <c r="C55" s="114">
        <v>28.44779745342073</v>
      </c>
      <c r="D55" s="114">
        <v>30.053283348662486</v>
      </c>
      <c r="E55" s="114">
        <v>6.7331835345526798</v>
      </c>
      <c r="F55" s="114">
        <v>5.237524206473946</v>
      </c>
      <c r="G55" s="114">
        <v>9.0302275311531019</v>
      </c>
      <c r="H55" s="212">
        <v>79.50201607426294</v>
      </c>
      <c r="I55" s="115">
        <v>204860</v>
      </c>
      <c r="J55" s="107" t="s">
        <v>391</v>
      </c>
      <c r="K55" s="194"/>
    </row>
    <row r="56" spans="1:11" ht="11.85" customHeight="1">
      <c r="A56" s="127">
        <v>2005</v>
      </c>
      <c r="B56" s="128">
        <v>270662</v>
      </c>
      <c r="C56" s="129">
        <v>37.675403270499736</v>
      </c>
      <c r="D56" s="129">
        <v>25.996999948274969</v>
      </c>
      <c r="E56" s="129">
        <v>5.3709054096991826</v>
      </c>
      <c r="F56" s="129">
        <v>4.219654033443927</v>
      </c>
      <c r="G56" s="129">
        <v>8.5501474163347648</v>
      </c>
      <c r="H56" s="133">
        <v>81.813110078252578</v>
      </c>
      <c r="I56" s="131">
        <v>221437</v>
      </c>
      <c r="J56" s="107"/>
      <c r="K56" s="194"/>
    </row>
    <row r="57" spans="1:11" ht="11.85" customHeight="1">
      <c r="A57" s="112">
        <v>2008</v>
      </c>
      <c r="B57" s="113">
        <v>310417</v>
      </c>
      <c r="C57" s="114">
        <v>39.395071790526934</v>
      </c>
      <c r="D57" s="114">
        <v>29.195243817187848</v>
      </c>
      <c r="E57" s="114">
        <v>5.4094975468482724</v>
      </c>
      <c r="F57" s="114">
        <v>4.5129615968197614</v>
      </c>
      <c r="G57" s="114">
        <v>6.1104900826952138</v>
      </c>
      <c r="H57" s="132">
        <v>84.623264834078029</v>
      </c>
      <c r="I57" s="115">
        <v>262685</v>
      </c>
      <c r="J57" s="107"/>
    </row>
    <row r="58" spans="1:11" ht="11.85" customHeight="1">
      <c r="A58" s="127">
        <v>2009</v>
      </c>
      <c r="B58" s="128">
        <v>314718</v>
      </c>
      <c r="C58" s="129">
        <v>41.467599565325145</v>
      </c>
      <c r="D58" s="129">
        <v>29.176278446100955</v>
      </c>
      <c r="E58" s="129">
        <v>5.4836393215513572</v>
      </c>
      <c r="F58" s="129">
        <v>4.2</v>
      </c>
      <c r="G58" s="129">
        <v>4.7042113892437039</v>
      </c>
      <c r="H58" s="130">
        <v>85.008483785484145</v>
      </c>
      <c r="I58" s="131">
        <v>267537</v>
      </c>
      <c r="J58" s="107"/>
      <c r="K58" s="194"/>
    </row>
    <row r="59" spans="1:11" ht="11.85" customHeight="1">
      <c r="A59" s="112">
        <v>2010</v>
      </c>
      <c r="B59" s="113">
        <v>316223</v>
      </c>
      <c r="C59" s="114">
        <v>43.008889296477484</v>
      </c>
      <c r="D59" s="114">
        <v>29.226843082255243</v>
      </c>
      <c r="E59" s="114">
        <v>5.3</v>
      </c>
      <c r="F59" s="114">
        <v>4.2</v>
      </c>
      <c r="G59" s="114">
        <v>3.0016791947454804</v>
      </c>
      <c r="H59" s="132">
        <v>84.761386742899788</v>
      </c>
      <c r="I59" s="115">
        <v>268035</v>
      </c>
      <c r="J59" s="107"/>
      <c r="K59" s="194"/>
    </row>
    <row r="60" spans="1:11" ht="11.85" customHeight="1">
      <c r="A60" s="127">
        <v>2011</v>
      </c>
      <c r="B60" s="128">
        <v>360371</v>
      </c>
      <c r="C60" s="129">
        <v>53.3</v>
      </c>
      <c r="D60" s="129">
        <v>20.9</v>
      </c>
      <c r="E60" s="129">
        <v>4.8</v>
      </c>
      <c r="F60" s="129">
        <v>4.288358386218647</v>
      </c>
      <c r="G60" s="129" t="s">
        <v>115</v>
      </c>
      <c r="H60" s="130">
        <v>83.244212214634359</v>
      </c>
      <c r="I60" s="131">
        <v>299988</v>
      </c>
      <c r="J60" s="107"/>
      <c r="K60" s="194"/>
    </row>
    <row r="61" spans="1:11" ht="11.85" customHeight="1">
      <c r="A61" s="112">
        <v>2012</v>
      </c>
      <c r="B61" s="113">
        <v>357084</v>
      </c>
      <c r="C61" s="114">
        <v>50.7</v>
      </c>
      <c r="D61" s="114">
        <v>22.8</v>
      </c>
      <c r="E61" s="114">
        <v>5.3620436647959586</v>
      </c>
      <c r="F61" s="114" t="s">
        <v>115</v>
      </c>
      <c r="G61" s="114" t="s">
        <v>115</v>
      </c>
      <c r="H61" s="114">
        <v>78.909724322568366</v>
      </c>
      <c r="I61" s="115">
        <v>281774</v>
      </c>
      <c r="J61" s="107"/>
      <c r="K61" s="194"/>
    </row>
    <row r="62" spans="1:11" ht="11.85" customHeight="1">
      <c r="A62" s="216">
        <v>2013</v>
      </c>
      <c r="B62" s="217">
        <v>371812</v>
      </c>
      <c r="C62" s="218">
        <v>48.4</v>
      </c>
      <c r="D62" s="129">
        <v>23.999763321248373</v>
      </c>
      <c r="E62" s="129" t="s">
        <v>115</v>
      </c>
      <c r="F62" s="129" t="s">
        <v>115</v>
      </c>
      <c r="G62" s="129" t="s">
        <v>115</v>
      </c>
      <c r="H62" s="218">
        <v>72.442524716792349</v>
      </c>
      <c r="I62" s="219">
        <v>269350</v>
      </c>
      <c r="J62" s="107"/>
      <c r="K62" s="167"/>
    </row>
    <row r="63" spans="1:11" ht="11.85" customHeight="1">
      <c r="A63" s="139">
        <v>2014</v>
      </c>
      <c r="B63" s="615">
        <v>333072</v>
      </c>
      <c r="C63" s="215">
        <v>47</v>
      </c>
      <c r="D63" s="215" t="s">
        <v>115</v>
      </c>
      <c r="E63" s="215" t="s">
        <v>115</v>
      </c>
      <c r="F63" s="215" t="s">
        <v>115</v>
      </c>
      <c r="G63" s="215" t="s">
        <v>115</v>
      </c>
      <c r="H63" s="215">
        <v>47</v>
      </c>
      <c r="I63" s="616">
        <v>156533</v>
      </c>
      <c r="J63" s="107"/>
      <c r="K63" s="167"/>
    </row>
    <row r="64" spans="1:11" ht="11.85" customHeight="1">
      <c r="A64" s="813" t="s">
        <v>117</v>
      </c>
      <c r="B64" s="813"/>
      <c r="C64" s="813"/>
      <c r="D64" s="813"/>
      <c r="E64" s="813"/>
      <c r="F64" s="813"/>
      <c r="G64" s="813"/>
      <c r="H64" s="813"/>
      <c r="I64" s="813"/>
      <c r="J64" s="107"/>
    </row>
    <row r="65" spans="1:11" ht="11.85" customHeight="1">
      <c r="A65" s="112">
        <v>1990</v>
      </c>
      <c r="B65" s="115">
        <v>74932</v>
      </c>
      <c r="C65" s="134">
        <v>26.267816153312335</v>
      </c>
      <c r="D65" s="134">
        <v>14.990925105428923</v>
      </c>
      <c r="E65" s="134">
        <v>2.9653552554315912</v>
      </c>
      <c r="F65" s="134">
        <v>3.3150056050819408</v>
      </c>
      <c r="G65" s="134">
        <v>7.7737148347835374</v>
      </c>
      <c r="H65" s="132">
        <v>55.312816954038325</v>
      </c>
      <c r="I65" s="115">
        <v>41447</v>
      </c>
      <c r="J65" s="107"/>
    </row>
    <row r="66" spans="1:11" ht="11.85" customHeight="1">
      <c r="A66" s="127">
        <v>1995</v>
      </c>
      <c r="B66" s="131">
        <v>72869</v>
      </c>
      <c r="C66" s="133">
        <v>21.379461773868176</v>
      </c>
      <c r="D66" s="133">
        <v>12.916329303270253</v>
      </c>
      <c r="E66" s="133">
        <v>4.8841070962960931</v>
      </c>
      <c r="F66" s="133">
        <v>3.0973390605058393</v>
      </c>
      <c r="G66" s="133">
        <v>8.5605675939013839</v>
      </c>
      <c r="H66" s="130">
        <v>50.837804827841751</v>
      </c>
      <c r="I66" s="131">
        <v>37045</v>
      </c>
      <c r="J66" s="107"/>
    </row>
    <row r="67" spans="1:11" ht="11.85" customHeight="1">
      <c r="A67" s="112">
        <v>2000</v>
      </c>
      <c r="B67" s="113">
        <v>89860</v>
      </c>
      <c r="C67" s="114">
        <v>18.475406187402626</v>
      </c>
      <c r="D67" s="114">
        <v>12.388159359002895</v>
      </c>
      <c r="E67" s="114">
        <v>4.2543957266859564</v>
      </c>
      <c r="F67" s="114">
        <v>3.2294680614288898</v>
      </c>
      <c r="G67" s="114">
        <v>8.0859114177609612</v>
      </c>
      <c r="H67" s="212">
        <v>46.433340752281325</v>
      </c>
      <c r="I67" s="115">
        <v>41725</v>
      </c>
      <c r="J67" s="107"/>
      <c r="K67" s="194"/>
    </row>
    <row r="68" spans="1:11" ht="11.85" customHeight="1">
      <c r="A68" s="127">
        <v>2005</v>
      </c>
      <c r="B68" s="128">
        <v>128710</v>
      </c>
      <c r="C68" s="129">
        <v>22.402299743609667</v>
      </c>
      <c r="D68" s="129">
        <v>9.752932950042732</v>
      </c>
      <c r="E68" s="129">
        <v>3.1893403775930382</v>
      </c>
      <c r="F68" s="129">
        <v>3.0611452101623806</v>
      </c>
      <c r="G68" s="129">
        <v>7.1641675083521097</v>
      </c>
      <c r="H68" s="133">
        <v>45.569885789759923</v>
      </c>
      <c r="I68" s="131">
        <v>58653</v>
      </c>
      <c r="J68" s="119"/>
      <c r="K68" s="194"/>
    </row>
    <row r="69" spans="1:11" ht="11.85" customHeight="1">
      <c r="A69" s="112">
        <v>2008</v>
      </c>
      <c r="B69" s="113">
        <v>131674</v>
      </c>
      <c r="C69" s="114">
        <v>21.322356729498608</v>
      </c>
      <c r="D69" s="114">
        <v>11.41835138296095</v>
      </c>
      <c r="E69" s="114">
        <v>3.6241019487522217</v>
      </c>
      <c r="F69" s="114">
        <v>3.4372769111593788</v>
      </c>
      <c r="G69" s="114">
        <v>5.6229779607211752</v>
      </c>
      <c r="H69" s="132">
        <v>45.425064933092337</v>
      </c>
      <c r="I69" s="115">
        <v>59813</v>
      </c>
      <c r="J69" s="107"/>
    </row>
    <row r="70" spans="1:11" ht="11.85" customHeight="1">
      <c r="A70" s="127">
        <v>2009</v>
      </c>
      <c r="B70" s="128">
        <v>134717</v>
      </c>
      <c r="C70" s="129">
        <v>23.607265601223304</v>
      </c>
      <c r="D70" s="129">
        <v>11.686721052279966</v>
      </c>
      <c r="E70" s="129">
        <v>3.7040611058737944</v>
      </c>
      <c r="F70" s="129">
        <v>3.4</v>
      </c>
      <c r="G70" s="129">
        <v>4.2748873564583532</v>
      </c>
      <c r="H70" s="130">
        <v>46.647416435936073</v>
      </c>
      <c r="I70" s="131">
        <v>62842</v>
      </c>
      <c r="J70" s="107"/>
      <c r="K70" s="194"/>
    </row>
    <row r="71" spans="1:11" ht="11.85" customHeight="1">
      <c r="A71" s="112">
        <v>2010</v>
      </c>
      <c r="B71" s="113">
        <v>142633</v>
      </c>
      <c r="C71" s="114">
        <v>25.117609529351554</v>
      </c>
      <c r="D71" s="114">
        <v>11.383761121199161</v>
      </c>
      <c r="E71" s="114">
        <v>3.4</v>
      </c>
      <c r="F71" s="114">
        <v>3</v>
      </c>
      <c r="G71" s="114">
        <v>2.283482784488863</v>
      </c>
      <c r="H71" s="132">
        <v>45.094753668505888</v>
      </c>
      <c r="I71" s="115">
        <v>64320</v>
      </c>
      <c r="J71" s="107"/>
      <c r="K71" s="194"/>
    </row>
    <row r="72" spans="1:11" ht="11.85" customHeight="1">
      <c r="A72" s="127">
        <v>2011</v>
      </c>
      <c r="B72" s="128">
        <v>146581</v>
      </c>
      <c r="C72" s="129">
        <v>26.7</v>
      </c>
      <c r="D72" s="129">
        <v>9.3000000000000007</v>
      </c>
      <c r="E72" s="129">
        <v>3.1</v>
      </c>
      <c r="F72" s="129">
        <v>3.068610529331905</v>
      </c>
      <c r="G72" s="129" t="s">
        <v>115</v>
      </c>
      <c r="H72" s="130">
        <v>42.270826369038275</v>
      </c>
      <c r="I72" s="131">
        <v>61961</v>
      </c>
      <c r="J72" s="107"/>
      <c r="K72" s="194"/>
    </row>
    <row r="73" spans="1:11" ht="11.85" customHeight="1">
      <c r="A73" s="112">
        <v>2012</v>
      </c>
      <c r="B73" s="293">
        <v>144399</v>
      </c>
      <c r="C73" s="114">
        <v>27.7</v>
      </c>
      <c r="D73" s="114">
        <v>9.6999999999999993</v>
      </c>
      <c r="E73" s="114">
        <v>3.3532088172355765</v>
      </c>
      <c r="F73" s="114" t="s">
        <v>115</v>
      </c>
      <c r="G73" s="114" t="s">
        <v>115</v>
      </c>
      <c r="H73" s="114">
        <v>40.812609505605998</v>
      </c>
      <c r="I73" s="115">
        <v>58933</v>
      </c>
      <c r="J73" s="107"/>
      <c r="K73" s="194"/>
    </row>
    <row r="74" spans="1:11" ht="11.85" customHeight="1">
      <c r="A74" s="216">
        <v>2013</v>
      </c>
      <c r="B74" s="217">
        <v>105208</v>
      </c>
      <c r="C74" s="218">
        <v>36.6</v>
      </c>
      <c r="D74" s="129">
        <v>13.629191696448938</v>
      </c>
      <c r="E74" s="129" t="s">
        <v>115</v>
      </c>
      <c r="F74" s="129" t="s">
        <v>115</v>
      </c>
      <c r="G74" s="129" t="s">
        <v>115</v>
      </c>
      <c r="H74" s="218">
        <v>50.231921526880086</v>
      </c>
      <c r="I74" s="219">
        <v>52848</v>
      </c>
      <c r="J74" s="107"/>
      <c r="K74" s="167"/>
    </row>
    <row r="75" spans="1:11" ht="11.85" customHeight="1">
      <c r="A75" s="139">
        <v>2014</v>
      </c>
      <c r="B75" s="615">
        <v>102183</v>
      </c>
      <c r="C75" s="215">
        <v>36.6</v>
      </c>
      <c r="D75" s="215" t="s">
        <v>115</v>
      </c>
      <c r="E75" s="215" t="s">
        <v>115</v>
      </c>
      <c r="F75" s="215" t="s">
        <v>115</v>
      </c>
      <c r="G75" s="215" t="s">
        <v>115</v>
      </c>
      <c r="H75" s="215">
        <v>36.6</v>
      </c>
      <c r="I75" s="616">
        <v>37396</v>
      </c>
      <c r="J75" s="107"/>
      <c r="K75" s="167"/>
    </row>
    <row r="76" spans="1:11" ht="69.75" customHeight="1">
      <c r="A76" s="800" t="s">
        <v>450</v>
      </c>
      <c r="B76" s="800"/>
      <c r="C76" s="800"/>
      <c r="D76" s="800"/>
      <c r="E76" s="800"/>
      <c r="F76" s="800"/>
      <c r="G76" s="800"/>
      <c r="H76" s="800"/>
      <c r="I76" s="801"/>
      <c r="J76" s="107"/>
    </row>
  </sheetData>
  <mergeCells count="13">
    <mergeCell ref="A64:I64"/>
    <mergeCell ref="A1:C1"/>
    <mergeCell ref="A2:I2"/>
    <mergeCell ref="A76:I76"/>
    <mergeCell ref="A3:A5"/>
    <mergeCell ref="B3:B4"/>
    <mergeCell ref="C3:G3"/>
    <mergeCell ref="H3:I4"/>
    <mergeCell ref="C5:H5"/>
    <mergeCell ref="A6:I6"/>
    <mergeCell ref="A24:I24"/>
    <mergeCell ref="A38:I38"/>
    <mergeCell ref="A52:I52"/>
  </mergeCells>
  <phoneticPr fontId="37" type="noConversion"/>
  <hyperlinks>
    <hyperlink ref="A1" location="Inhalt!A1" display="Zurück zum Inhalt"/>
    <hyperlink ref="A1:C1" location="Inhalt!A1" display="Zurück zum Inhalt"/>
  </hyperlinks>
  <pageMargins left="0.23622047244094491" right="0.23622047244094491" top="0.74803149606299213" bottom="0.74803149606299213" header="0.31496062992125984" footer="0.31496062992125984"/>
  <pageSetup paperSize="9" scale="77" orientation="portrait" r:id="rId1"/>
  <headerFooter scaleWithDoc="0">
    <oddHeader>&amp;CBildung in Deutschland 2016 - (Web-)Tabellen F2</oddHeader>
  </headerFooter>
  <ignoredErrors>
    <ignoredError sqref="H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zoomScaleNormal="100" zoomScaleSheetLayoutView="100" workbookViewId="0">
      <selection sqref="A1:B1"/>
    </sheetView>
  </sheetViews>
  <sheetFormatPr baseColWidth="10" defaultColWidth="10.85546875" defaultRowHeight="12.75"/>
  <cols>
    <col min="1" max="1" width="41.85546875" style="356" customWidth="1"/>
    <col min="2" max="3" width="10.140625" style="356" customWidth="1"/>
    <col min="4" max="7" width="10.7109375" style="356" customWidth="1"/>
    <col min="8" max="9" width="9.85546875" style="356" customWidth="1"/>
    <col min="10" max="16384" width="10.85546875" style="356"/>
  </cols>
  <sheetData>
    <row r="1" spans="1:12" ht="25.5" customHeight="1">
      <c r="A1" s="713" t="s">
        <v>116</v>
      </c>
      <c r="B1" s="713"/>
      <c r="C1" s="4"/>
      <c r="D1" s="4"/>
      <c r="E1" s="4"/>
      <c r="F1" s="4"/>
    </row>
    <row r="2" spans="1:12" ht="25.5" customHeight="1">
      <c r="A2" s="818" t="s">
        <v>451</v>
      </c>
      <c r="B2" s="818"/>
      <c r="C2" s="818"/>
      <c r="D2" s="818"/>
      <c r="E2" s="818"/>
      <c r="F2" s="818"/>
      <c r="G2" s="818"/>
      <c r="H2" s="357"/>
      <c r="I2" s="357"/>
      <c r="J2" s="357"/>
      <c r="K2" s="357"/>
      <c r="L2" s="357"/>
    </row>
    <row r="3" spans="1:12" ht="12.75" customHeight="1">
      <c r="A3" s="819" t="s">
        <v>286</v>
      </c>
      <c r="B3" s="822" t="s">
        <v>285</v>
      </c>
      <c r="C3" s="823"/>
      <c r="D3" s="823"/>
      <c r="E3" s="823"/>
      <c r="F3" s="823"/>
      <c r="G3" s="823"/>
      <c r="H3" s="357"/>
      <c r="I3" s="357"/>
      <c r="J3" s="357"/>
      <c r="K3" s="357"/>
      <c r="L3" s="357"/>
    </row>
    <row r="4" spans="1:12">
      <c r="A4" s="820"/>
      <c r="B4" s="358">
        <v>2002</v>
      </c>
      <c r="C4" s="358">
        <v>2004</v>
      </c>
      <c r="D4" s="358">
        <v>2006</v>
      </c>
      <c r="E4" s="358">
        <v>2008</v>
      </c>
      <c r="F4" s="358">
        <v>2010</v>
      </c>
      <c r="G4" s="359">
        <v>2012</v>
      </c>
      <c r="H4" s="360"/>
    </row>
    <row r="5" spans="1:12">
      <c r="A5" s="821"/>
      <c r="B5" s="824" t="s">
        <v>59</v>
      </c>
      <c r="C5" s="825"/>
      <c r="D5" s="825"/>
      <c r="E5" s="825"/>
      <c r="F5" s="825"/>
      <c r="G5" s="825"/>
      <c r="H5" s="360"/>
    </row>
    <row r="6" spans="1:12" s="269" customFormat="1" ht="12.75" customHeight="1">
      <c r="A6" s="598"/>
      <c r="B6" s="816" t="s">
        <v>60</v>
      </c>
      <c r="C6" s="816"/>
      <c r="D6" s="816"/>
      <c r="E6" s="816"/>
      <c r="F6" s="816"/>
      <c r="G6" s="816"/>
    </row>
    <row r="7" spans="1:12" ht="24">
      <c r="A7" s="361" t="s">
        <v>287</v>
      </c>
      <c r="B7" s="362">
        <v>16</v>
      </c>
      <c r="C7" s="363">
        <v>19</v>
      </c>
      <c r="D7" s="363">
        <v>18</v>
      </c>
      <c r="E7" s="363">
        <v>16</v>
      </c>
      <c r="F7" s="363">
        <v>18</v>
      </c>
      <c r="G7" s="363">
        <v>23</v>
      </c>
      <c r="H7" s="360"/>
    </row>
    <row r="8" spans="1:12" ht="13.5">
      <c r="A8" s="364" t="s">
        <v>288</v>
      </c>
      <c r="B8" s="365">
        <v>6</v>
      </c>
      <c r="C8" s="366">
        <v>9</v>
      </c>
      <c r="D8" s="366">
        <v>11</v>
      </c>
      <c r="E8" s="366">
        <v>13</v>
      </c>
      <c r="F8" s="366">
        <v>17</v>
      </c>
      <c r="G8" s="366">
        <v>31</v>
      </c>
      <c r="H8" s="360"/>
    </row>
    <row r="9" spans="1:12" s="371" customFormat="1" ht="13.5">
      <c r="A9" s="367" t="s">
        <v>298</v>
      </c>
      <c r="B9" s="368">
        <v>64</v>
      </c>
      <c r="C9" s="369">
        <v>53</v>
      </c>
      <c r="D9" s="369">
        <v>50</v>
      </c>
      <c r="E9" s="369">
        <v>51</v>
      </c>
      <c r="F9" s="369">
        <v>43</v>
      </c>
      <c r="G9" s="369">
        <v>2</v>
      </c>
      <c r="H9" s="370"/>
    </row>
    <row r="10" spans="1:12" ht="24">
      <c r="A10" s="372" t="s">
        <v>289</v>
      </c>
      <c r="B10" s="365">
        <v>7</v>
      </c>
      <c r="C10" s="366">
        <v>8</v>
      </c>
      <c r="D10" s="366">
        <v>8</v>
      </c>
      <c r="E10" s="366">
        <v>9</v>
      </c>
      <c r="F10" s="366">
        <v>13</v>
      </c>
      <c r="G10" s="366">
        <v>10</v>
      </c>
      <c r="H10" s="360"/>
    </row>
    <row r="11" spans="1:12" s="371" customFormat="1">
      <c r="A11" s="367" t="s">
        <v>291</v>
      </c>
      <c r="B11" s="709" t="s">
        <v>115</v>
      </c>
      <c r="C11" s="369">
        <v>4</v>
      </c>
      <c r="D11" s="369">
        <v>5</v>
      </c>
      <c r="E11" s="369">
        <v>5</v>
      </c>
      <c r="F11" s="369">
        <v>4</v>
      </c>
      <c r="G11" s="369">
        <v>5</v>
      </c>
      <c r="H11" s="370"/>
    </row>
    <row r="12" spans="1:12">
      <c r="A12" s="364" t="s">
        <v>292</v>
      </c>
      <c r="B12" s="365">
        <v>7</v>
      </c>
      <c r="C12" s="366">
        <v>9</v>
      </c>
      <c r="D12" s="366">
        <v>8</v>
      </c>
      <c r="E12" s="366">
        <v>11</v>
      </c>
      <c r="F12" s="366">
        <v>13</v>
      </c>
      <c r="G12" s="366">
        <v>20</v>
      </c>
      <c r="H12" s="360"/>
    </row>
    <row r="13" spans="1:12" s="371" customFormat="1">
      <c r="A13" s="367" t="s">
        <v>293</v>
      </c>
      <c r="B13" s="368">
        <v>18</v>
      </c>
      <c r="C13" s="369">
        <v>17</v>
      </c>
      <c r="D13" s="369">
        <v>22</v>
      </c>
      <c r="E13" s="369">
        <v>22</v>
      </c>
      <c r="F13" s="369">
        <v>25</v>
      </c>
      <c r="G13" s="369">
        <v>38</v>
      </c>
      <c r="H13" s="370"/>
    </row>
    <row r="14" spans="1:12" ht="24">
      <c r="A14" s="364" t="s">
        <v>294</v>
      </c>
      <c r="B14" s="365">
        <v>10</v>
      </c>
      <c r="C14" s="366">
        <v>11</v>
      </c>
      <c r="D14" s="366">
        <v>12</v>
      </c>
      <c r="E14" s="366">
        <v>14</v>
      </c>
      <c r="F14" s="366">
        <v>13</v>
      </c>
      <c r="G14" s="366">
        <v>19</v>
      </c>
      <c r="H14" s="360"/>
    </row>
    <row r="15" spans="1:12" s="371" customFormat="1">
      <c r="A15" s="367" t="s">
        <v>295</v>
      </c>
      <c r="B15" s="368">
        <v>2</v>
      </c>
      <c r="C15" s="369">
        <v>2</v>
      </c>
      <c r="D15" s="369">
        <v>2</v>
      </c>
      <c r="E15" s="369">
        <v>3</v>
      </c>
      <c r="F15" s="369">
        <v>3</v>
      </c>
      <c r="G15" s="369">
        <v>4</v>
      </c>
      <c r="H15" s="370"/>
    </row>
    <row r="16" spans="1:12">
      <c r="A16" s="364" t="s">
        <v>290</v>
      </c>
      <c r="B16" s="365">
        <v>10</v>
      </c>
      <c r="C16" s="366">
        <v>12</v>
      </c>
      <c r="D16" s="366">
        <v>17</v>
      </c>
      <c r="E16" s="366">
        <v>15</v>
      </c>
      <c r="F16" s="366">
        <v>20</v>
      </c>
      <c r="G16" s="366">
        <v>28</v>
      </c>
      <c r="H16" s="360"/>
    </row>
    <row r="17" spans="1:8" s="371" customFormat="1">
      <c r="A17" s="367" t="s">
        <v>296</v>
      </c>
      <c r="B17" s="709" t="s">
        <v>115</v>
      </c>
      <c r="C17" s="709" t="s">
        <v>115</v>
      </c>
      <c r="D17" s="369">
        <v>18</v>
      </c>
      <c r="E17" s="369">
        <v>21</v>
      </c>
      <c r="F17" s="369">
        <v>21</v>
      </c>
      <c r="G17" s="369">
        <v>31</v>
      </c>
      <c r="H17" s="370"/>
    </row>
    <row r="18" spans="1:8">
      <c r="A18" s="364" t="s">
        <v>299</v>
      </c>
      <c r="B18" s="365">
        <v>2</v>
      </c>
      <c r="C18" s="366">
        <v>5</v>
      </c>
      <c r="D18" s="366">
        <v>5</v>
      </c>
      <c r="E18" s="366">
        <v>4</v>
      </c>
      <c r="F18" s="366">
        <v>4</v>
      </c>
      <c r="G18" s="366">
        <v>6</v>
      </c>
      <c r="H18" s="360"/>
    </row>
    <row r="19" spans="1:8" s="371" customFormat="1">
      <c r="A19" s="367" t="s">
        <v>297</v>
      </c>
      <c r="B19" s="368">
        <v>7</v>
      </c>
      <c r="C19" s="369">
        <v>6</v>
      </c>
      <c r="D19" s="369">
        <v>3</v>
      </c>
      <c r="E19" s="369">
        <v>3</v>
      </c>
      <c r="F19" s="369">
        <v>4</v>
      </c>
      <c r="G19" s="369">
        <v>3</v>
      </c>
      <c r="H19" s="370"/>
    </row>
    <row r="20" spans="1:8" s="269" customFormat="1" ht="12.75" customHeight="1">
      <c r="A20" s="598"/>
      <c r="B20" s="816" t="s">
        <v>124</v>
      </c>
      <c r="C20" s="816"/>
      <c r="D20" s="816"/>
      <c r="E20" s="816"/>
      <c r="F20" s="816"/>
      <c r="G20" s="816"/>
    </row>
    <row r="21" spans="1:8" ht="24">
      <c r="A21" s="361" t="s">
        <v>287</v>
      </c>
      <c r="B21" s="362">
        <v>7</v>
      </c>
      <c r="C21" s="363">
        <v>9</v>
      </c>
      <c r="D21" s="363">
        <v>9</v>
      </c>
      <c r="E21" s="363">
        <v>10</v>
      </c>
      <c r="F21" s="363">
        <v>11</v>
      </c>
      <c r="G21" s="363">
        <v>18</v>
      </c>
      <c r="H21" s="360"/>
    </row>
    <row r="22" spans="1:8" ht="13.5">
      <c r="A22" s="364" t="s">
        <v>288</v>
      </c>
      <c r="B22" s="365">
        <v>1</v>
      </c>
      <c r="C22" s="366">
        <v>4</v>
      </c>
      <c r="D22" s="366">
        <v>6</v>
      </c>
      <c r="E22" s="366">
        <v>8</v>
      </c>
      <c r="F22" s="366">
        <v>11</v>
      </c>
      <c r="G22" s="366">
        <v>30</v>
      </c>
      <c r="H22" s="360"/>
    </row>
    <row r="23" spans="1:8" s="371" customFormat="1" ht="13.5">
      <c r="A23" s="367" t="s">
        <v>298</v>
      </c>
      <c r="B23" s="368">
        <v>89</v>
      </c>
      <c r="C23" s="369">
        <v>80</v>
      </c>
      <c r="D23" s="369">
        <v>78</v>
      </c>
      <c r="E23" s="369">
        <v>80</v>
      </c>
      <c r="F23" s="369">
        <v>70</v>
      </c>
      <c r="G23" s="369">
        <v>4</v>
      </c>
      <c r="H23" s="370"/>
    </row>
    <row r="24" spans="1:8" ht="24">
      <c r="A24" s="372" t="s">
        <v>289</v>
      </c>
      <c r="B24" s="365">
        <v>5</v>
      </c>
      <c r="C24" s="366">
        <v>7</v>
      </c>
      <c r="D24" s="366">
        <v>7</v>
      </c>
      <c r="E24" s="366">
        <v>8</v>
      </c>
      <c r="F24" s="366">
        <v>13</v>
      </c>
      <c r="G24" s="366">
        <v>9</v>
      </c>
      <c r="H24" s="360"/>
    </row>
    <row r="25" spans="1:8" s="371" customFormat="1">
      <c r="A25" s="367" t="s">
        <v>291</v>
      </c>
      <c r="B25" s="709" t="s">
        <v>115</v>
      </c>
      <c r="C25" s="369">
        <v>4</v>
      </c>
      <c r="D25" s="369">
        <v>5</v>
      </c>
      <c r="E25" s="369">
        <v>4</v>
      </c>
      <c r="F25" s="369">
        <v>3</v>
      </c>
      <c r="G25" s="369">
        <v>4</v>
      </c>
      <c r="H25" s="370"/>
    </row>
    <row r="26" spans="1:8">
      <c r="A26" s="364" t="s">
        <v>292</v>
      </c>
      <c r="B26" s="365">
        <v>5</v>
      </c>
      <c r="C26" s="366">
        <v>8</v>
      </c>
      <c r="D26" s="366">
        <v>7</v>
      </c>
      <c r="E26" s="366">
        <v>11</v>
      </c>
      <c r="F26" s="366">
        <v>12</v>
      </c>
      <c r="G26" s="366">
        <v>19</v>
      </c>
      <c r="H26" s="360"/>
    </row>
    <row r="27" spans="1:8" s="371" customFormat="1">
      <c r="A27" s="367" t="s">
        <v>293</v>
      </c>
      <c r="B27" s="368">
        <v>10</v>
      </c>
      <c r="C27" s="369">
        <v>11</v>
      </c>
      <c r="D27" s="369">
        <v>15</v>
      </c>
      <c r="E27" s="369">
        <v>16</v>
      </c>
      <c r="F27" s="369">
        <v>21</v>
      </c>
      <c r="G27" s="369">
        <v>35</v>
      </c>
      <c r="H27" s="370"/>
    </row>
    <row r="28" spans="1:8" ht="24">
      <c r="A28" s="364" t="s">
        <v>294</v>
      </c>
      <c r="B28" s="365">
        <v>7</v>
      </c>
      <c r="C28" s="366">
        <v>7</v>
      </c>
      <c r="D28" s="366">
        <v>9</v>
      </c>
      <c r="E28" s="366">
        <v>10</v>
      </c>
      <c r="F28" s="366">
        <v>9</v>
      </c>
      <c r="G28" s="366">
        <v>20</v>
      </c>
      <c r="H28" s="360"/>
    </row>
    <row r="29" spans="1:8" s="371" customFormat="1">
      <c r="A29" s="367" t="s">
        <v>295</v>
      </c>
      <c r="B29" s="368">
        <v>1</v>
      </c>
      <c r="C29" s="369">
        <v>1</v>
      </c>
      <c r="D29" s="369">
        <v>1</v>
      </c>
      <c r="E29" s="369">
        <v>1</v>
      </c>
      <c r="F29" s="369">
        <v>1</v>
      </c>
      <c r="G29" s="369">
        <v>4</v>
      </c>
      <c r="H29" s="370"/>
    </row>
    <row r="30" spans="1:8">
      <c r="A30" s="364" t="s">
        <v>290</v>
      </c>
      <c r="B30" s="365">
        <v>4</v>
      </c>
      <c r="C30" s="366">
        <v>5</v>
      </c>
      <c r="D30" s="366">
        <v>7</v>
      </c>
      <c r="E30" s="366">
        <v>6</v>
      </c>
      <c r="F30" s="366">
        <v>11</v>
      </c>
      <c r="G30" s="366">
        <v>20</v>
      </c>
      <c r="H30" s="360"/>
    </row>
    <row r="31" spans="1:8" s="371" customFormat="1">
      <c r="A31" s="367" t="s">
        <v>296</v>
      </c>
      <c r="B31" s="709" t="s">
        <v>115</v>
      </c>
      <c r="C31" s="709" t="s">
        <v>115</v>
      </c>
      <c r="D31" s="369">
        <v>13</v>
      </c>
      <c r="E31" s="369">
        <v>16</v>
      </c>
      <c r="F31" s="369">
        <v>15</v>
      </c>
      <c r="G31" s="369">
        <v>26</v>
      </c>
      <c r="H31" s="370"/>
    </row>
    <row r="32" spans="1:8">
      <c r="A32" s="364" t="s">
        <v>299</v>
      </c>
      <c r="B32" s="365">
        <v>1</v>
      </c>
      <c r="C32" s="366">
        <v>4</v>
      </c>
      <c r="D32" s="366">
        <v>4</v>
      </c>
      <c r="E32" s="366">
        <v>2</v>
      </c>
      <c r="F32" s="366">
        <v>2</v>
      </c>
      <c r="G32" s="366">
        <v>6</v>
      </c>
      <c r="H32" s="360"/>
    </row>
    <row r="33" spans="1:8" s="371" customFormat="1">
      <c r="A33" s="367" t="s">
        <v>297</v>
      </c>
      <c r="B33" s="368">
        <v>4</v>
      </c>
      <c r="C33" s="369">
        <v>3</v>
      </c>
      <c r="D33" s="369">
        <v>2</v>
      </c>
      <c r="E33" s="369">
        <v>2</v>
      </c>
      <c r="F33" s="369">
        <v>3</v>
      </c>
      <c r="G33" s="369">
        <v>3</v>
      </c>
      <c r="H33" s="370"/>
    </row>
    <row r="34" spans="1:8" s="269" customFormat="1" ht="12.75" customHeight="1">
      <c r="A34" s="598"/>
      <c r="B34" s="816" t="s">
        <v>91</v>
      </c>
      <c r="C34" s="816"/>
      <c r="D34" s="816"/>
      <c r="E34" s="816"/>
      <c r="F34" s="816"/>
      <c r="G34" s="816"/>
    </row>
    <row r="35" spans="1:8" ht="24">
      <c r="A35" s="361" t="s">
        <v>287</v>
      </c>
      <c r="B35" s="362">
        <v>38</v>
      </c>
      <c r="C35" s="363">
        <v>38</v>
      </c>
      <c r="D35" s="363">
        <v>35</v>
      </c>
      <c r="E35" s="363">
        <v>28</v>
      </c>
      <c r="F35" s="363">
        <v>29</v>
      </c>
      <c r="G35" s="363">
        <v>25</v>
      </c>
      <c r="H35" s="360"/>
    </row>
    <row r="36" spans="1:8" ht="13.5">
      <c r="A36" s="364" t="s">
        <v>288</v>
      </c>
      <c r="B36" s="365">
        <v>18</v>
      </c>
      <c r="C36" s="366">
        <v>18</v>
      </c>
      <c r="D36" s="366">
        <v>20</v>
      </c>
      <c r="E36" s="366">
        <v>22</v>
      </c>
      <c r="F36" s="366">
        <v>26</v>
      </c>
      <c r="G36" s="366">
        <v>30</v>
      </c>
      <c r="H36" s="360"/>
    </row>
    <row r="37" spans="1:8" s="371" customFormat="1" ht="13.5">
      <c r="A37" s="367" t="s">
        <v>298</v>
      </c>
      <c r="B37" s="368">
        <v>0</v>
      </c>
      <c r="C37" s="369">
        <v>0</v>
      </c>
      <c r="D37" s="369">
        <v>0</v>
      </c>
      <c r="E37" s="369">
        <v>0</v>
      </c>
      <c r="F37" s="369">
        <v>0</v>
      </c>
      <c r="G37" s="369">
        <v>0</v>
      </c>
      <c r="H37" s="370"/>
    </row>
    <row r="38" spans="1:8" ht="24">
      <c r="A38" s="372" t="s">
        <v>289</v>
      </c>
      <c r="B38" s="365">
        <v>11</v>
      </c>
      <c r="C38" s="366">
        <v>10</v>
      </c>
      <c r="D38" s="366">
        <v>9</v>
      </c>
      <c r="E38" s="366">
        <v>11</v>
      </c>
      <c r="F38" s="366">
        <v>13</v>
      </c>
      <c r="G38" s="366">
        <v>11</v>
      </c>
      <c r="H38" s="360"/>
    </row>
    <row r="39" spans="1:8" s="371" customFormat="1">
      <c r="A39" s="367" t="s">
        <v>291</v>
      </c>
      <c r="B39" s="709" t="s">
        <v>115</v>
      </c>
      <c r="C39" s="369">
        <v>4</v>
      </c>
      <c r="D39" s="369">
        <v>7</v>
      </c>
      <c r="E39" s="369">
        <v>5</v>
      </c>
      <c r="F39" s="369">
        <v>6</v>
      </c>
      <c r="G39" s="369">
        <v>6</v>
      </c>
      <c r="H39" s="370"/>
    </row>
    <row r="40" spans="1:8">
      <c r="A40" s="364" t="s">
        <v>292</v>
      </c>
      <c r="B40" s="365">
        <v>12</v>
      </c>
      <c r="C40" s="366">
        <v>11</v>
      </c>
      <c r="D40" s="366">
        <v>9</v>
      </c>
      <c r="E40" s="366">
        <v>12</v>
      </c>
      <c r="F40" s="366">
        <v>13</v>
      </c>
      <c r="G40" s="366">
        <v>20</v>
      </c>
      <c r="H40" s="360"/>
    </row>
    <row r="41" spans="1:8" s="371" customFormat="1">
      <c r="A41" s="367" t="s">
        <v>293</v>
      </c>
      <c r="B41" s="368">
        <v>37</v>
      </c>
      <c r="C41" s="369">
        <v>27</v>
      </c>
      <c r="D41" s="369">
        <v>34</v>
      </c>
      <c r="E41" s="369">
        <v>32</v>
      </c>
      <c r="F41" s="369">
        <v>32</v>
      </c>
      <c r="G41" s="369">
        <v>41</v>
      </c>
      <c r="H41" s="370"/>
    </row>
    <row r="42" spans="1:8" ht="24">
      <c r="A42" s="364" t="s">
        <v>294</v>
      </c>
      <c r="B42" s="365">
        <v>20</v>
      </c>
      <c r="C42" s="366">
        <v>19</v>
      </c>
      <c r="D42" s="366">
        <v>18</v>
      </c>
      <c r="E42" s="366">
        <v>21</v>
      </c>
      <c r="F42" s="366">
        <v>20</v>
      </c>
      <c r="G42" s="366">
        <v>18</v>
      </c>
      <c r="H42" s="360"/>
    </row>
    <row r="43" spans="1:8" s="371" customFormat="1">
      <c r="A43" s="367" t="s">
        <v>295</v>
      </c>
      <c r="B43" s="368">
        <v>6</v>
      </c>
      <c r="C43" s="369">
        <v>5</v>
      </c>
      <c r="D43" s="369">
        <v>3</v>
      </c>
      <c r="E43" s="369">
        <v>6</v>
      </c>
      <c r="F43" s="369">
        <v>5</v>
      </c>
      <c r="G43" s="369">
        <v>4</v>
      </c>
      <c r="H43" s="370"/>
    </row>
    <row r="44" spans="1:8">
      <c r="A44" s="364" t="s">
        <v>290</v>
      </c>
      <c r="B44" s="365">
        <v>26</v>
      </c>
      <c r="C44" s="366">
        <v>26</v>
      </c>
      <c r="D44" s="366">
        <v>34</v>
      </c>
      <c r="E44" s="366">
        <v>30</v>
      </c>
      <c r="F44" s="366">
        <v>34</v>
      </c>
      <c r="G44" s="366">
        <v>33</v>
      </c>
      <c r="H44" s="360"/>
    </row>
    <row r="45" spans="1:8" s="371" customFormat="1">
      <c r="A45" s="367" t="s">
        <v>296</v>
      </c>
      <c r="B45" s="709" t="s">
        <v>115</v>
      </c>
      <c r="C45" s="709" t="s">
        <v>115</v>
      </c>
      <c r="D45" s="369">
        <v>28</v>
      </c>
      <c r="E45" s="369">
        <v>29</v>
      </c>
      <c r="F45" s="369">
        <v>29</v>
      </c>
      <c r="G45" s="369">
        <v>34</v>
      </c>
      <c r="H45" s="370"/>
    </row>
    <row r="46" spans="1:8">
      <c r="A46" s="364" t="s">
        <v>299</v>
      </c>
      <c r="B46" s="365">
        <v>3</v>
      </c>
      <c r="C46" s="366">
        <v>8</v>
      </c>
      <c r="D46" s="366">
        <v>7</v>
      </c>
      <c r="E46" s="366">
        <v>8</v>
      </c>
      <c r="F46" s="366">
        <v>6</v>
      </c>
      <c r="G46" s="366">
        <v>6</v>
      </c>
      <c r="H46" s="360"/>
    </row>
    <row r="47" spans="1:8" s="371" customFormat="1">
      <c r="A47" s="373" t="s">
        <v>297</v>
      </c>
      <c r="B47" s="374">
        <v>14</v>
      </c>
      <c r="C47" s="375">
        <v>13</v>
      </c>
      <c r="D47" s="375">
        <v>4</v>
      </c>
      <c r="E47" s="375">
        <v>5</v>
      </c>
      <c r="F47" s="375">
        <v>6</v>
      </c>
      <c r="G47" s="375">
        <v>3</v>
      </c>
      <c r="H47" s="370"/>
    </row>
    <row r="48" spans="1:8" s="371" customFormat="1">
      <c r="A48" s="376" t="s">
        <v>300</v>
      </c>
      <c r="B48" s="631">
        <v>3566</v>
      </c>
      <c r="C48" s="632">
        <v>2032</v>
      </c>
      <c r="D48" s="632">
        <v>1273</v>
      </c>
      <c r="E48" s="632">
        <v>1452</v>
      </c>
      <c r="F48" s="632">
        <v>2016</v>
      </c>
      <c r="G48" s="632">
        <v>2188</v>
      </c>
      <c r="H48" s="370"/>
    </row>
    <row r="49" spans="1:12">
      <c r="A49" s="377" t="s">
        <v>301</v>
      </c>
      <c r="B49" s="633">
        <v>2290</v>
      </c>
      <c r="C49" s="634">
        <v>1167</v>
      </c>
      <c r="D49" s="634">
        <v>648</v>
      </c>
      <c r="E49" s="634">
        <v>764</v>
      </c>
      <c r="F49" s="634">
        <v>1029</v>
      </c>
      <c r="G49" s="634">
        <v>644</v>
      </c>
      <c r="H49" s="360"/>
    </row>
    <row r="50" spans="1:12" s="371" customFormat="1">
      <c r="A50" s="376" t="s">
        <v>302</v>
      </c>
      <c r="B50" s="631">
        <v>1276</v>
      </c>
      <c r="C50" s="632">
        <v>865</v>
      </c>
      <c r="D50" s="632">
        <v>625</v>
      </c>
      <c r="E50" s="632">
        <v>688</v>
      </c>
      <c r="F50" s="632">
        <v>987</v>
      </c>
      <c r="G50" s="632">
        <v>1544</v>
      </c>
      <c r="H50" s="370"/>
    </row>
    <row r="51" spans="1:12" ht="68.25" customHeight="1">
      <c r="A51" s="817" t="s">
        <v>402</v>
      </c>
      <c r="B51" s="817"/>
      <c r="C51" s="817"/>
      <c r="D51" s="817"/>
      <c r="E51" s="817"/>
      <c r="F51" s="817"/>
      <c r="G51" s="817"/>
      <c r="H51" s="378"/>
      <c r="I51" s="378"/>
      <c r="J51" s="378"/>
      <c r="K51" s="378"/>
      <c r="L51" s="378"/>
    </row>
    <row r="52" spans="1:12">
      <c r="A52" s="379"/>
    </row>
    <row r="53" spans="1:12">
      <c r="A53" s="379"/>
    </row>
    <row r="54" spans="1:12">
      <c r="A54" s="379"/>
    </row>
  </sheetData>
  <mergeCells count="9">
    <mergeCell ref="B20:G20"/>
    <mergeCell ref="B34:G34"/>
    <mergeCell ref="A51:G51"/>
    <mergeCell ref="A1:B1"/>
    <mergeCell ref="A2:G2"/>
    <mergeCell ref="A3:A5"/>
    <mergeCell ref="B3:G3"/>
    <mergeCell ref="B5:G5"/>
    <mergeCell ref="B6:G6"/>
  </mergeCells>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93" orientation="portrait" r:id="rId1"/>
  <headerFooter scaleWithDoc="0">
    <oddHeader>&amp;CBildung in Deutschland 2016 - (Web-)Tabellen F2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1"/>
  <sheetViews>
    <sheetView zoomScaleNormal="100" workbookViewId="0"/>
  </sheetViews>
  <sheetFormatPr baseColWidth="10" defaultRowHeight="12.75"/>
  <cols>
    <col min="1" max="1" width="27" customWidth="1"/>
    <col min="2" max="5" width="15" customWidth="1"/>
    <col min="6" max="7" width="6.42578125" customWidth="1"/>
  </cols>
  <sheetData>
    <row r="1" spans="1:6" ht="25.5" customHeight="1">
      <c r="A1" s="80" t="s">
        <v>116</v>
      </c>
      <c r="B1" s="79"/>
    </row>
    <row r="2" spans="1:6" ht="25.5" customHeight="1">
      <c r="A2" s="730" t="s">
        <v>522</v>
      </c>
      <c r="B2" s="730"/>
      <c r="C2" s="730"/>
      <c r="D2" s="730"/>
      <c r="E2" s="730"/>
      <c r="F2" s="698"/>
    </row>
    <row r="3" spans="1:6" ht="22.5" customHeight="1">
      <c r="A3" s="444"/>
      <c r="B3" s="828" t="s">
        <v>524</v>
      </c>
      <c r="C3" s="829"/>
      <c r="D3" s="829"/>
      <c r="E3" s="829"/>
      <c r="F3" s="254"/>
    </row>
    <row r="4" spans="1:6" ht="38.25" customHeight="1">
      <c r="A4" s="445" t="s">
        <v>523</v>
      </c>
      <c r="B4" s="73" t="s">
        <v>226</v>
      </c>
      <c r="C4" s="73" t="s">
        <v>227</v>
      </c>
      <c r="D4" s="73" t="s">
        <v>525</v>
      </c>
      <c r="E4" s="440" t="s">
        <v>60</v>
      </c>
      <c r="F4" s="254"/>
    </row>
    <row r="5" spans="1:6" ht="11.25" customHeight="1">
      <c r="A5" s="446"/>
      <c r="B5" s="826" t="s">
        <v>59</v>
      </c>
      <c r="C5" s="827"/>
      <c r="D5" s="827"/>
      <c r="E5" s="827"/>
      <c r="F5" s="254"/>
    </row>
    <row r="6" spans="1:6" ht="25.5" customHeight="1">
      <c r="A6" s="74" t="s">
        <v>223</v>
      </c>
      <c r="B6" s="447">
        <v>43</v>
      </c>
      <c r="C6" s="448" t="s">
        <v>129</v>
      </c>
      <c r="D6" s="448" t="s">
        <v>129</v>
      </c>
      <c r="E6" s="448">
        <v>43</v>
      </c>
      <c r="F6" s="254"/>
    </row>
    <row r="7" spans="1:6" ht="25.5" customHeight="1">
      <c r="A7" s="222" t="s">
        <v>224</v>
      </c>
      <c r="B7" s="449">
        <v>28</v>
      </c>
      <c r="C7" s="450">
        <v>0</v>
      </c>
      <c r="D7" s="450">
        <v>2</v>
      </c>
      <c r="E7" s="450">
        <v>29</v>
      </c>
      <c r="F7" s="254"/>
    </row>
    <row r="8" spans="1:6" ht="22.5" customHeight="1">
      <c r="A8" s="149" t="s">
        <v>225</v>
      </c>
      <c r="B8" s="451">
        <v>4</v>
      </c>
      <c r="C8" s="452">
        <v>1</v>
      </c>
      <c r="D8" s="452">
        <v>2</v>
      </c>
      <c r="E8" s="452">
        <v>7</v>
      </c>
      <c r="F8" s="254"/>
    </row>
    <row r="9" spans="1:6" ht="22.5" customHeight="1">
      <c r="A9" s="222" t="s">
        <v>525</v>
      </c>
      <c r="B9" s="449">
        <v>6</v>
      </c>
      <c r="C9" s="450">
        <v>1</v>
      </c>
      <c r="D9" s="450">
        <v>14</v>
      </c>
      <c r="E9" s="450">
        <v>20</v>
      </c>
    </row>
    <row r="10" spans="1:6" ht="14.25" customHeight="1">
      <c r="A10" s="299" t="s">
        <v>60</v>
      </c>
      <c r="B10" s="453">
        <v>80</v>
      </c>
      <c r="C10" s="454">
        <v>2</v>
      </c>
      <c r="D10" s="454">
        <v>18</v>
      </c>
      <c r="E10" s="454">
        <v>100</v>
      </c>
    </row>
    <row r="11" spans="1:6" ht="24" customHeight="1">
      <c r="A11" s="716" t="s">
        <v>228</v>
      </c>
      <c r="B11" s="716"/>
      <c r="C11" s="716"/>
      <c r="D11" s="716"/>
      <c r="E11" s="716"/>
      <c r="F11" s="599"/>
    </row>
  </sheetData>
  <mergeCells count="4">
    <mergeCell ref="B5:E5"/>
    <mergeCell ref="B3:E3"/>
    <mergeCell ref="A11:E11"/>
    <mergeCell ref="A2:E2"/>
  </mergeCells>
  <phoneticPr fontId="11" type="noConversion"/>
  <hyperlinks>
    <hyperlink ref="A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zoomScaleNormal="100" workbookViewId="0"/>
  </sheetViews>
  <sheetFormatPr baseColWidth="10" defaultColWidth="10.85546875" defaultRowHeight="12.75"/>
  <cols>
    <col min="1" max="1" width="46.140625" style="356" customWidth="1"/>
    <col min="2" max="2" width="11.7109375" style="356" customWidth="1"/>
    <col min="3" max="3" width="3" style="356" customWidth="1"/>
    <col min="4" max="4" width="11.7109375" style="356" customWidth="1"/>
    <col min="5" max="5" width="2.85546875" style="356" customWidth="1"/>
    <col min="6" max="6" width="11.7109375" style="356" customWidth="1"/>
    <col min="7" max="7" width="3.140625" style="356" customWidth="1"/>
    <col min="8" max="8" width="11.7109375" style="356" customWidth="1"/>
    <col min="9" max="9" width="2.85546875" style="356" customWidth="1"/>
    <col min="10" max="10" width="11.7109375" style="356" customWidth="1"/>
    <col min="11" max="11" width="3.28515625" style="356" customWidth="1"/>
    <col min="12" max="16384" width="10.85546875" style="356"/>
  </cols>
  <sheetData>
    <row r="1" spans="1:15" ht="25.5" customHeight="1">
      <c r="A1" s="4" t="s">
        <v>116</v>
      </c>
      <c r="G1" s="357"/>
      <c r="H1" s="357"/>
    </row>
    <row r="2" spans="1:15" ht="12.75" customHeight="1">
      <c r="A2" s="846" t="s">
        <v>446</v>
      </c>
      <c r="B2" s="846"/>
      <c r="C2" s="846"/>
      <c r="D2" s="846"/>
      <c r="E2" s="846"/>
      <c r="F2" s="846"/>
      <c r="G2" s="846"/>
      <c r="H2" s="846"/>
      <c r="I2" s="846"/>
      <c r="J2" s="846"/>
      <c r="K2" s="846"/>
      <c r="L2"/>
      <c r="M2"/>
      <c r="N2"/>
      <c r="O2"/>
    </row>
    <row r="3" spans="1:15" ht="12.75" customHeight="1">
      <c r="A3" s="818"/>
      <c r="B3" s="818"/>
      <c r="C3" s="818"/>
      <c r="D3" s="818"/>
      <c r="E3" s="818"/>
      <c r="F3" s="818"/>
      <c r="G3" s="818"/>
      <c r="H3" s="818"/>
      <c r="I3" s="818"/>
      <c r="J3" s="818"/>
      <c r="K3" s="818"/>
      <c r="L3"/>
      <c r="M3"/>
      <c r="N3"/>
      <c r="O3"/>
    </row>
    <row r="4" spans="1:15">
      <c r="A4" s="847" t="s">
        <v>333</v>
      </c>
      <c r="B4" s="490"/>
      <c r="C4" s="491"/>
      <c r="D4" s="491"/>
      <c r="E4" s="491"/>
      <c r="F4" s="491"/>
      <c r="G4" s="491"/>
      <c r="H4" s="491"/>
      <c r="I4" s="491"/>
      <c r="J4" s="492"/>
      <c r="K4" s="493"/>
      <c r="L4" s="494"/>
      <c r="M4"/>
      <c r="N4"/>
      <c r="O4"/>
    </row>
    <row r="5" spans="1:15">
      <c r="A5" s="842"/>
      <c r="B5" s="837" t="s">
        <v>334</v>
      </c>
      <c r="C5" s="849"/>
      <c r="D5" s="837" t="s">
        <v>335</v>
      </c>
      <c r="E5" s="849"/>
      <c r="F5" s="837" t="s">
        <v>336</v>
      </c>
      <c r="G5" s="849"/>
      <c r="H5" s="837" t="s">
        <v>337</v>
      </c>
      <c r="I5" s="849"/>
      <c r="J5" s="837" t="s">
        <v>338</v>
      </c>
      <c r="K5" s="838"/>
      <c r="L5"/>
      <c r="M5"/>
      <c r="N5"/>
      <c r="O5"/>
    </row>
    <row r="6" spans="1:15">
      <c r="A6" s="848"/>
      <c r="B6" s="839" t="s">
        <v>339</v>
      </c>
      <c r="C6" s="840"/>
      <c r="D6" s="840"/>
      <c r="E6" s="840"/>
      <c r="F6" s="840"/>
      <c r="G6" s="840"/>
      <c r="H6" s="840"/>
      <c r="I6" s="840"/>
      <c r="J6" s="840"/>
      <c r="K6" s="840"/>
      <c r="L6" s="12"/>
      <c r="M6"/>
      <c r="N6"/>
      <c r="O6"/>
    </row>
    <row r="7" spans="1:15">
      <c r="A7" s="852" t="s">
        <v>392</v>
      </c>
      <c r="B7" s="852"/>
      <c r="C7" s="852"/>
      <c r="D7" s="852"/>
      <c r="E7" s="852"/>
      <c r="F7" s="852"/>
      <c r="G7" s="852"/>
      <c r="H7" s="852"/>
      <c r="I7" s="852"/>
      <c r="J7" s="852"/>
      <c r="K7" s="852"/>
      <c r="L7" s="495"/>
      <c r="M7"/>
      <c r="N7"/>
      <c r="O7"/>
    </row>
    <row r="8" spans="1:15" ht="12.75" customHeight="1">
      <c r="A8" s="496" t="s">
        <v>340</v>
      </c>
      <c r="B8" s="497"/>
      <c r="C8" s="498"/>
      <c r="D8" s="497"/>
      <c r="E8" s="498"/>
      <c r="F8" s="497"/>
      <c r="G8" s="498"/>
      <c r="H8" s="499"/>
      <c r="I8" s="498"/>
      <c r="J8" s="497"/>
      <c r="K8" s="500"/>
      <c r="L8"/>
      <c r="M8"/>
      <c r="N8"/>
      <c r="O8"/>
    </row>
    <row r="9" spans="1:15">
      <c r="A9" s="501" t="s">
        <v>124</v>
      </c>
      <c r="B9" s="502">
        <v>0.08</v>
      </c>
      <c r="C9" s="503" t="s">
        <v>341</v>
      </c>
      <c r="D9" s="502">
        <v>0.09</v>
      </c>
      <c r="E9" s="503" t="s">
        <v>341</v>
      </c>
      <c r="F9" s="502">
        <v>0.09</v>
      </c>
      <c r="G9" s="503" t="s">
        <v>341</v>
      </c>
      <c r="H9" s="502">
        <v>7.0000000000000007E-2</v>
      </c>
      <c r="I9" s="503" t="s">
        <v>341</v>
      </c>
      <c r="J9" s="502">
        <v>0.05</v>
      </c>
      <c r="K9" s="504" t="s">
        <v>341</v>
      </c>
      <c r="L9" s="499"/>
      <c r="M9"/>
      <c r="N9"/>
      <c r="O9"/>
    </row>
    <row r="10" spans="1:15" ht="12.75" customHeight="1">
      <c r="A10" s="496" t="s">
        <v>342</v>
      </c>
      <c r="B10" s="497"/>
      <c r="C10" s="498"/>
      <c r="D10" s="497"/>
      <c r="E10" s="498"/>
      <c r="F10" s="497"/>
      <c r="G10" s="498"/>
      <c r="H10" s="497"/>
      <c r="I10" s="498"/>
      <c r="J10" s="497"/>
      <c r="K10" s="500"/>
      <c r="L10" s="499"/>
      <c r="M10"/>
      <c r="N10"/>
      <c r="O10"/>
    </row>
    <row r="11" spans="1:15" ht="12.75" customHeight="1">
      <c r="A11" s="505" t="s">
        <v>343</v>
      </c>
      <c r="B11" s="506">
        <v>0.1</v>
      </c>
      <c r="C11" s="503" t="s">
        <v>341</v>
      </c>
      <c r="D11" s="502">
        <v>7.0000000000000007E-2</v>
      </c>
      <c r="E11" s="503" t="s">
        <v>344</v>
      </c>
      <c r="F11" s="506">
        <v>0.06</v>
      </c>
      <c r="G11" s="503" t="s">
        <v>344</v>
      </c>
      <c r="H11" s="502">
        <v>0.03</v>
      </c>
      <c r="I11" s="503"/>
      <c r="J11" s="502">
        <v>0.02</v>
      </c>
      <c r="K11" s="504"/>
      <c r="L11" s="499"/>
      <c r="M11"/>
      <c r="N11"/>
      <c r="O11"/>
    </row>
    <row r="12" spans="1:15" ht="12.75" customHeight="1">
      <c r="A12" s="496" t="s">
        <v>345</v>
      </c>
      <c r="B12" s="497"/>
      <c r="C12" s="498"/>
      <c r="D12" s="497"/>
      <c r="E12" s="498"/>
      <c r="F12" s="497"/>
      <c r="G12" s="498"/>
      <c r="H12" s="497"/>
      <c r="I12" s="498"/>
      <c r="J12" s="497"/>
      <c r="K12" s="500"/>
      <c r="L12"/>
      <c r="M12"/>
      <c r="N12"/>
      <c r="O12"/>
    </row>
    <row r="13" spans="1:15">
      <c r="A13" s="501" t="s">
        <v>327</v>
      </c>
      <c r="B13" s="507">
        <v>-0.06</v>
      </c>
      <c r="C13" s="508" t="s">
        <v>346</v>
      </c>
      <c r="D13" s="506">
        <v>-0.05</v>
      </c>
      <c r="E13" s="503" t="s">
        <v>346</v>
      </c>
      <c r="F13" s="502">
        <v>-0.03</v>
      </c>
      <c r="G13" s="503"/>
      <c r="H13" s="502">
        <v>-0.02</v>
      </c>
      <c r="I13" s="503"/>
      <c r="J13" s="502">
        <v>-0.03</v>
      </c>
      <c r="K13" s="504"/>
      <c r="L13"/>
      <c r="M13"/>
      <c r="N13"/>
      <c r="O13"/>
    </row>
    <row r="14" spans="1:15" ht="13.5" customHeight="1">
      <c r="A14" s="496" t="s">
        <v>347</v>
      </c>
      <c r="B14" s="497"/>
      <c r="C14" s="498"/>
      <c r="D14" s="497"/>
      <c r="E14" s="498"/>
      <c r="F14" s="497"/>
      <c r="G14" s="498"/>
      <c r="H14" s="497"/>
      <c r="I14" s="498"/>
      <c r="J14" s="497"/>
      <c r="K14" s="500"/>
      <c r="L14"/>
      <c r="M14"/>
      <c r="N14"/>
      <c r="O14"/>
    </row>
    <row r="15" spans="1:15">
      <c r="A15" s="509" t="s">
        <v>348</v>
      </c>
      <c r="B15" s="510">
        <v>0.04</v>
      </c>
      <c r="C15" s="511" t="s">
        <v>346</v>
      </c>
      <c r="D15" s="510">
        <v>0.05</v>
      </c>
      <c r="E15" s="511" t="s">
        <v>344</v>
      </c>
      <c r="F15" s="512">
        <v>0.05</v>
      </c>
      <c r="G15" s="511" t="s">
        <v>344</v>
      </c>
      <c r="H15" s="510">
        <v>0.04</v>
      </c>
      <c r="I15" s="511" t="s">
        <v>346</v>
      </c>
      <c r="J15" s="510">
        <v>0.04</v>
      </c>
      <c r="K15" s="513" t="s">
        <v>346</v>
      </c>
      <c r="L15"/>
      <c r="M15"/>
      <c r="N15"/>
      <c r="O15"/>
    </row>
    <row r="16" spans="1:15">
      <c r="A16" s="850" t="s">
        <v>393</v>
      </c>
      <c r="B16" s="850"/>
      <c r="C16" s="850"/>
      <c r="D16" s="850"/>
      <c r="E16" s="850"/>
      <c r="F16" s="850"/>
      <c r="G16" s="850"/>
      <c r="H16" s="850"/>
      <c r="I16" s="850"/>
      <c r="J16" s="850"/>
      <c r="K16" s="851"/>
      <c r="L16"/>
      <c r="M16"/>
      <c r="N16"/>
      <c r="O16"/>
    </row>
    <row r="17" spans="1:15" ht="12.75" customHeight="1">
      <c r="A17" s="514" t="s">
        <v>349</v>
      </c>
      <c r="B17" s="515"/>
      <c r="C17" s="516"/>
      <c r="D17" s="517"/>
      <c r="E17" s="516"/>
      <c r="F17" s="517"/>
      <c r="G17" s="516"/>
      <c r="H17" s="517"/>
      <c r="I17" s="516"/>
      <c r="J17" s="517"/>
      <c r="K17" s="515"/>
      <c r="L17"/>
      <c r="M17"/>
      <c r="N17"/>
      <c r="O17"/>
    </row>
    <row r="18" spans="1:15" ht="12.75" customHeight="1">
      <c r="A18" s="518" t="s">
        <v>350</v>
      </c>
      <c r="B18" s="519"/>
      <c r="C18" s="520"/>
      <c r="D18" s="521">
        <v>0.14000000000000001</v>
      </c>
      <c r="E18" s="520" t="s">
        <v>341</v>
      </c>
      <c r="F18" s="521">
        <v>0.11</v>
      </c>
      <c r="G18" s="520" t="s">
        <v>341</v>
      </c>
      <c r="H18" s="521">
        <v>0.09</v>
      </c>
      <c r="I18" s="520" t="s">
        <v>341</v>
      </c>
      <c r="J18" s="521">
        <v>0.09</v>
      </c>
      <c r="K18" s="519" t="s">
        <v>341</v>
      </c>
      <c r="L18"/>
      <c r="M18"/>
      <c r="N18"/>
      <c r="O18"/>
    </row>
    <row r="19" spans="1:15">
      <c r="A19" s="853" t="s">
        <v>351</v>
      </c>
      <c r="B19" s="853"/>
      <c r="C19" s="853"/>
      <c r="D19" s="853"/>
      <c r="E19" s="853"/>
      <c r="F19" s="853"/>
      <c r="G19" s="853"/>
      <c r="H19" s="853"/>
      <c r="I19" s="853"/>
      <c r="J19" s="853"/>
      <c r="K19" s="853"/>
      <c r="L19"/>
      <c r="M19"/>
      <c r="N19"/>
      <c r="O19"/>
    </row>
    <row r="20" spans="1:15" s="371" customFormat="1">
      <c r="A20" s="522" t="s">
        <v>352</v>
      </c>
      <c r="B20" s="523"/>
      <c r="C20" s="524"/>
      <c r="D20" s="523"/>
      <c r="E20" s="524"/>
      <c r="F20" s="525">
        <v>-0.11</v>
      </c>
      <c r="G20" s="524" t="s">
        <v>341</v>
      </c>
      <c r="H20" s="526">
        <v>-0.1</v>
      </c>
      <c r="I20" s="524" t="s">
        <v>341</v>
      </c>
      <c r="J20" s="523">
        <v>-0.09</v>
      </c>
      <c r="K20" s="527" t="s">
        <v>341</v>
      </c>
      <c r="L20" s="13"/>
      <c r="M20" s="13"/>
      <c r="N20" s="13"/>
      <c r="O20" s="13"/>
    </row>
    <row r="21" spans="1:15" ht="12.75" customHeight="1">
      <c r="A21" s="528" t="s">
        <v>353</v>
      </c>
      <c r="B21" s="529"/>
      <c r="C21" s="511"/>
      <c r="D21" s="529"/>
      <c r="E21" s="511"/>
      <c r="F21" s="502">
        <v>7.0000000000000007E-2</v>
      </c>
      <c r="G21" s="511" t="s">
        <v>341</v>
      </c>
      <c r="H21" s="502">
        <v>0.05</v>
      </c>
      <c r="I21" s="511" t="s">
        <v>341</v>
      </c>
      <c r="J21" s="529">
        <v>0.04</v>
      </c>
      <c r="K21" s="513" t="s">
        <v>341</v>
      </c>
      <c r="L21"/>
      <c r="M21"/>
      <c r="N21"/>
      <c r="O21"/>
    </row>
    <row r="22" spans="1:15">
      <c r="A22" s="844" t="s">
        <v>354</v>
      </c>
      <c r="B22" s="844"/>
      <c r="C22" s="844"/>
      <c r="D22" s="844"/>
      <c r="E22" s="844"/>
      <c r="F22" s="844"/>
      <c r="G22" s="844"/>
      <c r="H22" s="844"/>
      <c r="I22" s="844"/>
      <c r="J22" s="844"/>
      <c r="K22" s="845"/>
      <c r="L22"/>
      <c r="M22"/>
      <c r="N22"/>
      <c r="O22"/>
    </row>
    <row r="23" spans="1:15" s="371" customFormat="1" ht="13.5">
      <c r="A23" s="530" t="s">
        <v>355</v>
      </c>
      <c r="B23" s="529"/>
      <c r="C23" s="503"/>
      <c r="D23" s="529"/>
      <c r="E23" s="503"/>
      <c r="F23" s="529"/>
      <c r="G23" s="503"/>
      <c r="H23" s="502">
        <v>-0.02</v>
      </c>
      <c r="I23" s="503" t="s">
        <v>344</v>
      </c>
      <c r="J23" s="502">
        <v>-0.01</v>
      </c>
      <c r="K23" s="504" t="s">
        <v>346</v>
      </c>
      <c r="L23" s="13"/>
      <c r="M23" s="13"/>
      <c r="N23" s="13"/>
      <c r="O23" s="13"/>
    </row>
    <row r="24" spans="1:15" s="371" customFormat="1" ht="13.5">
      <c r="A24" s="522" t="s">
        <v>356</v>
      </c>
      <c r="B24" s="523"/>
      <c r="C24" s="524"/>
      <c r="D24" s="523"/>
      <c r="E24" s="524"/>
      <c r="F24" s="523"/>
      <c r="G24" s="524"/>
      <c r="H24" s="525">
        <v>-0.06</v>
      </c>
      <c r="I24" s="524" t="s">
        <v>341</v>
      </c>
      <c r="J24" s="525">
        <v>-0.06</v>
      </c>
      <c r="K24" s="527" t="s">
        <v>341</v>
      </c>
      <c r="L24" s="13"/>
      <c r="M24" s="13"/>
      <c r="N24" s="13"/>
      <c r="O24" s="13"/>
    </row>
    <row r="25" spans="1:15" ht="12.75" customHeight="1">
      <c r="A25" s="528" t="s">
        <v>357</v>
      </c>
      <c r="B25" s="529"/>
      <c r="C25" s="511"/>
      <c r="D25" s="529"/>
      <c r="E25" s="511"/>
      <c r="F25" s="529"/>
      <c r="G25" s="511"/>
      <c r="H25" s="502">
        <v>-0.01</v>
      </c>
      <c r="I25" s="511"/>
      <c r="J25" s="502">
        <v>-0.01</v>
      </c>
      <c r="K25" s="513"/>
      <c r="L25"/>
      <c r="M25"/>
      <c r="N25"/>
      <c r="O25"/>
    </row>
    <row r="26" spans="1:15">
      <c r="A26" s="844" t="s">
        <v>358</v>
      </c>
      <c r="B26" s="844"/>
      <c r="C26" s="844"/>
      <c r="D26" s="844"/>
      <c r="E26" s="844"/>
      <c r="F26" s="844"/>
      <c r="G26" s="844"/>
      <c r="H26" s="844"/>
      <c r="I26" s="844"/>
      <c r="J26" s="844"/>
      <c r="K26" s="845"/>
      <c r="L26"/>
      <c r="M26"/>
      <c r="N26"/>
      <c r="O26"/>
    </row>
    <row r="27" spans="1:15" ht="25.5">
      <c r="A27" s="531" t="s">
        <v>359</v>
      </c>
      <c r="B27" s="529"/>
      <c r="C27" s="503"/>
      <c r="D27" s="529"/>
      <c r="E27" s="503"/>
      <c r="F27" s="529"/>
      <c r="G27" s="503"/>
      <c r="H27" s="529"/>
      <c r="I27" s="503"/>
      <c r="J27" s="536">
        <v>0.06</v>
      </c>
      <c r="K27" s="635" t="s">
        <v>341</v>
      </c>
      <c r="L27"/>
      <c r="M27"/>
      <c r="N27"/>
      <c r="O27"/>
    </row>
    <row r="28" spans="1:15" ht="12.75" customHeight="1">
      <c r="A28" s="522" t="s">
        <v>360</v>
      </c>
      <c r="B28" s="523"/>
      <c r="C28" s="524"/>
      <c r="D28" s="523"/>
      <c r="E28" s="524"/>
      <c r="F28" s="523"/>
      <c r="G28" s="524"/>
      <c r="H28" s="523"/>
      <c r="I28" s="524"/>
      <c r="J28" s="532">
        <v>0.02</v>
      </c>
      <c r="K28" s="527" t="s">
        <v>344</v>
      </c>
      <c r="L28"/>
      <c r="M28"/>
      <c r="N28"/>
      <c r="O28"/>
    </row>
    <row r="29" spans="1:15" ht="12.75" customHeight="1">
      <c r="A29" s="528" t="s">
        <v>394</v>
      </c>
      <c r="B29" s="533"/>
      <c r="C29" s="534"/>
      <c r="D29" s="533"/>
      <c r="E29" s="534"/>
      <c r="F29" s="533"/>
      <c r="G29" s="534"/>
      <c r="H29" s="533"/>
      <c r="I29" s="534"/>
      <c r="J29" s="529">
        <v>0.02</v>
      </c>
      <c r="K29" s="504" t="s">
        <v>344</v>
      </c>
      <c r="L29"/>
      <c r="M29"/>
      <c r="N29"/>
      <c r="O29"/>
    </row>
    <row r="30" spans="1:15">
      <c r="A30" s="535" t="s">
        <v>361</v>
      </c>
      <c r="B30" s="835">
        <v>3187</v>
      </c>
      <c r="C30" s="836"/>
      <c r="D30" s="835">
        <v>3187</v>
      </c>
      <c r="E30" s="836"/>
      <c r="F30" s="835">
        <v>3187</v>
      </c>
      <c r="G30" s="836"/>
      <c r="H30" s="854">
        <v>3187</v>
      </c>
      <c r="I30" s="854"/>
      <c r="J30" s="854">
        <v>3187</v>
      </c>
      <c r="K30" s="835"/>
      <c r="L30"/>
      <c r="M30"/>
      <c r="N30"/>
      <c r="O30"/>
    </row>
    <row r="31" spans="1:15" s="537" customFormat="1" ht="12.75" customHeight="1">
      <c r="A31" s="536" t="s">
        <v>362</v>
      </c>
      <c r="B31" s="841">
        <v>53</v>
      </c>
      <c r="C31" s="842"/>
      <c r="D31" s="841">
        <v>118</v>
      </c>
      <c r="E31" s="842"/>
      <c r="F31" s="841">
        <v>229</v>
      </c>
      <c r="G31" s="842"/>
      <c r="H31" s="843">
        <v>303</v>
      </c>
      <c r="I31" s="843"/>
      <c r="J31" s="843">
        <v>351</v>
      </c>
      <c r="K31" s="841"/>
      <c r="L31" s="6"/>
      <c r="M31" s="6"/>
      <c r="N31" s="6"/>
      <c r="O31" s="6"/>
    </row>
    <row r="32" spans="1:15" ht="12.75" customHeight="1">
      <c r="A32" s="538" t="s">
        <v>363</v>
      </c>
      <c r="B32" s="830">
        <v>0.04</v>
      </c>
      <c r="C32" s="831"/>
      <c r="D32" s="830">
        <v>0.08</v>
      </c>
      <c r="E32" s="831"/>
      <c r="F32" s="830">
        <v>0.16</v>
      </c>
      <c r="G32" s="831"/>
      <c r="H32" s="834">
        <v>0.22</v>
      </c>
      <c r="I32" s="834"/>
      <c r="J32" s="834">
        <v>0.27</v>
      </c>
      <c r="K32" s="830"/>
      <c r="L32"/>
      <c r="M32"/>
      <c r="N32"/>
      <c r="O32"/>
    </row>
    <row r="33" spans="1:15" ht="158.25" customHeight="1">
      <c r="A33" s="832" t="s">
        <v>526</v>
      </c>
      <c r="B33" s="832"/>
      <c r="C33" s="832"/>
      <c r="D33" s="832"/>
      <c r="E33" s="832"/>
      <c r="F33" s="832"/>
      <c r="G33" s="832"/>
      <c r="H33" s="832"/>
      <c r="I33" s="832"/>
      <c r="J33" s="833"/>
      <c r="K33" s="833"/>
      <c r="L33"/>
      <c r="M33"/>
      <c r="N33"/>
      <c r="O33"/>
    </row>
  </sheetData>
  <mergeCells count="29">
    <mergeCell ref="H5:I5"/>
    <mergeCell ref="A26:K26"/>
    <mergeCell ref="A16:K16"/>
    <mergeCell ref="A7:K7"/>
    <mergeCell ref="B30:C30"/>
    <mergeCell ref="A19:K19"/>
    <mergeCell ref="H30:I30"/>
    <mergeCell ref="J30:K30"/>
    <mergeCell ref="D30:E30"/>
    <mergeCell ref="F32:G32"/>
    <mergeCell ref="A22:K22"/>
    <mergeCell ref="J32:K32"/>
    <mergeCell ref="J31:K31"/>
    <mergeCell ref="A2:K3"/>
    <mergeCell ref="A4:A6"/>
    <mergeCell ref="B5:C5"/>
    <mergeCell ref="D5:E5"/>
    <mergeCell ref="F5:G5"/>
    <mergeCell ref="B32:C32"/>
    <mergeCell ref="D32:E32"/>
    <mergeCell ref="A33:K33"/>
    <mergeCell ref="H32:I32"/>
    <mergeCell ref="F30:G30"/>
    <mergeCell ref="J5:K5"/>
    <mergeCell ref="B6:K6"/>
    <mergeCell ref="B31:C31"/>
    <mergeCell ref="D31:E31"/>
    <mergeCell ref="F31:G31"/>
    <mergeCell ref="H31:I31"/>
  </mergeCells>
  <hyperlinks>
    <hyperlink ref="A1" location="Inhalt!A1" display="Zurück zum Inhalt"/>
  </hyperlinks>
  <pageMargins left="0.23622047244094491" right="0.23622047244094491" top="0.74803149606299213" bottom="0.74803149606299213" header="0.31496062992125984" footer="0.31496062992125984"/>
  <pageSetup paperSize="9" scale="88" orientation="landscape" r:id="rId1"/>
  <headerFooter scaleWithDoc="0">
    <oddHeader>&amp;CBildung in Deutschland 2016 - (Web-)Tabellen F2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zoomScaleNormal="100" workbookViewId="0">
      <selection sqref="A1:B1"/>
    </sheetView>
  </sheetViews>
  <sheetFormatPr baseColWidth="10" defaultRowHeight="12.75"/>
  <cols>
    <col min="3" max="3" width="7.140625" customWidth="1"/>
    <col min="4" max="4" width="11.42578125" hidden="1" customWidth="1"/>
  </cols>
  <sheetData>
    <row r="1" spans="1:15" ht="25.5" customHeight="1">
      <c r="A1" s="713" t="s">
        <v>116</v>
      </c>
      <c r="B1" s="713"/>
    </row>
    <row r="2" spans="1:15" ht="25.5" customHeight="1">
      <c r="A2" s="730" t="s">
        <v>508</v>
      </c>
      <c r="B2" s="730"/>
      <c r="C2" s="730"/>
      <c r="D2" s="730"/>
      <c r="E2" s="730"/>
      <c r="F2" s="730"/>
      <c r="G2" s="730"/>
      <c r="H2" s="730"/>
      <c r="I2" s="730"/>
      <c r="J2" s="730"/>
      <c r="K2" s="730"/>
      <c r="L2" s="730"/>
      <c r="M2" s="730"/>
      <c r="N2" s="730"/>
      <c r="O2" s="730"/>
    </row>
    <row r="3" spans="1:15">
      <c r="A3" s="855" t="s">
        <v>370</v>
      </c>
      <c r="B3" s="855"/>
      <c r="C3" s="855"/>
      <c r="D3" s="856"/>
      <c r="E3" s="860" t="s">
        <v>60</v>
      </c>
      <c r="F3" s="862" t="s">
        <v>205</v>
      </c>
      <c r="G3" s="862"/>
      <c r="H3" s="862" t="s">
        <v>371</v>
      </c>
      <c r="I3" s="862"/>
      <c r="J3" s="862" t="s">
        <v>206</v>
      </c>
      <c r="K3" s="862"/>
      <c r="L3" s="862" t="s">
        <v>372</v>
      </c>
      <c r="M3" s="862"/>
      <c r="N3" s="862" t="s">
        <v>373</v>
      </c>
      <c r="O3" s="874"/>
    </row>
    <row r="4" spans="1:15" ht="37.5">
      <c r="A4" s="733"/>
      <c r="B4" s="733"/>
      <c r="C4" s="733"/>
      <c r="D4" s="857"/>
      <c r="E4" s="861"/>
      <c r="F4" s="584" t="s">
        <v>124</v>
      </c>
      <c r="G4" s="584" t="s">
        <v>91</v>
      </c>
      <c r="H4" s="584" t="s">
        <v>374</v>
      </c>
      <c r="I4" s="584" t="s">
        <v>375</v>
      </c>
      <c r="J4" s="584" t="s">
        <v>395</v>
      </c>
      <c r="K4" s="584" t="s">
        <v>396</v>
      </c>
      <c r="L4" s="584" t="s">
        <v>376</v>
      </c>
      <c r="M4" s="584" t="s">
        <v>377</v>
      </c>
      <c r="N4" s="584" t="s">
        <v>378</v>
      </c>
      <c r="O4" s="585" t="s">
        <v>379</v>
      </c>
    </row>
    <row r="5" spans="1:15">
      <c r="A5" s="858"/>
      <c r="B5" s="858"/>
      <c r="C5" s="858"/>
      <c r="D5" s="859"/>
      <c r="E5" s="871" t="s">
        <v>380</v>
      </c>
      <c r="F5" s="871"/>
      <c r="G5" s="871"/>
      <c r="H5" s="871"/>
      <c r="I5" s="871"/>
      <c r="J5" s="871"/>
      <c r="K5" s="871"/>
      <c r="L5" s="871"/>
      <c r="M5" s="871"/>
      <c r="N5" s="871"/>
      <c r="O5" s="872"/>
    </row>
    <row r="6" spans="1:15" ht="25.5" customHeight="1">
      <c r="A6" s="866" t="s">
        <v>381</v>
      </c>
      <c r="B6" s="866"/>
      <c r="C6" s="866"/>
      <c r="D6" s="866"/>
      <c r="E6" s="586">
        <v>71</v>
      </c>
      <c r="F6" s="587">
        <v>69</v>
      </c>
      <c r="G6" s="588">
        <v>72</v>
      </c>
      <c r="H6" s="588">
        <v>73</v>
      </c>
      <c r="I6" s="588">
        <v>67</v>
      </c>
      <c r="J6" s="588">
        <v>67</v>
      </c>
      <c r="K6" s="588">
        <v>75</v>
      </c>
      <c r="L6" s="588">
        <v>71</v>
      </c>
      <c r="M6" s="587">
        <v>70</v>
      </c>
      <c r="N6" s="587">
        <v>71</v>
      </c>
      <c r="O6" s="587">
        <v>70</v>
      </c>
    </row>
    <row r="7" spans="1:15" ht="25.5" customHeight="1">
      <c r="A7" s="873" t="s">
        <v>382</v>
      </c>
      <c r="B7" s="873"/>
      <c r="C7" s="873"/>
      <c r="D7" s="873"/>
      <c r="E7" s="589">
        <v>44</v>
      </c>
      <c r="F7" s="590">
        <v>42</v>
      </c>
      <c r="G7" s="590">
        <v>46</v>
      </c>
      <c r="H7" s="590">
        <v>45</v>
      </c>
      <c r="I7" s="590">
        <v>44</v>
      </c>
      <c r="J7" s="590">
        <v>37</v>
      </c>
      <c r="K7" s="590">
        <v>52</v>
      </c>
      <c r="L7" s="590">
        <v>43</v>
      </c>
      <c r="M7" s="590">
        <v>50</v>
      </c>
      <c r="N7" s="590">
        <v>46</v>
      </c>
      <c r="O7" s="590">
        <v>34</v>
      </c>
    </row>
    <row r="8" spans="1:15" ht="25.5" customHeight="1">
      <c r="A8" s="863" t="s">
        <v>383</v>
      </c>
      <c r="B8" s="863"/>
      <c r="C8" s="863"/>
      <c r="D8" s="863"/>
      <c r="E8" s="586">
        <v>25</v>
      </c>
      <c r="F8" s="587">
        <v>21</v>
      </c>
      <c r="G8" s="587">
        <v>28</v>
      </c>
      <c r="H8" s="587">
        <v>28</v>
      </c>
      <c r="I8" s="587">
        <v>21</v>
      </c>
      <c r="J8" s="587">
        <v>28</v>
      </c>
      <c r="K8" s="587">
        <v>23</v>
      </c>
      <c r="L8" s="587">
        <v>24</v>
      </c>
      <c r="M8" s="587">
        <v>29</v>
      </c>
      <c r="N8" s="587">
        <v>24</v>
      </c>
      <c r="O8" s="587">
        <v>30</v>
      </c>
    </row>
    <row r="9" spans="1:15" ht="25.5" customHeight="1">
      <c r="A9" s="873" t="s">
        <v>287</v>
      </c>
      <c r="B9" s="873"/>
      <c r="C9" s="873"/>
      <c r="D9" s="873"/>
      <c r="E9" s="589">
        <v>25</v>
      </c>
      <c r="F9" s="590">
        <v>22</v>
      </c>
      <c r="G9" s="590">
        <v>27</v>
      </c>
      <c r="H9" s="590">
        <v>26</v>
      </c>
      <c r="I9" s="590">
        <v>25</v>
      </c>
      <c r="J9" s="590">
        <v>30</v>
      </c>
      <c r="K9" s="590">
        <v>20</v>
      </c>
      <c r="L9" s="590">
        <v>25</v>
      </c>
      <c r="M9" s="590">
        <v>29</v>
      </c>
      <c r="N9" s="590">
        <v>25</v>
      </c>
      <c r="O9" s="590">
        <v>25</v>
      </c>
    </row>
    <row r="10" spans="1:15" ht="25.5" customHeight="1">
      <c r="A10" s="869" t="s">
        <v>384</v>
      </c>
      <c r="B10" s="869"/>
      <c r="C10" s="869"/>
      <c r="D10" s="870"/>
      <c r="E10" s="586">
        <v>38</v>
      </c>
      <c r="F10" s="587">
        <v>35</v>
      </c>
      <c r="G10" s="587">
        <v>40</v>
      </c>
      <c r="H10" s="587">
        <v>39</v>
      </c>
      <c r="I10" s="587">
        <v>37</v>
      </c>
      <c r="J10" s="587">
        <v>39</v>
      </c>
      <c r="K10" s="587">
        <v>37</v>
      </c>
      <c r="L10" s="587">
        <v>37</v>
      </c>
      <c r="M10" s="587">
        <v>43</v>
      </c>
      <c r="N10" s="587">
        <v>38</v>
      </c>
      <c r="O10" s="587">
        <v>39</v>
      </c>
    </row>
    <row r="11" spans="1:15" ht="25.5" customHeight="1">
      <c r="A11" s="867" t="s">
        <v>385</v>
      </c>
      <c r="B11" s="867"/>
      <c r="C11" s="867"/>
      <c r="D11" s="868"/>
      <c r="E11" s="589">
        <v>43</v>
      </c>
      <c r="F11" s="590">
        <v>41</v>
      </c>
      <c r="G11" s="590">
        <v>44</v>
      </c>
      <c r="H11" s="590">
        <v>45</v>
      </c>
      <c r="I11" s="590">
        <v>39</v>
      </c>
      <c r="J11" s="590">
        <v>41</v>
      </c>
      <c r="K11" s="590">
        <v>46</v>
      </c>
      <c r="L11" s="590">
        <v>43</v>
      </c>
      <c r="M11" s="590">
        <v>44</v>
      </c>
      <c r="N11" s="590">
        <v>43</v>
      </c>
      <c r="O11" s="590">
        <v>44</v>
      </c>
    </row>
    <row r="12" spans="1:15" ht="25.5" customHeight="1">
      <c r="A12" s="869" t="s">
        <v>386</v>
      </c>
      <c r="B12" s="869"/>
      <c r="C12" s="869"/>
      <c r="D12" s="870"/>
      <c r="E12" s="586">
        <v>57</v>
      </c>
      <c r="F12" s="587">
        <v>52</v>
      </c>
      <c r="G12" s="587">
        <v>60</v>
      </c>
      <c r="H12" s="587">
        <v>62</v>
      </c>
      <c r="I12" s="587">
        <v>47</v>
      </c>
      <c r="J12" s="587">
        <v>55</v>
      </c>
      <c r="K12" s="587">
        <v>59</v>
      </c>
      <c r="L12" s="587">
        <v>57</v>
      </c>
      <c r="M12" s="587">
        <v>56</v>
      </c>
      <c r="N12" s="587">
        <v>56</v>
      </c>
      <c r="O12" s="587">
        <v>61</v>
      </c>
    </row>
    <row r="13" spans="1:15" ht="25.5" customHeight="1">
      <c r="A13" s="873" t="s">
        <v>387</v>
      </c>
      <c r="B13" s="873"/>
      <c r="C13" s="873"/>
      <c r="D13" s="873"/>
      <c r="E13" s="589">
        <v>54</v>
      </c>
      <c r="F13" s="590">
        <v>51</v>
      </c>
      <c r="G13" s="590">
        <v>56</v>
      </c>
      <c r="H13" s="590">
        <v>52</v>
      </c>
      <c r="I13" s="590">
        <v>57</v>
      </c>
      <c r="J13" s="590">
        <v>60</v>
      </c>
      <c r="K13" s="590">
        <v>46</v>
      </c>
      <c r="L13" s="590">
        <v>54</v>
      </c>
      <c r="M13" s="590">
        <v>54</v>
      </c>
      <c r="N13" s="590">
        <v>54</v>
      </c>
      <c r="O13" s="590">
        <v>54</v>
      </c>
    </row>
    <row r="14" spans="1:15" ht="25.5" customHeight="1">
      <c r="A14" s="863" t="s">
        <v>388</v>
      </c>
      <c r="B14" s="863"/>
      <c r="C14" s="863"/>
      <c r="D14" s="863"/>
      <c r="E14" s="586">
        <v>31</v>
      </c>
      <c r="F14" s="587">
        <v>27</v>
      </c>
      <c r="G14" s="587">
        <v>33</v>
      </c>
      <c r="H14" s="587">
        <v>32</v>
      </c>
      <c r="I14" s="587">
        <v>29</v>
      </c>
      <c r="J14" s="587">
        <v>37</v>
      </c>
      <c r="K14" s="587">
        <v>23</v>
      </c>
      <c r="L14" s="587">
        <v>30</v>
      </c>
      <c r="M14" s="587">
        <v>33</v>
      </c>
      <c r="N14" s="587">
        <v>30</v>
      </c>
      <c r="O14" s="587">
        <v>35</v>
      </c>
    </row>
    <row r="15" spans="1:15" ht="25.5" customHeight="1">
      <c r="A15" s="867" t="s">
        <v>389</v>
      </c>
      <c r="B15" s="867"/>
      <c r="C15" s="867"/>
      <c r="D15" s="868"/>
      <c r="E15" s="589">
        <v>30</v>
      </c>
      <c r="F15" s="590">
        <v>23</v>
      </c>
      <c r="G15" s="590">
        <v>34</v>
      </c>
      <c r="H15" s="590">
        <v>30</v>
      </c>
      <c r="I15" s="590">
        <v>30</v>
      </c>
      <c r="J15" s="590">
        <v>31</v>
      </c>
      <c r="K15" s="590">
        <v>28</v>
      </c>
      <c r="L15" s="590">
        <v>29</v>
      </c>
      <c r="M15" s="590">
        <v>33</v>
      </c>
      <c r="N15" s="590">
        <v>30</v>
      </c>
      <c r="O15" s="590">
        <v>31</v>
      </c>
    </row>
    <row r="16" spans="1:15" ht="25.5" customHeight="1">
      <c r="A16" s="864" t="s">
        <v>390</v>
      </c>
      <c r="B16" s="864"/>
      <c r="C16" s="864"/>
      <c r="D16" s="865"/>
      <c r="E16" s="591">
        <v>17</v>
      </c>
      <c r="F16" s="592">
        <v>14</v>
      </c>
      <c r="G16" s="593">
        <v>18</v>
      </c>
      <c r="H16" s="593">
        <v>17</v>
      </c>
      <c r="I16" s="593">
        <v>15</v>
      </c>
      <c r="J16" s="593">
        <v>17</v>
      </c>
      <c r="K16" s="593">
        <v>17</v>
      </c>
      <c r="L16" s="593">
        <v>17</v>
      </c>
      <c r="M16" s="593">
        <v>17</v>
      </c>
      <c r="N16" s="593">
        <v>17</v>
      </c>
      <c r="O16" s="593">
        <v>13</v>
      </c>
    </row>
    <row r="17" spans="1:11" ht="69.75" customHeight="1">
      <c r="A17" s="716" t="s">
        <v>403</v>
      </c>
      <c r="B17" s="716"/>
      <c r="C17" s="716"/>
      <c r="D17" s="716"/>
      <c r="E17" s="716"/>
      <c r="F17" s="716"/>
      <c r="G17" s="716"/>
      <c r="H17" s="716"/>
      <c r="I17" s="716"/>
      <c r="J17" s="716"/>
      <c r="K17" s="716"/>
    </row>
  </sheetData>
  <mergeCells count="22">
    <mergeCell ref="A2:O2"/>
    <mergeCell ref="A9:D9"/>
    <mergeCell ref="N3:O3"/>
    <mergeCell ref="A1:B1"/>
    <mergeCell ref="A7:D7"/>
    <mergeCell ref="L3:M3"/>
    <mergeCell ref="A11:D11"/>
    <mergeCell ref="A15:D15"/>
    <mergeCell ref="A10:D10"/>
    <mergeCell ref="E5:O5"/>
    <mergeCell ref="A12:D12"/>
    <mergeCell ref="A13:D13"/>
    <mergeCell ref="A17:K17"/>
    <mergeCell ref="A3:D5"/>
    <mergeCell ref="E3:E4"/>
    <mergeCell ref="F3:G3"/>
    <mergeCell ref="H3:I3"/>
    <mergeCell ref="J3:K3"/>
    <mergeCell ref="A8:D8"/>
    <mergeCell ref="A16:D16"/>
    <mergeCell ref="A14:D14"/>
    <mergeCell ref="A6:D6"/>
  </mergeCells>
  <hyperlinks>
    <hyperlink ref="A1:B1" location="Inhalt!A1" display="Zurück zum Inhalt"/>
  </hyperlinks>
  <pageMargins left="0.23622047244094491" right="0.23622047244094491" top="0.74803149606299213" bottom="0.74803149606299213" header="0.31496062992125984" footer="0.31496062992125984"/>
  <pageSetup paperSize="9" scale="93" orientation="landscape" r:id="rId1"/>
  <headerFooter scaleWithDoc="0">
    <oddHeader>&amp;CBildung in Deutschland 2016 -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27"/>
  <sheetViews>
    <sheetView zoomScaleNormal="100" workbookViewId="0">
      <selection sqref="A1:B1"/>
    </sheetView>
  </sheetViews>
  <sheetFormatPr baseColWidth="10" defaultColWidth="10.85546875" defaultRowHeight="12.75"/>
  <cols>
    <col min="1" max="1" width="8.42578125" customWidth="1"/>
    <col min="2" max="15" width="9" customWidth="1"/>
    <col min="16" max="16" width="13.42578125" style="13" bestFit="1" customWidth="1"/>
    <col min="17" max="16384" width="10.85546875" style="13"/>
  </cols>
  <sheetData>
    <row r="1" spans="1:16" ht="25.5" customHeight="1">
      <c r="A1" s="713" t="s">
        <v>116</v>
      </c>
      <c r="B1" s="713"/>
    </row>
    <row r="2" spans="1:16" ht="12.75" customHeight="1">
      <c r="A2" s="875" t="s">
        <v>452</v>
      </c>
      <c r="B2" s="875"/>
      <c r="C2" s="875"/>
      <c r="D2" s="875"/>
      <c r="E2" s="875"/>
      <c r="F2" s="875"/>
      <c r="G2" s="875"/>
      <c r="H2" s="875"/>
      <c r="I2" s="875"/>
      <c r="J2" s="875"/>
      <c r="K2" s="875"/>
      <c r="L2" s="875"/>
      <c r="M2" s="875"/>
      <c r="N2" s="875"/>
      <c r="O2" s="875"/>
    </row>
    <row r="3" spans="1:16" ht="38.25" customHeight="1">
      <c r="A3" s="719" t="s">
        <v>96</v>
      </c>
      <c r="B3" s="725" t="s">
        <v>61</v>
      </c>
      <c r="C3" s="726"/>
      <c r="D3" s="726"/>
      <c r="E3" s="726"/>
      <c r="F3" s="726"/>
      <c r="G3" s="726"/>
      <c r="H3" s="726"/>
      <c r="I3" s="726"/>
      <c r="J3" s="726"/>
      <c r="K3" s="726"/>
      <c r="L3" s="726"/>
      <c r="M3" s="726"/>
      <c r="N3" s="878"/>
      <c r="O3" s="725" t="s">
        <v>366</v>
      </c>
      <c r="P3" s="12"/>
    </row>
    <row r="4" spans="1:16" ht="13.5">
      <c r="A4" s="877"/>
      <c r="B4" s="49">
        <v>1995</v>
      </c>
      <c r="C4" s="49">
        <v>2000</v>
      </c>
      <c r="D4" s="49">
        <v>2005</v>
      </c>
      <c r="E4" s="49">
        <v>2006</v>
      </c>
      <c r="F4" s="49">
        <v>2007</v>
      </c>
      <c r="G4" s="50">
        <v>2008</v>
      </c>
      <c r="H4" s="51">
        <v>2009</v>
      </c>
      <c r="I4" s="51">
        <v>2010</v>
      </c>
      <c r="J4" s="51">
        <v>2011</v>
      </c>
      <c r="K4" s="53">
        <v>2012</v>
      </c>
      <c r="L4" s="53">
        <v>2013</v>
      </c>
      <c r="M4" s="53">
        <v>2014</v>
      </c>
      <c r="N4" s="53" t="s">
        <v>221</v>
      </c>
      <c r="O4" s="876"/>
      <c r="P4" s="12"/>
    </row>
    <row r="5" spans="1:16">
      <c r="A5" s="721"/>
      <c r="B5" s="879" t="s">
        <v>58</v>
      </c>
      <c r="C5" s="880"/>
      <c r="D5" s="880"/>
      <c r="E5" s="880"/>
      <c r="F5" s="880"/>
      <c r="G5" s="880"/>
      <c r="H5" s="880"/>
      <c r="I5" s="880"/>
      <c r="J5" s="880"/>
      <c r="K5" s="880"/>
      <c r="L5" s="880"/>
      <c r="M5" s="880"/>
      <c r="N5" s="881"/>
      <c r="O5" s="441" t="s">
        <v>59</v>
      </c>
      <c r="P5" s="12"/>
    </row>
    <row r="6" spans="1:16">
      <c r="A6" s="16" t="s">
        <v>97</v>
      </c>
      <c r="B6" s="41">
        <v>261427</v>
      </c>
      <c r="C6" s="41">
        <v>314539</v>
      </c>
      <c r="D6" s="41">
        <v>355961</v>
      </c>
      <c r="E6" s="41">
        <v>344822</v>
      </c>
      <c r="F6" s="43">
        <v>361360</v>
      </c>
      <c r="G6" s="41">
        <v>396610</v>
      </c>
      <c r="H6" s="41">
        <v>424273</v>
      </c>
      <c r="I6" s="94">
        <v>444608</v>
      </c>
      <c r="J6" s="94">
        <v>518748</v>
      </c>
      <c r="K6" s="43">
        <v>495088</v>
      </c>
      <c r="L6" s="43">
        <v>508621</v>
      </c>
      <c r="M6" s="295">
        <v>504882</v>
      </c>
      <c r="N6" s="295">
        <v>505736</v>
      </c>
      <c r="O6" s="300">
        <f>(N6/M6*100)-100</f>
        <v>0.16914843468373419</v>
      </c>
      <c r="P6" s="17"/>
    </row>
    <row r="7" spans="1:16" ht="12" customHeight="1">
      <c r="A7" s="54" t="s">
        <v>177</v>
      </c>
      <c r="B7" s="64">
        <v>197541</v>
      </c>
      <c r="C7" s="64">
        <v>230411</v>
      </c>
      <c r="D7" s="64">
        <v>266386</v>
      </c>
      <c r="E7" s="64">
        <v>257591</v>
      </c>
      <c r="F7" s="64">
        <v>265130</v>
      </c>
      <c r="G7" s="64">
        <v>294394</v>
      </c>
      <c r="H7" s="64">
        <v>315958</v>
      </c>
      <c r="I7" s="64">
        <v>335348</v>
      </c>
      <c r="J7" s="64">
        <v>402539</v>
      </c>
      <c r="K7" s="64">
        <v>381754</v>
      </c>
      <c r="L7" s="64">
        <v>398466</v>
      </c>
      <c r="M7" s="64">
        <v>394023</v>
      </c>
      <c r="N7" s="64">
        <v>394035</v>
      </c>
      <c r="O7" s="165">
        <f>(N7/M7*100)-100</f>
        <v>3.0455074957416173E-3</v>
      </c>
      <c r="P7" s="17"/>
    </row>
    <row r="8" spans="1:16" ht="12" customHeight="1">
      <c r="A8" s="145" t="s">
        <v>11</v>
      </c>
      <c r="B8" s="41">
        <v>33859</v>
      </c>
      <c r="C8" s="41">
        <v>48040</v>
      </c>
      <c r="D8" s="41">
        <v>51751</v>
      </c>
      <c r="E8" s="41">
        <v>50183</v>
      </c>
      <c r="F8" s="43">
        <v>55679</v>
      </c>
      <c r="G8" s="41">
        <v>58306</v>
      </c>
      <c r="H8" s="41">
        <v>60811</v>
      </c>
      <c r="I8" s="94">
        <v>58091</v>
      </c>
      <c r="J8" s="94">
        <v>60494</v>
      </c>
      <c r="K8" s="43">
        <v>57504</v>
      </c>
      <c r="L8" s="43">
        <v>55207</v>
      </c>
      <c r="M8" s="43">
        <v>54846</v>
      </c>
      <c r="N8" s="43">
        <v>54587</v>
      </c>
      <c r="O8" s="301">
        <f t="shared" ref="O8:O25" si="0">(N8/M8*100)-100</f>
        <v>-0.47223133865733757</v>
      </c>
      <c r="P8" s="17"/>
    </row>
    <row r="9" spans="1:16">
      <c r="A9" s="54" t="s">
        <v>179</v>
      </c>
      <c r="B9" s="64">
        <v>30027</v>
      </c>
      <c r="C9" s="64">
        <v>36088</v>
      </c>
      <c r="D9" s="64">
        <v>37824</v>
      </c>
      <c r="E9" s="64">
        <v>37048</v>
      </c>
      <c r="F9" s="64">
        <v>40551</v>
      </c>
      <c r="G9" s="64">
        <v>43910</v>
      </c>
      <c r="H9" s="64">
        <v>47504</v>
      </c>
      <c r="I9" s="64">
        <v>51169</v>
      </c>
      <c r="J9" s="64">
        <v>55715</v>
      </c>
      <c r="K9" s="64">
        <v>55830</v>
      </c>
      <c r="L9" s="64">
        <v>54948</v>
      </c>
      <c r="M9" s="64">
        <v>56013</v>
      </c>
      <c r="N9" s="64">
        <v>57114</v>
      </c>
      <c r="O9" s="165">
        <f t="shared" si="0"/>
        <v>1.9656151250602534</v>
      </c>
      <c r="P9" s="17"/>
    </row>
    <row r="10" spans="1:16" ht="13.5">
      <c r="A10" s="145" t="s">
        <v>417</v>
      </c>
      <c r="B10" s="41">
        <v>37430</v>
      </c>
      <c r="C10" s="41">
        <v>43799</v>
      </c>
      <c r="D10" s="41">
        <v>49578</v>
      </c>
      <c r="E10" s="41">
        <v>48128</v>
      </c>
      <c r="F10" s="43">
        <v>47674</v>
      </c>
      <c r="G10" s="41">
        <v>60661</v>
      </c>
      <c r="H10" s="41">
        <v>65321</v>
      </c>
      <c r="I10" s="94">
        <v>67638</v>
      </c>
      <c r="J10" s="94">
        <v>78026</v>
      </c>
      <c r="K10" s="242">
        <v>79910</v>
      </c>
      <c r="L10" s="43">
        <v>78024</v>
      </c>
      <c r="M10" s="42">
        <v>75136</v>
      </c>
      <c r="N10" s="42">
        <v>76358</v>
      </c>
      <c r="O10" s="301">
        <f t="shared" si="0"/>
        <v>1.6263841567291308</v>
      </c>
      <c r="P10" s="17"/>
    </row>
    <row r="11" spans="1:16" ht="13.5">
      <c r="A11" s="54" t="s">
        <v>421</v>
      </c>
      <c r="B11" s="64">
        <v>34859</v>
      </c>
      <c r="C11" s="64">
        <v>42435</v>
      </c>
      <c r="D11" s="64">
        <v>50518</v>
      </c>
      <c r="E11" s="64">
        <v>51916</v>
      </c>
      <c r="F11" s="64">
        <v>52833</v>
      </c>
      <c r="G11" s="64">
        <v>55001</v>
      </c>
      <c r="H11" s="64">
        <v>59081</v>
      </c>
      <c r="I11" s="64">
        <v>64749</v>
      </c>
      <c r="J11" s="243">
        <v>85867</v>
      </c>
      <c r="K11" s="64">
        <v>71317</v>
      </c>
      <c r="L11" s="64">
        <v>73655</v>
      </c>
      <c r="M11" s="48">
        <v>72320</v>
      </c>
      <c r="N11" s="48">
        <v>74225</v>
      </c>
      <c r="O11" s="165">
        <f t="shared" si="0"/>
        <v>2.6341261061946852</v>
      </c>
      <c r="P11" s="17"/>
    </row>
    <row r="12" spans="1:16" ht="13.5">
      <c r="A12" s="145" t="s">
        <v>51</v>
      </c>
      <c r="B12" s="41">
        <v>17518</v>
      </c>
      <c r="C12" s="41">
        <v>21075</v>
      </c>
      <c r="D12" s="41">
        <v>20704</v>
      </c>
      <c r="E12" s="41">
        <v>20318</v>
      </c>
      <c r="F12" s="43">
        <v>22339</v>
      </c>
      <c r="G12" s="41">
        <v>23967</v>
      </c>
      <c r="H12" s="41">
        <v>26326</v>
      </c>
      <c r="I12" s="94">
        <v>28850</v>
      </c>
      <c r="J12" s="94">
        <v>31234</v>
      </c>
      <c r="K12" s="242">
        <v>31745</v>
      </c>
      <c r="L12" s="43">
        <v>31877</v>
      </c>
      <c r="M12" s="42">
        <v>32670</v>
      </c>
      <c r="N12" s="42">
        <v>33440</v>
      </c>
      <c r="O12" s="301">
        <f t="shared" si="0"/>
        <v>2.3569023569023528</v>
      </c>
      <c r="P12" s="17"/>
    </row>
    <row r="13" spans="1:16" ht="13.5">
      <c r="A13" s="54" t="s">
        <v>52</v>
      </c>
      <c r="B13" s="64">
        <v>4448</v>
      </c>
      <c r="C13" s="64">
        <v>7204</v>
      </c>
      <c r="D13" s="64">
        <v>7552</v>
      </c>
      <c r="E13" s="64">
        <v>7565</v>
      </c>
      <c r="F13" s="64">
        <v>8571</v>
      </c>
      <c r="G13" s="64">
        <v>9866</v>
      </c>
      <c r="H13" s="64">
        <v>10056</v>
      </c>
      <c r="I13" s="64">
        <v>9499</v>
      </c>
      <c r="J13" s="64">
        <v>9530</v>
      </c>
      <c r="K13" s="243">
        <v>9715</v>
      </c>
      <c r="L13" s="64">
        <v>8280</v>
      </c>
      <c r="M13" s="48">
        <v>8224</v>
      </c>
      <c r="N13" s="48">
        <v>8184</v>
      </c>
      <c r="O13" s="165">
        <f t="shared" si="0"/>
        <v>-0.48638132295720027</v>
      </c>
      <c r="P13" s="17"/>
    </row>
    <row r="14" spans="1:16" ht="13.5">
      <c r="A14" s="145" t="s">
        <v>53</v>
      </c>
      <c r="B14" s="41">
        <v>3307</v>
      </c>
      <c r="C14" s="41">
        <v>4287</v>
      </c>
      <c r="D14" s="41">
        <v>5256</v>
      </c>
      <c r="E14" s="41">
        <v>4810</v>
      </c>
      <c r="F14" s="43">
        <v>5483</v>
      </c>
      <c r="G14" s="41">
        <v>5848</v>
      </c>
      <c r="H14" s="41">
        <v>5866</v>
      </c>
      <c r="I14" s="94">
        <v>6478</v>
      </c>
      <c r="J14" s="94">
        <v>6937</v>
      </c>
      <c r="K14" s="242">
        <v>7376</v>
      </c>
      <c r="L14" s="43">
        <v>6612</v>
      </c>
      <c r="M14" s="42">
        <v>6888</v>
      </c>
      <c r="N14" s="42">
        <v>7026</v>
      </c>
      <c r="O14" s="301">
        <f t="shared" si="0"/>
        <v>2.0034843205574759</v>
      </c>
      <c r="P14" s="17"/>
    </row>
    <row r="15" spans="1:16" ht="13.5">
      <c r="A15" s="54" t="s">
        <v>420</v>
      </c>
      <c r="B15" s="64">
        <v>9202</v>
      </c>
      <c r="C15" s="64">
        <v>10726</v>
      </c>
      <c r="D15" s="64">
        <v>11864</v>
      </c>
      <c r="E15" s="64">
        <v>11920</v>
      </c>
      <c r="F15" s="64">
        <v>12729</v>
      </c>
      <c r="G15" s="64">
        <v>14095</v>
      </c>
      <c r="H15" s="64">
        <v>15312</v>
      </c>
      <c r="I15" s="243">
        <v>15841</v>
      </c>
      <c r="J15" s="64">
        <v>17544</v>
      </c>
      <c r="K15" s="64">
        <v>16709</v>
      </c>
      <c r="L15" s="64">
        <v>16459</v>
      </c>
      <c r="M15" s="48">
        <v>16455</v>
      </c>
      <c r="N15" s="48">
        <v>16648</v>
      </c>
      <c r="O15" s="165">
        <f t="shared" si="0"/>
        <v>1.1728957763597663</v>
      </c>
      <c r="P15" s="17"/>
    </row>
    <row r="16" spans="1:16" ht="13.5">
      <c r="A16" s="145" t="s">
        <v>418</v>
      </c>
      <c r="B16" s="41">
        <v>20992</v>
      </c>
      <c r="C16" s="41">
        <v>23654</v>
      </c>
      <c r="D16" s="41">
        <v>30059</v>
      </c>
      <c r="E16" s="41">
        <v>28576</v>
      </c>
      <c r="F16" s="43">
        <v>28911</v>
      </c>
      <c r="G16" s="41">
        <v>32974</v>
      </c>
      <c r="H16" s="41">
        <v>35709</v>
      </c>
      <c r="I16" s="94">
        <v>36713</v>
      </c>
      <c r="J16" s="94">
        <v>40560</v>
      </c>
      <c r="K16" s="43">
        <v>39044</v>
      </c>
      <c r="L16" s="242">
        <v>43109</v>
      </c>
      <c r="M16" s="296">
        <v>42208</v>
      </c>
      <c r="N16" s="42">
        <v>41019</v>
      </c>
      <c r="O16" s="301">
        <f t="shared" si="0"/>
        <v>-2.8170015163002375</v>
      </c>
      <c r="P16" s="17"/>
    </row>
    <row r="17" spans="1:16" ht="13.5">
      <c r="A17" s="54" t="s">
        <v>422</v>
      </c>
      <c r="B17" s="64">
        <v>3987</v>
      </c>
      <c r="C17" s="64">
        <v>5782</v>
      </c>
      <c r="D17" s="64">
        <v>6169</v>
      </c>
      <c r="E17" s="64">
        <v>6249</v>
      </c>
      <c r="F17" s="64">
        <v>6766</v>
      </c>
      <c r="G17" s="243">
        <v>7080</v>
      </c>
      <c r="H17" s="64">
        <v>7673</v>
      </c>
      <c r="I17" s="64">
        <v>7031</v>
      </c>
      <c r="J17" s="64">
        <v>7482</v>
      </c>
      <c r="K17" s="64">
        <v>6571</v>
      </c>
      <c r="L17" s="64">
        <v>6580</v>
      </c>
      <c r="M17" s="48">
        <v>6264</v>
      </c>
      <c r="N17" s="48">
        <v>6574</v>
      </c>
      <c r="O17" s="165">
        <f t="shared" si="0"/>
        <v>4.948914431673046</v>
      </c>
      <c r="P17" s="17"/>
    </row>
    <row r="18" spans="1:16" ht="13.5">
      <c r="A18" s="145" t="s">
        <v>419</v>
      </c>
      <c r="B18" s="41">
        <v>19937</v>
      </c>
      <c r="C18" s="41">
        <v>25640</v>
      </c>
      <c r="D18" s="41">
        <v>25930</v>
      </c>
      <c r="E18" s="41">
        <v>24524</v>
      </c>
      <c r="F18" s="43">
        <v>26689</v>
      </c>
      <c r="G18" s="41">
        <v>27777</v>
      </c>
      <c r="H18" s="41">
        <v>29150</v>
      </c>
      <c r="I18" s="94">
        <v>30983</v>
      </c>
      <c r="J18" s="244">
        <v>37404</v>
      </c>
      <c r="K18" s="43">
        <v>35304</v>
      </c>
      <c r="L18" s="43">
        <v>36331</v>
      </c>
      <c r="M18" s="42">
        <v>37938</v>
      </c>
      <c r="N18" s="42">
        <v>39214</v>
      </c>
      <c r="O18" s="301">
        <f t="shared" si="0"/>
        <v>3.3633823606937625</v>
      </c>
      <c r="P18" s="17"/>
    </row>
    <row r="19" spans="1:16" ht="13.5">
      <c r="A19" s="54" t="s">
        <v>425</v>
      </c>
      <c r="B19" s="64">
        <v>62468</v>
      </c>
      <c r="C19" s="64">
        <v>69614</v>
      </c>
      <c r="D19" s="64">
        <v>80903</v>
      </c>
      <c r="E19" s="64">
        <v>75144</v>
      </c>
      <c r="F19" s="64">
        <v>77568</v>
      </c>
      <c r="G19" s="64">
        <v>84697</v>
      </c>
      <c r="H19" s="64">
        <v>91240</v>
      </c>
      <c r="I19" s="64">
        <v>97666</v>
      </c>
      <c r="J19" s="64">
        <v>120305</v>
      </c>
      <c r="K19" s="64">
        <v>117877</v>
      </c>
      <c r="L19" s="243">
        <v>128483</v>
      </c>
      <c r="M19" s="48">
        <v>127605</v>
      </c>
      <c r="N19" s="48">
        <v>125199</v>
      </c>
      <c r="O19" s="165">
        <f t="shared" si="0"/>
        <v>-1.8855060538380144</v>
      </c>
      <c r="P19" s="17"/>
    </row>
    <row r="20" spans="1:16">
      <c r="A20" s="145" t="s">
        <v>137</v>
      </c>
      <c r="B20" s="41">
        <v>11874</v>
      </c>
      <c r="C20" s="41">
        <v>14652</v>
      </c>
      <c r="D20" s="41">
        <v>17535</v>
      </c>
      <c r="E20" s="41">
        <v>17725</v>
      </c>
      <c r="F20" s="43">
        <v>19222</v>
      </c>
      <c r="G20" s="41">
        <v>20004</v>
      </c>
      <c r="H20" s="41">
        <v>20842</v>
      </c>
      <c r="I20" s="94">
        <v>22161</v>
      </c>
      <c r="J20" s="94">
        <v>24180</v>
      </c>
      <c r="K20" s="43">
        <v>22936</v>
      </c>
      <c r="L20" s="43">
        <v>23387</v>
      </c>
      <c r="M20" s="42">
        <v>22906</v>
      </c>
      <c r="N20" s="42">
        <v>22139</v>
      </c>
      <c r="O20" s="301">
        <f t="shared" si="0"/>
        <v>-3.3484676503972821</v>
      </c>
      <c r="P20" s="17"/>
    </row>
    <row r="21" spans="1:16" ht="13.5">
      <c r="A21" s="54" t="s">
        <v>423</v>
      </c>
      <c r="B21" s="64">
        <v>3193</v>
      </c>
      <c r="C21" s="64">
        <v>3370</v>
      </c>
      <c r="D21" s="64">
        <v>3740</v>
      </c>
      <c r="E21" s="64">
        <v>3653</v>
      </c>
      <c r="F21" s="64">
        <v>3617</v>
      </c>
      <c r="G21" s="64">
        <v>4456</v>
      </c>
      <c r="H21" s="243">
        <v>5119</v>
      </c>
      <c r="I21" s="64">
        <v>5751</v>
      </c>
      <c r="J21" s="64">
        <v>5734</v>
      </c>
      <c r="K21" s="64">
        <v>5611</v>
      </c>
      <c r="L21" s="64">
        <v>5453</v>
      </c>
      <c r="M21" s="48">
        <v>5678</v>
      </c>
      <c r="N21" s="48">
        <v>5864</v>
      </c>
      <c r="O21" s="165">
        <f t="shared" si="0"/>
        <v>3.2758013384994769</v>
      </c>
      <c r="P21" s="17"/>
    </row>
    <row r="22" spans="1:16">
      <c r="A22" s="145" t="s">
        <v>138</v>
      </c>
      <c r="B22" s="41">
        <v>14115</v>
      </c>
      <c r="C22" s="41">
        <v>18013</v>
      </c>
      <c r="D22" s="41">
        <v>19940</v>
      </c>
      <c r="E22" s="41">
        <v>18600</v>
      </c>
      <c r="F22" s="43">
        <v>20847</v>
      </c>
      <c r="G22" s="41">
        <v>20659</v>
      </c>
      <c r="H22" s="41">
        <v>21616</v>
      </c>
      <c r="I22" s="94">
        <v>20269</v>
      </c>
      <c r="J22" s="94">
        <v>21478</v>
      </c>
      <c r="K22" s="43">
        <v>20792</v>
      </c>
      <c r="L22" s="43">
        <v>20605</v>
      </c>
      <c r="M22" s="42">
        <v>21395</v>
      </c>
      <c r="N22" s="42">
        <v>20535</v>
      </c>
      <c r="O22" s="301">
        <f t="shared" si="0"/>
        <v>-4.019630754849274</v>
      </c>
      <c r="P22" s="17"/>
    </row>
    <row r="23" spans="1:16" ht="12.75" customHeight="1">
      <c r="A23" s="54" t="s">
        <v>424</v>
      </c>
      <c r="B23" s="64">
        <v>5484</v>
      </c>
      <c r="C23" s="64">
        <v>8271</v>
      </c>
      <c r="D23" s="64">
        <v>8765</v>
      </c>
      <c r="E23" s="64">
        <v>8487</v>
      </c>
      <c r="F23" s="243">
        <v>9346</v>
      </c>
      <c r="G23" s="64">
        <v>10120</v>
      </c>
      <c r="H23" s="64">
        <v>10230</v>
      </c>
      <c r="I23" s="64">
        <v>10085</v>
      </c>
      <c r="J23" s="64">
        <v>10896</v>
      </c>
      <c r="K23" s="64">
        <v>10118</v>
      </c>
      <c r="L23" s="64">
        <v>9874</v>
      </c>
      <c r="M23" s="48">
        <v>9336</v>
      </c>
      <c r="N23" s="48">
        <v>9638</v>
      </c>
      <c r="O23" s="165">
        <f t="shared" si="0"/>
        <v>3.2347900599828563</v>
      </c>
    </row>
    <row r="24" spans="1:16" ht="14.25" customHeight="1">
      <c r="A24" s="145" t="s">
        <v>139</v>
      </c>
      <c r="B24" s="41">
        <v>6788</v>
      </c>
      <c r="C24" s="41">
        <v>7247</v>
      </c>
      <c r="D24" s="41">
        <v>8123</v>
      </c>
      <c r="E24" s="41">
        <v>7925</v>
      </c>
      <c r="F24" s="43">
        <v>8616</v>
      </c>
      <c r="G24" s="41">
        <v>8824</v>
      </c>
      <c r="H24" s="41">
        <v>9496</v>
      </c>
      <c r="I24" s="94">
        <v>9687</v>
      </c>
      <c r="J24" s="94">
        <v>10463</v>
      </c>
      <c r="K24" s="43">
        <v>9755</v>
      </c>
      <c r="L24" s="43">
        <v>10024</v>
      </c>
      <c r="M24" s="42">
        <v>10232</v>
      </c>
      <c r="N24" s="42">
        <v>10017</v>
      </c>
      <c r="O24" s="301">
        <f t="shared" si="0"/>
        <v>-2.1012509773260462</v>
      </c>
    </row>
    <row r="25" spans="1:16">
      <c r="A25" s="150" t="s">
        <v>114</v>
      </c>
      <c r="B25" s="64">
        <v>5825</v>
      </c>
      <c r="C25" s="64">
        <v>8770</v>
      </c>
      <c r="D25" s="64">
        <v>9325</v>
      </c>
      <c r="E25" s="64">
        <v>9282</v>
      </c>
      <c r="F25" s="64">
        <v>10149</v>
      </c>
      <c r="G25" s="64">
        <v>10581</v>
      </c>
      <c r="H25" s="64">
        <v>11236</v>
      </c>
      <c r="I25" s="64">
        <v>11207</v>
      </c>
      <c r="J25" s="64">
        <v>11108</v>
      </c>
      <c r="K25" s="64">
        <v>10308</v>
      </c>
      <c r="L25" s="64">
        <v>9868</v>
      </c>
      <c r="M25" s="97">
        <v>9627</v>
      </c>
      <c r="N25" s="97">
        <v>9656</v>
      </c>
      <c r="O25" s="166">
        <f t="shared" si="0"/>
        <v>0.30123610678300849</v>
      </c>
    </row>
    <row r="26" spans="1:16" ht="169.5" customHeight="1">
      <c r="A26" s="716" t="s">
        <v>509</v>
      </c>
      <c r="B26" s="716"/>
      <c r="C26" s="716"/>
      <c r="D26" s="716"/>
      <c r="E26" s="716"/>
      <c r="F26" s="716"/>
      <c r="G26" s="716"/>
      <c r="H26" s="716"/>
      <c r="I26" s="716"/>
      <c r="J26" s="716"/>
      <c r="K26" s="716"/>
      <c r="L26" s="716"/>
      <c r="M26" s="716"/>
      <c r="N26" s="716"/>
      <c r="O26" s="716"/>
    </row>
    <row r="27" spans="1:16">
      <c r="J27" s="93"/>
    </row>
  </sheetData>
  <mergeCells count="7">
    <mergeCell ref="A26:O26"/>
    <mergeCell ref="A1:B1"/>
    <mergeCell ref="A2:O2"/>
    <mergeCell ref="O3:O4"/>
    <mergeCell ref="A3:A5"/>
    <mergeCell ref="B3:N3"/>
    <mergeCell ref="B5:N5"/>
  </mergeCells>
  <phoneticPr fontId="37" type="noConversion"/>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98" orientation="landscape" r:id="rId1"/>
  <headerFooter scaleWithDoc="0">
    <oddHeader>&amp;CBildung in Deutschland 2016 -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P74"/>
  <sheetViews>
    <sheetView zoomScaleNormal="100" zoomScaleSheetLayoutView="100" workbookViewId="0">
      <pane ySplit="5" topLeftCell="A6" activePane="bottomLeft" state="frozen"/>
      <selection sqref="A1:B1"/>
      <selection pane="bottomLeft"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40" width="11.28515625" customWidth="1"/>
  </cols>
  <sheetData>
    <row r="1" spans="1:42" ht="25.5" customHeight="1">
      <c r="A1" s="713" t="s">
        <v>116</v>
      </c>
      <c r="B1" s="713"/>
      <c r="C1" s="713"/>
      <c r="K1" s="80"/>
      <c r="L1" s="80"/>
    </row>
    <row r="2" spans="1:42" ht="25.5" customHeight="1">
      <c r="A2" s="730" t="s">
        <v>527</v>
      </c>
      <c r="B2" s="730"/>
      <c r="C2" s="730"/>
      <c r="D2" s="730"/>
      <c r="E2" s="730"/>
      <c r="F2" s="730"/>
      <c r="G2" s="730"/>
      <c r="H2" s="730"/>
      <c r="I2" s="730"/>
      <c r="J2" s="730"/>
      <c r="K2" s="730"/>
      <c r="L2" s="730"/>
      <c r="M2" s="730"/>
      <c r="N2" s="730"/>
      <c r="O2" s="730"/>
      <c r="P2" s="730"/>
      <c r="Q2" s="730"/>
      <c r="R2" s="730"/>
      <c r="S2" s="730"/>
      <c r="T2" s="730"/>
      <c r="U2" s="121"/>
      <c r="V2" s="121"/>
      <c r="W2" s="121"/>
      <c r="X2" s="121"/>
      <c r="Y2" s="121"/>
      <c r="Z2" s="121"/>
      <c r="AA2" s="121"/>
      <c r="AB2" s="121"/>
      <c r="AC2" s="121"/>
      <c r="AD2" s="121"/>
      <c r="AE2" s="121"/>
      <c r="AF2" s="121"/>
      <c r="AG2" s="121"/>
      <c r="AH2" s="121"/>
      <c r="AI2" s="121"/>
      <c r="AJ2" s="29"/>
      <c r="AK2" s="29"/>
      <c r="AL2" s="29"/>
      <c r="AM2" s="29"/>
      <c r="AN2" s="29"/>
      <c r="AO2" s="5"/>
      <c r="AP2" s="5"/>
    </row>
    <row r="3" spans="1:42">
      <c r="A3" s="903" t="s">
        <v>63</v>
      </c>
      <c r="B3" s="743"/>
      <c r="C3" s="743"/>
      <c r="D3" s="743"/>
      <c r="E3" s="743"/>
      <c r="F3" s="743" t="s">
        <v>64</v>
      </c>
      <c r="G3" s="743"/>
      <c r="H3" s="743"/>
      <c r="I3" s="743"/>
      <c r="J3" s="741"/>
      <c r="K3" s="743" t="s">
        <v>87</v>
      </c>
      <c r="L3" s="743"/>
      <c r="M3" s="743"/>
      <c r="N3" s="743"/>
      <c r="O3" s="743"/>
      <c r="P3" s="743" t="s">
        <v>88</v>
      </c>
      <c r="Q3" s="743"/>
      <c r="R3" s="743"/>
      <c r="S3" s="743"/>
      <c r="T3" s="741"/>
      <c r="U3" s="5"/>
      <c r="V3" s="5"/>
      <c r="W3" s="5"/>
      <c r="X3" s="5"/>
      <c r="Y3" s="5"/>
      <c r="Z3" s="5"/>
      <c r="AA3" s="5"/>
      <c r="AB3" s="5"/>
      <c r="AC3" s="5"/>
      <c r="AD3" s="5"/>
      <c r="AE3" s="5"/>
      <c r="AF3" s="5"/>
      <c r="AG3" s="5"/>
      <c r="AH3" s="5"/>
      <c r="AI3" s="5"/>
      <c r="AJ3" s="5"/>
      <c r="AK3" s="5"/>
      <c r="AL3" s="5"/>
      <c r="AM3" s="5"/>
      <c r="AN3" s="5"/>
      <c r="AO3" s="5"/>
      <c r="AP3" s="5"/>
    </row>
    <row r="4" spans="1:42" ht="12.75" customHeight="1">
      <c r="A4" s="732" t="s">
        <v>426</v>
      </c>
      <c r="B4" s="898"/>
      <c r="C4" s="722" t="s">
        <v>165</v>
      </c>
      <c r="D4" s="900" t="s">
        <v>58</v>
      </c>
      <c r="E4" s="890" t="s">
        <v>212</v>
      </c>
      <c r="F4" s="902" t="s">
        <v>65</v>
      </c>
      <c r="G4" s="902"/>
      <c r="H4" s="896" t="s">
        <v>165</v>
      </c>
      <c r="I4" s="888" t="s">
        <v>58</v>
      </c>
      <c r="J4" s="890" t="s">
        <v>111</v>
      </c>
      <c r="K4" s="722" t="s">
        <v>12</v>
      </c>
      <c r="L4" s="722"/>
      <c r="M4" s="722" t="s">
        <v>165</v>
      </c>
      <c r="N4" s="888" t="s">
        <v>58</v>
      </c>
      <c r="O4" s="890" t="s">
        <v>208</v>
      </c>
      <c r="P4" s="892" t="s">
        <v>12</v>
      </c>
      <c r="Q4" s="856"/>
      <c r="R4" s="722" t="s">
        <v>165</v>
      </c>
      <c r="S4" s="888" t="s">
        <v>58</v>
      </c>
      <c r="T4" s="890" t="s">
        <v>208</v>
      </c>
      <c r="U4" s="5"/>
      <c r="V4" s="5"/>
      <c r="W4" s="5"/>
      <c r="X4" s="5"/>
      <c r="Y4" s="5"/>
      <c r="Z4" s="5"/>
      <c r="AA4" s="5"/>
      <c r="AB4" s="5"/>
      <c r="AC4" s="5"/>
      <c r="AD4" s="5"/>
      <c r="AE4" s="5"/>
      <c r="AF4" s="5"/>
      <c r="AG4" s="5"/>
      <c r="AH4" s="5"/>
      <c r="AI4" s="5"/>
      <c r="AJ4" s="5"/>
      <c r="AK4" s="5"/>
      <c r="AL4" s="5"/>
      <c r="AM4" s="5"/>
      <c r="AN4" s="5"/>
      <c r="AO4" s="5"/>
      <c r="AP4" s="5"/>
    </row>
    <row r="5" spans="1:42" ht="45.75" customHeight="1">
      <c r="A5" s="734"/>
      <c r="B5" s="899"/>
      <c r="C5" s="724"/>
      <c r="D5" s="901"/>
      <c r="E5" s="891"/>
      <c r="F5" s="902"/>
      <c r="G5" s="902"/>
      <c r="H5" s="897"/>
      <c r="I5" s="889"/>
      <c r="J5" s="891"/>
      <c r="K5" s="724"/>
      <c r="L5" s="724"/>
      <c r="M5" s="724"/>
      <c r="N5" s="889"/>
      <c r="O5" s="891"/>
      <c r="P5" s="893"/>
      <c r="Q5" s="859"/>
      <c r="R5" s="724"/>
      <c r="S5" s="889"/>
      <c r="T5" s="891"/>
      <c r="U5" s="5"/>
      <c r="V5" s="5"/>
      <c r="W5" s="5"/>
      <c r="X5" s="5"/>
      <c r="Y5" s="5"/>
      <c r="Z5" s="5"/>
      <c r="AA5" s="5"/>
      <c r="AB5" s="5"/>
      <c r="AC5" s="5"/>
      <c r="AD5" s="5"/>
      <c r="AE5" s="5"/>
      <c r="AF5" s="5"/>
      <c r="AG5" s="5"/>
      <c r="AH5" s="5"/>
      <c r="AI5" s="5"/>
      <c r="AJ5" s="5"/>
      <c r="AK5" s="5"/>
      <c r="AL5" s="5"/>
      <c r="AM5" s="5"/>
      <c r="AN5" s="5"/>
      <c r="AO5" s="5"/>
      <c r="AP5" s="5"/>
    </row>
    <row r="6" spans="1:42" ht="12.75" customHeight="1">
      <c r="A6" s="886" t="s">
        <v>60</v>
      </c>
      <c r="B6" s="886"/>
      <c r="C6" s="886"/>
      <c r="D6" s="886"/>
      <c r="E6" s="886"/>
      <c r="F6" s="886"/>
      <c r="G6" s="886"/>
      <c r="H6" s="886"/>
      <c r="I6" s="886"/>
      <c r="J6" s="886"/>
      <c r="K6" s="886"/>
      <c r="L6" s="886"/>
      <c r="M6" s="886"/>
      <c r="N6" s="886"/>
      <c r="O6" s="886"/>
      <c r="P6" s="886"/>
      <c r="Q6" s="886"/>
      <c r="R6" s="886"/>
      <c r="S6" s="886"/>
      <c r="T6" s="886"/>
      <c r="U6" s="5"/>
      <c r="V6" s="5"/>
      <c r="W6" s="5"/>
      <c r="X6" s="5"/>
      <c r="Y6" s="5"/>
      <c r="Z6" s="5"/>
      <c r="AA6" s="5"/>
      <c r="AB6" s="5"/>
      <c r="AC6" s="5"/>
      <c r="AD6" s="5"/>
      <c r="AE6" s="5"/>
      <c r="AF6" s="5"/>
      <c r="AG6" s="5"/>
      <c r="AH6" s="5"/>
      <c r="AI6" s="5"/>
      <c r="AJ6" s="5"/>
      <c r="AK6" s="5"/>
      <c r="AL6" s="5"/>
      <c r="AM6" s="5"/>
      <c r="AN6" s="5"/>
      <c r="AO6" s="5"/>
      <c r="AP6" s="5"/>
    </row>
    <row r="7" spans="1:42" s="5" customFormat="1" ht="12" customHeight="1">
      <c r="A7" s="894" t="s">
        <v>112</v>
      </c>
      <c r="B7" s="44"/>
      <c r="C7" s="23" t="s">
        <v>112</v>
      </c>
      <c r="D7" s="174">
        <v>202705</v>
      </c>
      <c r="E7" s="44">
        <v>95.9</v>
      </c>
      <c r="F7" s="894" t="s">
        <v>112</v>
      </c>
      <c r="G7" s="44"/>
      <c r="H7" s="23" t="s">
        <v>112</v>
      </c>
      <c r="I7" s="172">
        <v>225621</v>
      </c>
      <c r="J7" s="27">
        <v>95.7</v>
      </c>
      <c r="K7" s="894" t="s">
        <v>112</v>
      </c>
      <c r="L7" s="44"/>
      <c r="M7" s="23" t="s">
        <v>112</v>
      </c>
      <c r="N7" s="172">
        <v>245181</v>
      </c>
      <c r="O7" s="230">
        <f>N7/L8*100</f>
        <v>95.030658677064523</v>
      </c>
      <c r="P7" s="884" t="s">
        <v>112</v>
      </c>
      <c r="Q7" s="152"/>
      <c r="R7" s="23" t="s">
        <v>112</v>
      </c>
      <c r="S7" s="172">
        <v>261852</v>
      </c>
      <c r="T7" s="233">
        <f>S7/Q8*100</f>
        <v>94.46422580330956</v>
      </c>
    </row>
    <row r="8" spans="1:42" s="5" customFormat="1" ht="12" customHeight="1">
      <c r="A8" s="894"/>
      <c r="B8" s="68">
        <v>211363</v>
      </c>
      <c r="C8" s="69" t="s">
        <v>113</v>
      </c>
      <c r="D8" s="173">
        <v>6215</v>
      </c>
      <c r="E8" s="70">
        <v>2.9</v>
      </c>
      <c r="F8" s="894"/>
      <c r="G8" s="252">
        <v>235805</v>
      </c>
      <c r="H8" s="69" t="s">
        <v>113</v>
      </c>
      <c r="I8" s="173">
        <v>6977</v>
      </c>
      <c r="J8" s="71">
        <v>3</v>
      </c>
      <c r="K8" s="894"/>
      <c r="L8" s="151">
        <v>258002</v>
      </c>
      <c r="M8" s="69" t="s">
        <v>113</v>
      </c>
      <c r="N8" s="173">
        <v>8985</v>
      </c>
      <c r="O8" s="231">
        <f>N8/L8*100</f>
        <v>3.482531143169433</v>
      </c>
      <c r="P8" s="884"/>
      <c r="Q8" s="151">
        <v>277197</v>
      </c>
      <c r="R8" s="69" t="s">
        <v>113</v>
      </c>
      <c r="S8" s="173">
        <v>10907</v>
      </c>
      <c r="T8" s="234">
        <f>S8/Q8*100</f>
        <v>3.934746768543671</v>
      </c>
    </row>
    <row r="9" spans="1:42" s="5" customFormat="1" ht="12" customHeight="1">
      <c r="A9" s="894"/>
      <c r="B9" s="44"/>
      <c r="C9" s="23" t="s">
        <v>132</v>
      </c>
      <c r="D9" s="174">
        <v>2443</v>
      </c>
      <c r="E9" s="44">
        <v>1.2</v>
      </c>
      <c r="F9" s="894"/>
      <c r="G9" s="44"/>
      <c r="H9" s="23" t="s">
        <v>132</v>
      </c>
      <c r="I9" s="172">
        <v>3207</v>
      </c>
      <c r="J9" s="44">
        <v>1.4</v>
      </c>
      <c r="K9" s="894"/>
      <c r="L9" s="152"/>
      <c r="M9" s="23" t="s">
        <v>132</v>
      </c>
      <c r="N9" s="172">
        <v>3836</v>
      </c>
      <c r="O9" s="230">
        <f>N9/L8*100</f>
        <v>1.4868101797660482</v>
      </c>
      <c r="P9" s="884"/>
      <c r="Q9" s="152"/>
      <c r="R9" s="23" t="s">
        <v>132</v>
      </c>
      <c r="S9" s="172">
        <v>4438</v>
      </c>
      <c r="T9" s="233">
        <f>S9/Q8*100</f>
        <v>1.6010274281467693</v>
      </c>
    </row>
    <row r="10" spans="1:42" s="5" customFormat="1" ht="12" customHeight="1">
      <c r="A10" s="738" t="s">
        <v>113</v>
      </c>
      <c r="B10" s="70"/>
      <c r="C10" s="69" t="s">
        <v>112</v>
      </c>
      <c r="D10" s="173">
        <v>9418</v>
      </c>
      <c r="E10" s="70">
        <v>18.8</v>
      </c>
      <c r="F10" s="887" t="s">
        <v>113</v>
      </c>
      <c r="G10" s="70"/>
      <c r="H10" s="69" t="s">
        <v>112</v>
      </c>
      <c r="I10" s="173">
        <v>10625</v>
      </c>
      <c r="J10" s="70">
        <v>20.6</v>
      </c>
      <c r="K10" s="738" t="s">
        <v>113</v>
      </c>
      <c r="L10" s="153"/>
      <c r="M10" s="69" t="s">
        <v>112</v>
      </c>
      <c r="N10" s="173">
        <v>9472</v>
      </c>
      <c r="O10" s="231">
        <f>N10/L11*100</f>
        <v>18.950064020486558</v>
      </c>
      <c r="P10" s="887" t="s">
        <v>113</v>
      </c>
      <c r="Q10" s="153"/>
      <c r="R10" s="69" t="s">
        <v>112</v>
      </c>
      <c r="S10" s="173">
        <v>8195</v>
      </c>
      <c r="T10" s="234">
        <f>S10/Q11*100</f>
        <v>18.855985826373072</v>
      </c>
    </row>
    <row r="11" spans="1:42" s="5" customFormat="1" ht="12" customHeight="1">
      <c r="A11" s="738"/>
      <c r="B11" s="45">
        <v>50023</v>
      </c>
      <c r="C11" s="23" t="s">
        <v>113</v>
      </c>
      <c r="D11" s="174">
        <v>37289</v>
      </c>
      <c r="E11" s="44">
        <v>74.5</v>
      </c>
      <c r="F11" s="887"/>
      <c r="G11" s="253">
        <v>51518</v>
      </c>
      <c r="H11" s="23" t="s">
        <v>113</v>
      </c>
      <c r="I11" s="172">
        <v>37183</v>
      </c>
      <c r="J11" s="44">
        <v>72.2</v>
      </c>
      <c r="K11" s="738"/>
      <c r="L11" s="154">
        <v>49984</v>
      </c>
      <c r="M11" s="23" t="s">
        <v>113</v>
      </c>
      <c r="N11" s="172">
        <v>36586</v>
      </c>
      <c r="O11" s="230">
        <f>N11/L11*100</f>
        <v>73.195422535211264</v>
      </c>
      <c r="P11" s="887"/>
      <c r="Q11" s="154">
        <v>43461</v>
      </c>
      <c r="R11" s="23" t="s">
        <v>113</v>
      </c>
      <c r="S11" s="172">
        <v>31416</v>
      </c>
      <c r="T11" s="233">
        <f>S11/Q11*100</f>
        <v>72.285497342444955</v>
      </c>
    </row>
    <row r="12" spans="1:42" s="5" customFormat="1" ht="12" customHeight="1">
      <c r="A12" s="738"/>
      <c r="B12" s="70"/>
      <c r="C12" s="69" t="s">
        <v>132</v>
      </c>
      <c r="D12" s="173">
        <v>3316</v>
      </c>
      <c r="E12" s="70">
        <v>6.6</v>
      </c>
      <c r="F12" s="887"/>
      <c r="G12" s="70"/>
      <c r="H12" s="69" t="s">
        <v>132</v>
      </c>
      <c r="I12" s="173">
        <v>3710</v>
      </c>
      <c r="J12" s="70">
        <v>7.2</v>
      </c>
      <c r="K12" s="738"/>
      <c r="L12" s="153"/>
      <c r="M12" s="69" t="s">
        <v>132</v>
      </c>
      <c r="N12" s="173">
        <v>3926</v>
      </c>
      <c r="O12" s="231">
        <f>N12/L11*100</f>
        <v>7.8545134443021762</v>
      </c>
      <c r="P12" s="887"/>
      <c r="Q12" s="153"/>
      <c r="R12" s="69" t="s">
        <v>132</v>
      </c>
      <c r="S12" s="173">
        <v>3850</v>
      </c>
      <c r="T12" s="234">
        <f>S12/Q11*100</f>
        <v>8.85851683118198</v>
      </c>
    </row>
    <row r="13" spans="1:42" s="5" customFormat="1" ht="12" customHeight="1">
      <c r="A13" s="894" t="s">
        <v>132</v>
      </c>
      <c r="B13" s="44"/>
      <c r="C13" s="23" t="s">
        <v>112</v>
      </c>
      <c r="D13" s="174">
        <v>1437</v>
      </c>
      <c r="E13" s="44">
        <v>12.5</v>
      </c>
      <c r="F13" s="894" t="s">
        <v>132</v>
      </c>
      <c r="G13" s="44"/>
      <c r="H13" s="23" t="s">
        <v>112</v>
      </c>
      <c r="I13" s="172">
        <v>2221</v>
      </c>
      <c r="J13" s="44">
        <v>16.8</v>
      </c>
      <c r="K13" s="894" t="s">
        <v>132</v>
      </c>
      <c r="L13" s="152"/>
      <c r="M13" s="23" t="s">
        <v>112</v>
      </c>
      <c r="N13" s="172">
        <v>2323</v>
      </c>
      <c r="O13" s="230">
        <f>N13/L14*100</f>
        <v>16.651136119274604</v>
      </c>
      <c r="P13" s="884" t="s">
        <v>132</v>
      </c>
      <c r="Q13" s="152"/>
      <c r="R13" s="23" t="s">
        <v>112</v>
      </c>
      <c r="S13" s="172">
        <v>2410</v>
      </c>
      <c r="T13" s="233">
        <f>S13/Q14*100</f>
        <v>16.52042774883466</v>
      </c>
    </row>
    <row r="14" spans="1:42" s="5" customFormat="1" ht="12" customHeight="1">
      <c r="A14" s="894"/>
      <c r="B14" s="68">
        <v>11525</v>
      </c>
      <c r="C14" s="69" t="s">
        <v>113</v>
      </c>
      <c r="D14" s="173">
        <v>2850</v>
      </c>
      <c r="E14" s="70">
        <v>24.7</v>
      </c>
      <c r="F14" s="894"/>
      <c r="G14" s="252">
        <v>13227</v>
      </c>
      <c r="H14" s="69" t="s">
        <v>113</v>
      </c>
      <c r="I14" s="173">
        <v>4064</v>
      </c>
      <c r="J14" s="70">
        <v>30.7</v>
      </c>
      <c r="K14" s="894"/>
      <c r="L14" s="151">
        <v>13951</v>
      </c>
      <c r="M14" s="69" t="s">
        <v>113</v>
      </c>
      <c r="N14" s="173">
        <v>4364</v>
      </c>
      <c r="O14" s="231">
        <f>N14/L14*100</f>
        <v>31.280911762597661</v>
      </c>
      <c r="P14" s="884"/>
      <c r="Q14" s="151">
        <v>14588</v>
      </c>
      <c r="R14" s="69" t="s">
        <v>113</v>
      </c>
      <c r="S14" s="173">
        <v>4329</v>
      </c>
      <c r="T14" s="234">
        <f>S14/Q14*100</f>
        <v>29.675075404442008</v>
      </c>
    </row>
    <row r="15" spans="1:42" s="5" customFormat="1" ht="12" customHeight="1">
      <c r="A15" s="895"/>
      <c r="B15" s="46"/>
      <c r="C15" s="24" t="s">
        <v>132</v>
      </c>
      <c r="D15" s="176">
        <v>7238</v>
      </c>
      <c r="E15" s="46">
        <v>62.8</v>
      </c>
      <c r="F15" s="895"/>
      <c r="G15" s="46"/>
      <c r="H15" s="24" t="s">
        <v>132</v>
      </c>
      <c r="I15" s="177">
        <v>6942</v>
      </c>
      <c r="J15" s="46">
        <v>52.5</v>
      </c>
      <c r="K15" s="895"/>
      <c r="L15" s="155"/>
      <c r="M15" s="24" t="s">
        <v>132</v>
      </c>
      <c r="N15" s="177">
        <v>7264</v>
      </c>
      <c r="O15" s="232">
        <f>N15/L14*100</f>
        <v>52.067952118127735</v>
      </c>
      <c r="P15" s="885"/>
      <c r="Q15" s="155"/>
      <c r="R15" s="24" t="s">
        <v>132</v>
      </c>
      <c r="S15" s="177">
        <v>7849</v>
      </c>
      <c r="T15" s="235">
        <f>S15/Q14*100</f>
        <v>53.804496846723339</v>
      </c>
    </row>
    <row r="16" spans="1:42" ht="12" customHeight="1">
      <c r="A16" s="886" t="s">
        <v>124</v>
      </c>
      <c r="B16" s="886"/>
      <c r="C16" s="886"/>
      <c r="D16" s="886"/>
      <c r="E16" s="886"/>
      <c r="F16" s="886"/>
      <c r="G16" s="886"/>
      <c r="H16" s="886"/>
      <c r="I16" s="886"/>
      <c r="J16" s="886"/>
      <c r="K16" s="886"/>
      <c r="L16" s="886"/>
      <c r="M16" s="886"/>
      <c r="N16" s="886"/>
      <c r="O16" s="886"/>
      <c r="P16" s="886"/>
      <c r="Q16" s="886"/>
      <c r="R16" s="886"/>
      <c r="S16" s="886"/>
      <c r="T16" s="886"/>
      <c r="U16" s="5"/>
      <c r="V16" s="5"/>
      <c r="W16" s="5"/>
      <c r="X16" s="5"/>
      <c r="Y16" s="5"/>
      <c r="Z16" s="5"/>
      <c r="AA16" s="5"/>
      <c r="AB16" s="5"/>
      <c r="AC16" s="5"/>
      <c r="AD16" s="5"/>
      <c r="AE16" s="5"/>
      <c r="AF16" s="5"/>
      <c r="AG16" s="5"/>
      <c r="AH16" s="5"/>
      <c r="AI16" s="5"/>
      <c r="AJ16" s="5"/>
      <c r="AK16" s="5"/>
      <c r="AL16" s="5"/>
      <c r="AM16" s="5"/>
      <c r="AN16" s="5"/>
      <c r="AO16" s="5"/>
      <c r="AP16" s="5"/>
    </row>
    <row r="17" spans="1:42" s="5" customFormat="1" ht="12" customHeight="1">
      <c r="A17" s="894" t="s">
        <v>112</v>
      </c>
      <c r="B17" s="44"/>
      <c r="C17" s="23" t="s">
        <v>112</v>
      </c>
      <c r="D17" s="174">
        <v>109158</v>
      </c>
      <c r="E17" s="44">
        <v>95.9</v>
      </c>
      <c r="F17" s="894" t="s">
        <v>112</v>
      </c>
      <c r="G17" s="44"/>
      <c r="H17" s="23" t="s">
        <v>112</v>
      </c>
      <c r="I17" s="172">
        <v>116280</v>
      </c>
      <c r="J17" s="44">
        <v>95.8</v>
      </c>
      <c r="K17" s="894" t="s">
        <v>112</v>
      </c>
      <c r="L17" s="44"/>
      <c r="M17" s="23" t="s">
        <v>112</v>
      </c>
      <c r="N17" s="172">
        <v>125273</v>
      </c>
      <c r="O17" s="230">
        <f>N17/L18*100</f>
        <v>95.158264145783804</v>
      </c>
      <c r="P17" s="884" t="s">
        <v>112</v>
      </c>
      <c r="Q17" s="152"/>
      <c r="R17" s="23" t="s">
        <v>112</v>
      </c>
      <c r="S17" s="172">
        <v>134137</v>
      </c>
      <c r="T17" s="233">
        <f>S17/Q18*100</f>
        <v>94.816568883862303</v>
      </c>
    </row>
    <row r="18" spans="1:42" s="5" customFormat="1" ht="12" customHeight="1">
      <c r="A18" s="894"/>
      <c r="B18" s="68">
        <v>113798</v>
      </c>
      <c r="C18" s="69" t="s">
        <v>113</v>
      </c>
      <c r="D18" s="173">
        <v>3363</v>
      </c>
      <c r="E18" s="71">
        <v>3</v>
      </c>
      <c r="F18" s="894"/>
      <c r="G18" s="252">
        <v>121353</v>
      </c>
      <c r="H18" s="69" t="s">
        <v>113</v>
      </c>
      <c r="I18" s="173">
        <v>3465</v>
      </c>
      <c r="J18" s="70">
        <v>2.9</v>
      </c>
      <c r="K18" s="894"/>
      <c r="L18" s="151">
        <v>131647</v>
      </c>
      <c r="M18" s="69" t="s">
        <v>113</v>
      </c>
      <c r="N18" s="173">
        <v>4531</v>
      </c>
      <c r="O18" s="231">
        <f>N18/L18*100</f>
        <v>3.4417799114298084</v>
      </c>
      <c r="P18" s="884"/>
      <c r="Q18" s="151">
        <v>141470</v>
      </c>
      <c r="R18" s="69" t="s">
        <v>113</v>
      </c>
      <c r="S18" s="173">
        <v>5345</v>
      </c>
      <c r="T18" s="234">
        <f>S18/Q18*100</f>
        <v>3.7781861878843572</v>
      </c>
    </row>
    <row r="19" spans="1:42" s="5" customFormat="1" ht="12" customHeight="1">
      <c r="A19" s="894"/>
      <c r="B19" s="44"/>
      <c r="C19" s="23" t="s">
        <v>132</v>
      </c>
      <c r="D19" s="174">
        <v>1277</v>
      </c>
      <c r="E19" s="44">
        <v>1.1000000000000001</v>
      </c>
      <c r="F19" s="894"/>
      <c r="G19" s="44"/>
      <c r="H19" s="23" t="s">
        <v>132</v>
      </c>
      <c r="I19" s="172">
        <v>1608</v>
      </c>
      <c r="J19" s="44">
        <v>1.3</v>
      </c>
      <c r="K19" s="894"/>
      <c r="L19" s="152"/>
      <c r="M19" s="23" t="s">
        <v>132</v>
      </c>
      <c r="N19" s="172">
        <v>1843</v>
      </c>
      <c r="O19" s="230">
        <f>N19/L18*100</f>
        <v>1.399955942786391</v>
      </c>
      <c r="P19" s="884"/>
      <c r="Q19" s="152"/>
      <c r="R19" s="23" t="s">
        <v>132</v>
      </c>
      <c r="S19" s="172">
        <v>1988</v>
      </c>
      <c r="T19" s="233">
        <f>S19/Q18*100</f>
        <v>1.4052449282533399</v>
      </c>
    </row>
    <row r="20" spans="1:42" s="5" customFormat="1" ht="12" customHeight="1">
      <c r="A20" s="738" t="s">
        <v>113</v>
      </c>
      <c r="B20" s="70"/>
      <c r="C20" s="69" t="s">
        <v>112</v>
      </c>
      <c r="D20" s="173">
        <v>3848</v>
      </c>
      <c r="E20" s="70">
        <v>15.5</v>
      </c>
      <c r="F20" s="887" t="s">
        <v>113</v>
      </c>
      <c r="G20" s="70"/>
      <c r="H20" s="69" t="s">
        <v>112</v>
      </c>
      <c r="I20" s="173">
        <v>4742</v>
      </c>
      <c r="J20" s="70">
        <v>18.8</v>
      </c>
      <c r="K20" s="738" t="s">
        <v>113</v>
      </c>
      <c r="L20" s="153"/>
      <c r="M20" s="69" t="s">
        <v>112</v>
      </c>
      <c r="N20" s="173">
        <v>4096</v>
      </c>
      <c r="O20" s="231">
        <f>N20/L21*100</f>
        <v>16.607200778462534</v>
      </c>
      <c r="P20" s="887" t="s">
        <v>113</v>
      </c>
      <c r="Q20" s="153"/>
      <c r="R20" s="69" t="s">
        <v>112</v>
      </c>
      <c r="S20" s="173">
        <v>3845</v>
      </c>
      <c r="T20" s="234">
        <f>S20/Q21*100</f>
        <v>17.114751179560226</v>
      </c>
    </row>
    <row r="21" spans="1:42" s="5" customFormat="1" ht="12" customHeight="1">
      <c r="A21" s="738"/>
      <c r="B21" s="45">
        <v>24754</v>
      </c>
      <c r="C21" s="23" t="s">
        <v>113</v>
      </c>
      <c r="D21" s="174">
        <v>19365</v>
      </c>
      <c r="E21" s="44">
        <v>78.2</v>
      </c>
      <c r="F21" s="887"/>
      <c r="G21" s="253">
        <v>25249</v>
      </c>
      <c r="H21" s="23" t="s">
        <v>113</v>
      </c>
      <c r="I21" s="172">
        <v>18746</v>
      </c>
      <c r="J21" s="44">
        <v>74.2</v>
      </c>
      <c r="K21" s="738"/>
      <c r="L21" s="154">
        <v>24664</v>
      </c>
      <c r="M21" s="23" t="s">
        <v>113</v>
      </c>
      <c r="N21" s="172">
        <v>18730</v>
      </c>
      <c r="O21" s="230">
        <f>N21/L21*100</f>
        <v>75.940642231592605</v>
      </c>
      <c r="P21" s="887"/>
      <c r="Q21" s="154">
        <v>22466</v>
      </c>
      <c r="R21" s="23" t="s">
        <v>113</v>
      </c>
      <c r="S21" s="172">
        <v>16787</v>
      </c>
      <c r="T21" s="233">
        <f>S21/Q21*100</f>
        <v>74.72180183388231</v>
      </c>
    </row>
    <row r="22" spans="1:42" s="5" customFormat="1" ht="12" customHeight="1">
      <c r="A22" s="738"/>
      <c r="B22" s="70"/>
      <c r="C22" s="69" t="s">
        <v>132</v>
      </c>
      <c r="D22" s="173">
        <v>1541</v>
      </c>
      <c r="E22" s="70">
        <v>6.2</v>
      </c>
      <c r="F22" s="887"/>
      <c r="G22" s="70"/>
      <c r="H22" s="69" t="s">
        <v>132</v>
      </c>
      <c r="I22" s="173">
        <v>1761</v>
      </c>
      <c r="J22" s="71">
        <v>7</v>
      </c>
      <c r="K22" s="738"/>
      <c r="L22" s="153"/>
      <c r="M22" s="69" t="s">
        <v>132</v>
      </c>
      <c r="N22" s="173">
        <v>1838</v>
      </c>
      <c r="O22" s="231">
        <f>N22/L21*100</f>
        <v>7.4521569899448599</v>
      </c>
      <c r="P22" s="887"/>
      <c r="Q22" s="153"/>
      <c r="R22" s="69" t="s">
        <v>132</v>
      </c>
      <c r="S22" s="173">
        <v>1834</v>
      </c>
      <c r="T22" s="234">
        <f>S22/Q21*100</f>
        <v>8.1634469865574637</v>
      </c>
    </row>
    <row r="23" spans="1:42" s="5" customFormat="1" ht="12" customHeight="1">
      <c r="A23" s="894" t="s">
        <v>132</v>
      </c>
      <c r="B23" s="44"/>
      <c r="C23" s="23" t="s">
        <v>112</v>
      </c>
      <c r="D23" s="174">
        <v>693</v>
      </c>
      <c r="E23" s="44">
        <v>11.5</v>
      </c>
      <c r="F23" s="894" t="s">
        <v>132</v>
      </c>
      <c r="G23" s="44"/>
      <c r="H23" s="23" t="s">
        <v>112</v>
      </c>
      <c r="I23" s="172">
        <v>964</v>
      </c>
      <c r="J23" s="44">
        <v>14.5</v>
      </c>
      <c r="K23" s="894" t="s">
        <v>132</v>
      </c>
      <c r="L23" s="152"/>
      <c r="M23" s="23" t="s">
        <v>112</v>
      </c>
      <c r="N23" s="172">
        <v>996</v>
      </c>
      <c r="O23" s="230">
        <f>N23/L24*100</f>
        <v>14.542268944371441</v>
      </c>
      <c r="P23" s="884" t="s">
        <v>132</v>
      </c>
      <c r="Q23" s="152"/>
      <c r="R23" s="23" t="s">
        <v>112</v>
      </c>
      <c r="S23" s="172">
        <v>1090</v>
      </c>
      <c r="T23" s="233">
        <f>S23/Q24*100</f>
        <v>15.082330150823301</v>
      </c>
    </row>
    <row r="24" spans="1:42" s="5" customFormat="1" ht="12" customHeight="1">
      <c r="A24" s="894"/>
      <c r="B24" s="68">
        <v>6003</v>
      </c>
      <c r="C24" s="69" t="s">
        <v>113</v>
      </c>
      <c r="D24" s="173">
        <v>1307</v>
      </c>
      <c r="E24" s="70">
        <v>21.8</v>
      </c>
      <c r="F24" s="894"/>
      <c r="G24" s="252">
        <v>6654</v>
      </c>
      <c r="H24" s="69" t="s">
        <v>113</v>
      </c>
      <c r="I24" s="173">
        <v>1948</v>
      </c>
      <c r="J24" s="70">
        <v>29.3</v>
      </c>
      <c r="K24" s="894"/>
      <c r="L24" s="151">
        <v>6849</v>
      </c>
      <c r="M24" s="69" t="s">
        <v>113</v>
      </c>
      <c r="N24" s="173">
        <v>1986</v>
      </c>
      <c r="O24" s="231">
        <f>N24/L24*100</f>
        <v>28.996933858957512</v>
      </c>
      <c r="P24" s="884"/>
      <c r="Q24" s="151">
        <v>7227</v>
      </c>
      <c r="R24" s="69" t="s">
        <v>113</v>
      </c>
      <c r="S24" s="173">
        <v>2000</v>
      </c>
      <c r="T24" s="234">
        <f>S24/Q24*100</f>
        <v>27.674000276740003</v>
      </c>
    </row>
    <row r="25" spans="1:42" s="5" customFormat="1" ht="12" customHeight="1">
      <c r="A25" s="895"/>
      <c r="B25" s="46"/>
      <c r="C25" s="24" t="s">
        <v>132</v>
      </c>
      <c r="D25" s="176">
        <v>4003</v>
      </c>
      <c r="E25" s="46">
        <v>66.7</v>
      </c>
      <c r="F25" s="895"/>
      <c r="G25" s="46"/>
      <c r="H25" s="24" t="s">
        <v>132</v>
      </c>
      <c r="I25" s="177">
        <v>3742</v>
      </c>
      <c r="J25" s="46">
        <v>56.2</v>
      </c>
      <c r="K25" s="895"/>
      <c r="L25" s="155"/>
      <c r="M25" s="24" t="s">
        <v>132</v>
      </c>
      <c r="N25" s="177">
        <v>3867</v>
      </c>
      <c r="O25" s="232">
        <f>N25/L24*100</f>
        <v>56.460797196671045</v>
      </c>
      <c r="P25" s="885"/>
      <c r="Q25" s="302"/>
      <c r="R25" s="24" t="s">
        <v>132</v>
      </c>
      <c r="S25" s="177">
        <v>4137</v>
      </c>
      <c r="T25" s="235">
        <f>S25/Q24*100</f>
        <v>57.243669572436694</v>
      </c>
    </row>
    <row r="26" spans="1:42" ht="12" customHeight="1">
      <c r="A26" s="886" t="s">
        <v>91</v>
      </c>
      <c r="B26" s="886"/>
      <c r="C26" s="886"/>
      <c r="D26" s="886"/>
      <c r="E26" s="886"/>
      <c r="F26" s="886"/>
      <c r="G26" s="886"/>
      <c r="H26" s="886"/>
      <c r="I26" s="886"/>
      <c r="J26" s="886"/>
      <c r="K26" s="886"/>
      <c r="L26" s="886"/>
      <c r="M26" s="886"/>
      <c r="N26" s="886"/>
      <c r="O26" s="886"/>
      <c r="P26" s="886"/>
      <c r="Q26" s="886"/>
      <c r="R26" s="886"/>
      <c r="S26" s="886"/>
      <c r="T26" s="886"/>
      <c r="U26" s="5"/>
      <c r="V26" s="5"/>
      <c r="W26" s="5"/>
      <c r="X26" s="5"/>
      <c r="Y26" s="5"/>
      <c r="Z26" s="5"/>
      <c r="AA26" s="5"/>
      <c r="AB26" s="5"/>
      <c r="AC26" s="5"/>
      <c r="AD26" s="5"/>
      <c r="AE26" s="5"/>
      <c r="AF26" s="5"/>
      <c r="AG26" s="5"/>
      <c r="AH26" s="5"/>
      <c r="AI26" s="5"/>
      <c r="AJ26" s="5"/>
      <c r="AK26" s="5"/>
      <c r="AL26" s="5"/>
      <c r="AM26" s="5"/>
      <c r="AN26" s="5"/>
      <c r="AO26" s="5"/>
      <c r="AP26" s="5"/>
    </row>
    <row r="27" spans="1:42" s="5" customFormat="1" ht="12" customHeight="1">
      <c r="A27" s="894" t="s">
        <v>112</v>
      </c>
      <c r="B27" s="44"/>
      <c r="C27" s="23" t="s">
        <v>112</v>
      </c>
      <c r="D27" s="174">
        <v>93547</v>
      </c>
      <c r="E27" s="44">
        <v>95.9</v>
      </c>
      <c r="F27" s="894" t="s">
        <v>112</v>
      </c>
      <c r="G27" s="44"/>
      <c r="H27" s="23" t="s">
        <v>112</v>
      </c>
      <c r="I27" s="172">
        <v>109341</v>
      </c>
      <c r="J27" s="44">
        <v>95.5</v>
      </c>
      <c r="K27" s="894" t="s">
        <v>112</v>
      </c>
      <c r="L27" s="44"/>
      <c r="M27" s="23" t="s">
        <v>112</v>
      </c>
      <c r="N27" s="174">
        <v>119908</v>
      </c>
      <c r="O27" s="230">
        <f>N27/L28*100</f>
        <v>94.897708836215429</v>
      </c>
      <c r="P27" s="884" t="s">
        <v>112</v>
      </c>
      <c r="Q27" s="152"/>
      <c r="R27" s="23" t="s">
        <v>112</v>
      </c>
      <c r="S27" s="172">
        <v>127715</v>
      </c>
      <c r="T27" s="233">
        <f>S27/Q28*100</f>
        <v>94.096974072955277</v>
      </c>
    </row>
    <row r="28" spans="1:42" s="5" customFormat="1" ht="12" customHeight="1">
      <c r="A28" s="894"/>
      <c r="B28" s="68">
        <v>97565</v>
      </c>
      <c r="C28" s="69" t="s">
        <v>113</v>
      </c>
      <c r="D28" s="173">
        <v>2852</v>
      </c>
      <c r="E28" s="70">
        <v>2.9</v>
      </c>
      <c r="F28" s="894"/>
      <c r="G28" s="252">
        <v>114452</v>
      </c>
      <c r="H28" s="69" t="s">
        <v>113</v>
      </c>
      <c r="I28" s="173">
        <v>3512</v>
      </c>
      <c r="J28" s="70">
        <v>3.1</v>
      </c>
      <c r="K28" s="894"/>
      <c r="L28" s="151">
        <v>126355</v>
      </c>
      <c r="M28" s="69" t="s">
        <v>113</v>
      </c>
      <c r="N28" s="175">
        <v>4454</v>
      </c>
      <c r="O28" s="231">
        <f>N28/L28*100</f>
        <v>3.5249891179612995</v>
      </c>
      <c r="P28" s="884"/>
      <c r="Q28" s="151">
        <v>135727</v>
      </c>
      <c r="R28" s="69" t="s">
        <v>113</v>
      </c>
      <c r="S28" s="173">
        <v>5562</v>
      </c>
      <c r="T28" s="234">
        <f>S28/Q28*100</f>
        <v>4.0979318779609066</v>
      </c>
    </row>
    <row r="29" spans="1:42" s="5" customFormat="1" ht="12" customHeight="1">
      <c r="A29" s="894"/>
      <c r="B29" s="44"/>
      <c r="C29" s="23" t="s">
        <v>132</v>
      </c>
      <c r="D29" s="174">
        <v>1166</v>
      </c>
      <c r="E29" s="44">
        <v>1.2</v>
      </c>
      <c r="F29" s="894"/>
      <c r="G29" s="44"/>
      <c r="H29" s="23" t="s">
        <v>132</v>
      </c>
      <c r="I29" s="172">
        <v>1599</v>
      </c>
      <c r="J29" s="44">
        <v>1.4</v>
      </c>
      <c r="K29" s="894"/>
      <c r="L29" s="152"/>
      <c r="M29" s="23" t="s">
        <v>132</v>
      </c>
      <c r="N29" s="174">
        <v>1993</v>
      </c>
      <c r="O29" s="230">
        <f>N29/L28*100</f>
        <v>1.5773020458232756</v>
      </c>
      <c r="P29" s="884"/>
      <c r="Q29" s="152"/>
      <c r="R29" s="23" t="s">
        <v>132</v>
      </c>
      <c r="S29" s="172">
        <v>2450</v>
      </c>
      <c r="T29" s="233">
        <f>S29/Q28*100</f>
        <v>1.8050940490838225</v>
      </c>
    </row>
    <row r="30" spans="1:42" s="5" customFormat="1" ht="12" customHeight="1">
      <c r="A30" s="738" t="s">
        <v>113</v>
      </c>
      <c r="B30" s="70"/>
      <c r="C30" s="69" t="s">
        <v>112</v>
      </c>
      <c r="D30" s="173">
        <v>5570</v>
      </c>
      <c r="E30" s="71">
        <v>22</v>
      </c>
      <c r="F30" s="887" t="s">
        <v>113</v>
      </c>
      <c r="G30" s="70"/>
      <c r="H30" s="69" t="s">
        <v>112</v>
      </c>
      <c r="I30" s="173">
        <v>5883</v>
      </c>
      <c r="J30" s="70">
        <v>22.4</v>
      </c>
      <c r="K30" s="738" t="s">
        <v>113</v>
      </c>
      <c r="L30" s="153"/>
      <c r="M30" s="69" t="s">
        <v>112</v>
      </c>
      <c r="N30" s="175">
        <v>5376</v>
      </c>
      <c r="O30" s="231">
        <f>N30/L31*100</f>
        <v>21.232227488151658</v>
      </c>
      <c r="P30" s="887" t="s">
        <v>113</v>
      </c>
      <c r="Q30" s="153"/>
      <c r="R30" s="69" t="s">
        <v>112</v>
      </c>
      <c r="S30" s="173">
        <v>4350</v>
      </c>
      <c r="T30" s="234">
        <f>S30/Q31*100</f>
        <v>20.719218861633724</v>
      </c>
    </row>
    <row r="31" spans="1:42" s="5" customFormat="1" ht="12" customHeight="1">
      <c r="A31" s="738"/>
      <c r="B31" s="45">
        <v>25269</v>
      </c>
      <c r="C31" s="23" t="s">
        <v>113</v>
      </c>
      <c r="D31" s="174">
        <v>17924</v>
      </c>
      <c r="E31" s="44">
        <v>70.900000000000006</v>
      </c>
      <c r="F31" s="887"/>
      <c r="G31" s="253">
        <v>26269</v>
      </c>
      <c r="H31" s="23" t="s">
        <v>113</v>
      </c>
      <c r="I31" s="172">
        <v>18437</v>
      </c>
      <c r="J31" s="44">
        <v>70.2</v>
      </c>
      <c r="K31" s="738"/>
      <c r="L31" s="154">
        <v>25320</v>
      </c>
      <c r="M31" s="23" t="s">
        <v>113</v>
      </c>
      <c r="N31" s="174">
        <v>17856</v>
      </c>
      <c r="O31" s="230">
        <f>N31/L31*100</f>
        <v>70.521327014218002</v>
      </c>
      <c r="P31" s="887"/>
      <c r="Q31" s="154">
        <v>20995</v>
      </c>
      <c r="R31" s="23" t="s">
        <v>113</v>
      </c>
      <c r="S31" s="172">
        <v>14629</v>
      </c>
      <c r="T31" s="233">
        <f>S31/Q31*100</f>
        <v>69.678494879733265</v>
      </c>
    </row>
    <row r="32" spans="1:42" s="5" customFormat="1" ht="12" customHeight="1">
      <c r="A32" s="738"/>
      <c r="B32" s="70"/>
      <c r="C32" s="69" t="s">
        <v>132</v>
      </c>
      <c r="D32" s="173">
        <v>1775</v>
      </c>
      <c r="E32" s="71">
        <v>7</v>
      </c>
      <c r="F32" s="887"/>
      <c r="G32" s="70"/>
      <c r="H32" s="69" t="s">
        <v>132</v>
      </c>
      <c r="I32" s="173">
        <v>1949</v>
      </c>
      <c r="J32" s="70">
        <v>7.4</v>
      </c>
      <c r="K32" s="738"/>
      <c r="L32" s="153"/>
      <c r="M32" s="69" t="s">
        <v>132</v>
      </c>
      <c r="N32" s="175">
        <v>2088</v>
      </c>
      <c r="O32" s="231">
        <f>N32/L31*100</f>
        <v>8.246445497630333</v>
      </c>
      <c r="P32" s="887"/>
      <c r="Q32" s="153"/>
      <c r="R32" s="69" t="s">
        <v>132</v>
      </c>
      <c r="S32" s="173">
        <v>2016</v>
      </c>
      <c r="T32" s="234">
        <f>S32/Q31*100</f>
        <v>9.6022862586330078</v>
      </c>
    </row>
    <row r="33" spans="1:42" s="5" customFormat="1" ht="12" customHeight="1">
      <c r="A33" s="894" t="s">
        <v>132</v>
      </c>
      <c r="B33" s="44"/>
      <c r="C33" s="23" t="s">
        <v>112</v>
      </c>
      <c r="D33" s="174">
        <v>744</v>
      </c>
      <c r="E33" s="44">
        <v>13.5</v>
      </c>
      <c r="F33" s="894" t="s">
        <v>132</v>
      </c>
      <c r="G33" s="44"/>
      <c r="H33" s="23" t="s">
        <v>112</v>
      </c>
      <c r="I33" s="172">
        <v>1257</v>
      </c>
      <c r="J33" s="44">
        <v>19.100000000000001</v>
      </c>
      <c r="K33" s="894" t="s">
        <v>132</v>
      </c>
      <c r="L33" s="152"/>
      <c r="M33" s="23" t="s">
        <v>112</v>
      </c>
      <c r="N33" s="174">
        <v>1327</v>
      </c>
      <c r="O33" s="230">
        <f>N33/L34*100</f>
        <v>18.684877499295975</v>
      </c>
      <c r="P33" s="884" t="s">
        <v>132</v>
      </c>
      <c r="Q33" s="152"/>
      <c r="R33" s="23" t="s">
        <v>112</v>
      </c>
      <c r="S33" s="172">
        <v>1320</v>
      </c>
      <c r="T33" s="233">
        <f>S33/Q34*100</f>
        <v>17.932346148621111</v>
      </c>
    </row>
    <row r="34" spans="1:42" s="5" customFormat="1" ht="12" customHeight="1">
      <c r="A34" s="894"/>
      <c r="B34" s="68">
        <v>5522</v>
      </c>
      <c r="C34" s="69" t="s">
        <v>113</v>
      </c>
      <c r="D34" s="173">
        <v>1543</v>
      </c>
      <c r="E34" s="70">
        <v>27.9</v>
      </c>
      <c r="F34" s="894"/>
      <c r="G34" s="252">
        <v>6573</v>
      </c>
      <c r="H34" s="69" t="s">
        <v>113</v>
      </c>
      <c r="I34" s="173">
        <v>2116</v>
      </c>
      <c r="J34" s="70">
        <v>32.200000000000003</v>
      </c>
      <c r="K34" s="894"/>
      <c r="L34" s="151">
        <v>7102</v>
      </c>
      <c r="M34" s="69" t="s">
        <v>113</v>
      </c>
      <c r="N34" s="175">
        <v>2378</v>
      </c>
      <c r="O34" s="231">
        <f>N34/L34*100</f>
        <v>33.483525767389466</v>
      </c>
      <c r="P34" s="884"/>
      <c r="Q34" s="151">
        <v>7361</v>
      </c>
      <c r="R34" s="69" t="s">
        <v>113</v>
      </c>
      <c r="S34" s="173">
        <v>2329</v>
      </c>
      <c r="T34" s="234">
        <f>S34/Q34*100</f>
        <v>31.639722863741337</v>
      </c>
    </row>
    <row r="35" spans="1:42" s="5" customFormat="1" ht="12" customHeight="1">
      <c r="A35" s="894"/>
      <c r="B35" s="44"/>
      <c r="C35" s="23" t="s">
        <v>132</v>
      </c>
      <c r="D35" s="174">
        <v>3235</v>
      </c>
      <c r="E35" s="44">
        <v>58.6</v>
      </c>
      <c r="F35" s="894"/>
      <c r="G35" s="44"/>
      <c r="H35" s="23" t="s">
        <v>132</v>
      </c>
      <c r="I35" s="172">
        <v>3200</v>
      </c>
      <c r="J35" s="44">
        <v>48.7</v>
      </c>
      <c r="K35" s="894"/>
      <c r="L35" s="152"/>
      <c r="M35" s="23" t="s">
        <v>132</v>
      </c>
      <c r="N35" s="174">
        <v>3397</v>
      </c>
      <c r="O35" s="230">
        <f>N35/L34*100</f>
        <v>47.831596733314555</v>
      </c>
      <c r="P35" s="884"/>
      <c r="Q35" s="152"/>
      <c r="R35" s="23" t="s">
        <v>132</v>
      </c>
      <c r="S35" s="172">
        <v>3712</v>
      </c>
      <c r="T35" s="233">
        <f>S35/Q34*100</f>
        <v>50.427930987637545</v>
      </c>
    </row>
    <row r="36" spans="1:42" s="5" customFormat="1" ht="5.25" customHeight="1">
      <c r="A36" s="883"/>
      <c r="B36" s="883"/>
      <c r="C36" s="883"/>
      <c r="D36" s="883"/>
      <c r="E36" s="883"/>
      <c r="F36" s="883"/>
      <c r="G36" s="883"/>
      <c r="H36" s="883"/>
      <c r="I36" s="883"/>
      <c r="J36" s="883"/>
      <c r="K36" s="883"/>
      <c r="L36" s="883"/>
      <c r="M36" s="883"/>
      <c r="N36" s="883"/>
      <c r="O36" s="883"/>
      <c r="P36" s="883"/>
      <c r="Q36" s="883"/>
      <c r="R36" s="883"/>
      <c r="S36" s="883"/>
      <c r="T36" s="883"/>
      <c r="U36" s="699"/>
      <c r="V36" s="702"/>
      <c r="W36" s="700"/>
      <c r="X36" s="701"/>
      <c r="Y36" s="703"/>
      <c r="Z36" s="699"/>
      <c r="AA36" s="704"/>
      <c r="AB36" s="700"/>
      <c r="AC36" s="705"/>
      <c r="AD36" s="706"/>
      <c r="AE36" s="699"/>
      <c r="AF36" s="704"/>
      <c r="AG36" s="700"/>
      <c r="AH36" s="705"/>
      <c r="AI36" s="706"/>
      <c r="AJ36" s="699"/>
      <c r="AK36" s="704"/>
      <c r="AL36" s="700"/>
      <c r="AM36" s="705"/>
      <c r="AN36" s="706"/>
    </row>
    <row r="37" spans="1:42">
      <c r="A37" s="743" t="s">
        <v>48</v>
      </c>
      <c r="B37" s="743"/>
      <c r="C37" s="743"/>
      <c r="D37" s="743"/>
      <c r="E37" s="741"/>
      <c r="F37" s="743" t="s">
        <v>49</v>
      </c>
      <c r="G37" s="743"/>
      <c r="H37" s="743"/>
      <c r="I37" s="743"/>
      <c r="J37" s="741"/>
      <c r="K37" s="743" t="s">
        <v>229</v>
      </c>
      <c r="L37" s="743"/>
      <c r="M37" s="743"/>
      <c r="N37" s="743"/>
      <c r="O37" s="741"/>
      <c r="P37" s="743" t="s">
        <v>367</v>
      </c>
      <c r="Q37" s="743"/>
      <c r="R37" s="743"/>
      <c r="S37" s="743"/>
      <c r="T37" s="741"/>
      <c r="U37" s="5"/>
      <c r="V37" s="5"/>
      <c r="W37" s="5"/>
      <c r="X37" s="5"/>
      <c r="Y37" s="5"/>
      <c r="Z37" s="5"/>
      <c r="AA37" s="5"/>
      <c r="AB37" s="5"/>
      <c r="AC37" s="5"/>
      <c r="AD37" s="5"/>
      <c r="AE37" s="5"/>
      <c r="AF37" s="5"/>
      <c r="AG37" s="5"/>
      <c r="AH37" s="5"/>
      <c r="AI37" s="5"/>
      <c r="AJ37" s="5"/>
      <c r="AK37" s="5"/>
      <c r="AL37" s="5"/>
      <c r="AM37" s="5"/>
      <c r="AN37" s="5"/>
      <c r="AO37" s="5"/>
      <c r="AP37" s="5"/>
    </row>
    <row r="38" spans="1:42" ht="12.75" customHeight="1">
      <c r="A38" s="892" t="s">
        <v>12</v>
      </c>
      <c r="B38" s="856"/>
      <c r="C38" s="722" t="s">
        <v>165</v>
      </c>
      <c r="D38" s="888" t="s">
        <v>58</v>
      </c>
      <c r="E38" s="890" t="s">
        <v>59</v>
      </c>
      <c r="F38" s="892" t="s">
        <v>12</v>
      </c>
      <c r="G38" s="856"/>
      <c r="H38" s="722" t="s">
        <v>165</v>
      </c>
      <c r="I38" s="888" t="s">
        <v>58</v>
      </c>
      <c r="J38" s="890" t="s">
        <v>208</v>
      </c>
      <c r="K38" s="729" t="s">
        <v>12</v>
      </c>
      <c r="L38" s="729"/>
      <c r="M38" s="722" t="s">
        <v>165</v>
      </c>
      <c r="N38" s="888" t="s">
        <v>58</v>
      </c>
      <c r="O38" s="890" t="s">
        <v>208</v>
      </c>
      <c r="P38" s="729" t="s">
        <v>12</v>
      </c>
      <c r="Q38" s="729"/>
      <c r="R38" s="722" t="s">
        <v>165</v>
      </c>
      <c r="S38" s="888" t="s">
        <v>58</v>
      </c>
      <c r="T38" s="890" t="s">
        <v>208</v>
      </c>
      <c r="U38" s="5"/>
      <c r="V38" s="5"/>
      <c r="W38" s="5"/>
      <c r="X38" s="5"/>
      <c r="Y38" s="5"/>
      <c r="Z38" s="5"/>
      <c r="AA38" s="5"/>
      <c r="AB38" s="5"/>
      <c r="AC38" s="5"/>
      <c r="AD38" s="5"/>
      <c r="AE38" s="5"/>
      <c r="AF38" s="5"/>
      <c r="AG38" s="5"/>
      <c r="AH38" s="5"/>
      <c r="AI38" s="5"/>
      <c r="AJ38" s="5"/>
      <c r="AK38" s="5"/>
      <c r="AL38" s="5"/>
      <c r="AM38" s="5"/>
      <c r="AN38" s="5"/>
      <c r="AO38" s="5"/>
      <c r="AP38" s="5"/>
    </row>
    <row r="39" spans="1:42" ht="45.75" customHeight="1">
      <c r="A39" s="893"/>
      <c r="B39" s="859"/>
      <c r="C39" s="724"/>
      <c r="D39" s="889"/>
      <c r="E39" s="891"/>
      <c r="F39" s="893"/>
      <c r="G39" s="859"/>
      <c r="H39" s="724"/>
      <c r="I39" s="889"/>
      <c r="J39" s="891"/>
      <c r="K39" s="729"/>
      <c r="L39" s="729"/>
      <c r="M39" s="724"/>
      <c r="N39" s="889"/>
      <c r="O39" s="891"/>
      <c r="P39" s="729"/>
      <c r="Q39" s="729"/>
      <c r="R39" s="724"/>
      <c r="S39" s="889"/>
      <c r="T39" s="891"/>
      <c r="U39" s="5"/>
      <c r="V39" s="5"/>
      <c r="W39" s="5"/>
      <c r="X39" s="5"/>
      <c r="Y39" s="5"/>
      <c r="Z39" s="5"/>
      <c r="AA39" s="5"/>
      <c r="AB39" s="5"/>
      <c r="AC39" s="5"/>
      <c r="AD39" s="5"/>
      <c r="AE39" s="5"/>
      <c r="AF39" s="5"/>
      <c r="AG39" s="5"/>
      <c r="AH39" s="5"/>
      <c r="AI39" s="5"/>
      <c r="AJ39" s="5"/>
      <c r="AK39" s="5"/>
      <c r="AL39" s="5"/>
      <c r="AM39" s="5"/>
      <c r="AN39" s="5"/>
      <c r="AO39" s="5"/>
      <c r="AP39" s="5"/>
    </row>
    <row r="40" spans="1:42" ht="12.75" customHeight="1">
      <c r="A40" s="886" t="s">
        <v>60</v>
      </c>
      <c r="B40" s="886"/>
      <c r="C40" s="886"/>
      <c r="D40" s="886"/>
      <c r="E40" s="886"/>
      <c r="F40" s="886"/>
      <c r="G40" s="886"/>
      <c r="H40" s="886"/>
      <c r="I40" s="886"/>
      <c r="J40" s="886"/>
      <c r="K40" s="886"/>
      <c r="L40" s="886"/>
      <c r="M40" s="886"/>
      <c r="N40" s="886"/>
      <c r="O40" s="886"/>
      <c r="P40" s="886"/>
      <c r="Q40" s="886"/>
      <c r="R40" s="886"/>
      <c r="S40" s="886"/>
      <c r="T40" s="886"/>
      <c r="U40" s="5"/>
      <c r="V40" s="5"/>
      <c r="W40" s="5"/>
      <c r="X40" s="5"/>
      <c r="Y40" s="5"/>
      <c r="Z40" s="5"/>
      <c r="AA40" s="5"/>
      <c r="AB40" s="5"/>
      <c r="AC40" s="5"/>
      <c r="AD40" s="5"/>
      <c r="AE40" s="5"/>
      <c r="AF40" s="5"/>
      <c r="AG40" s="5"/>
      <c r="AH40" s="5"/>
      <c r="AI40" s="5"/>
      <c r="AJ40" s="5"/>
      <c r="AK40" s="5"/>
      <c r="AL40" s="5"/>
      <c r="AM40" s="5"/>
      <c r="AN40" s="5"/>
      <c r="AO40" s="5"/>
      <c r="AP40" s="5"/>
    </row>
    <row r="41" spans="1:42" s="5" customFormat="1" ht="12" customHeight="1">
      <c r="A41" s="884" t="s">
        <v>112</v>
      </c>
      <c r="B41" s="152"/>
      <c r="C41" s="23" t="s">
        <v>112</v>
      </c>
      <c r="D41" s="172">
        <v>314525</v>
      </c>
      <c r="E41" s="233">
        <f>D41/B42*100</f>
        <v>93.928995920610177</v>
      </c>
      <c r="F41" s="884" t="s">
        <v>112</v>
      </c>
      <c r="G41" s="88"/>
      <c r="H41" s="23" t="s">
        <v>112</v>
      </c>
      <c r="I41" s="172">
        <v>295094</v>
      </c>
      <c r="J41" s="233">
        <f>I41/G42*100</f>
        <v>93.816445393967143</v>
      </c>
      <c r="K41" s="884" t="s">
        <v>112</v>
      </c>
      <c r="L41" s="88"/>
      <c r="M41" s="23" t="s">
        <v>112</v>
      </c>
      <c r="N41" s="172">
        <v>304675</v>
      </c>
      <c r="O41" s="233">
        <f>N41/L42*100</f>
        <v>94.322537103654952</v>
      </c>
      <c r="P41" s="884" t="s">
        <v>112</v>
      </c>
      <c r="Q41" s="88"/>
      <c r="R41" s="23" t="s">
        <v>112</v>
      </c>
      <c r="S41" s="172">
        <v>296419</v>
      </c>
      <c r="T41" s="233">
        <f>S41/Q42*100</f>
        <v>94.367596168233518</v>
      </c>
    </row>
    <row r="42" spans="1:42" s="5" customFormat="1" ht="12" customHeight="1">
      <c r="A42" s="884"/>
      <c r="B42" s="151">
        <v>334854</v>
      </c>
      <c r="C42" s="69" t="s">
        <v>113</v>
      </c>
      <c r="D42" s="173">
        <v>15190</v>
      </c>
      <c r="E42" s="234">
        <f>D42/B42*100</f>
        <v>4.5363053748797979</v>
      </c>
      <c r="F42" s="884"/>
      <c r="G42" s="151">
        <v>314544</v>
      </c>
      <c r="H42" s="69" t="s">
        <v>113</v>
      </c>
      <c r="I42" s="173">
        <v>14263</v>
      </c>
      <c r="J42" s="234">
        <f>I42/G42*100</f>
        <v>4.534500737575665</v>
      </c>
      <c r="K42" s="884"/>
      <c r="L42" s="151">
        <v>323014</v>
      </c>
      <c r="M42" s="69" t="s">
        <v>113</v>
      </c>
      <c r="N42" s="173">
        <v>13543</v>
      </c>
      <c r="O42" s="234">
        <f>N42/L42*100</f>
        <v>4.1926975301380125</v>
      </c>
      <c r="P42" s="884"/>
      <c r="Q42" s="151">
        <v>314111</v>
      </c>
      <c r="R42" s="69" t="s">
        <v>113</v>
      </c>
      <c r="S42" s="173">
        <v>12769</v>
      </c>
      <c r="T42" s="234">
        <f>S42/Q42*100</f>
        <v>4.0651234754593117</v>
      </c>
    </row>
    <row r="43" spans="1:42" s="5" customFormat="1" ht="12" customHeight="1">
      <c r="A43" s="884"/>
      <c r="B43" s="152"/>
      <c r="C43" s="23" t="s">
        <v>132</v>
      </c>
      <c r="D43" s="172">
        <v>5139</v>
      </c>
      <c r="E43" s="233">
        <f>D43/B42*100</f>
        <v>1.5346987045100253</v>
      </c>
      <c r="F43" s="884"/>
      <c r="G43" s="146"/>
      <c r="H43" s="23" t="s">
        <v>132</v>
      </c>
      <c r="I43" s="172">
        <v>5187</v>
      </c>
      <c r="J43" s="233">
        <f>I43/G42*100</f>
        <v>1.6490538684571949</v>
      </c>
      <c r="K43" s="884"/>
      <c r="L43" s="146"/>
      <c r="M43" s="23" t="s">
        <v>132</v>
      </c>
      <c r="N43" s="172">
        <v>4796</v>
      </c>
      <c r="O43" s="233">
        <f>N43/L42*100</f>
        <v>1.4847653662070375</v>
      </c>
      <c r="P43" s="884"/>
      <c r="Q43" s="549"/>
      <c r="R43" s="23" t="s">
        <v>132</v>
      </c>
      <c r="S43" s="172">
        <v>4923</v>
      </c>
      <c r="T43" s="233">
        <f>S43/Q42*100</f>
        <v>1.5672803563071653</v>
      </c>
    </row>
    <row r="44" spans="1:42" s="5" customFormat="1" ht="12" customHeight="1">
      <c r="A44" s="887" t="s">
        <v>113</v>
      </c>
      <c r="B44" s="153"/>
      <c r="C44" s="69" t="s">
        <v>112</v>
      </c>
      <c r="D44" s="173">
        <v>7485</v>
      </c>
      <c r="E44" s="234">
        <f>D44/B45*100</f>
        <v>18.935944140862173</v>
      </c>
      <c r="F44" s="887" t="s">
        <v>113</v>
      </c>
      <c r="G44" s="147"/>
      <c r="H44" s="69" t="s">
        <v>112</v>
      </c>
      <c r="I44" s="173">
        <v>7084</v>
      </c>
      <c r="J44" s="234">
        <f>I44/G45*100</f>
        <v>19.814830354395681</v>
      </c>
      <c r="K44" s="887" t="s">
        <v>113</v>
      </c>
      <c r="L44" s="147"/>
      <c r="M44" s="69" t="s">
        <v>112</v>
      </c>
      <c r="N44" s="173">
        <v>6805</v>
      </c>
      <c r="O44" s="234">
        <f>N44/L45*100</f>
        <v>20.202470015437594</v>
      </c>
      <c r="P44" s="887" t="s">
        <v>113</v>
      </c>
      <c r="Q44" s="550"/>
      <c r="R44" s="69" t="s">
        <v>112</v>
      </c>
      <c r="S44" s="173">
        <v>7356</v>
      </c>
      <c r="T44" s="234">
        <f>S44/Q45*100</f>
        <v>21.930059923083803</v>
      </c>
    </row>
    <row r="45" spans="1:42" s="5" customFormat="1" ht="12" customHeight="1">
      <c r="A45" s="887"/>
      <c r="B45" s="154">
        <v>39528</v>
      </c>
      <c r="C45" s="23" t="s">
        <v>113</v>
      </c>
      <c r="D45" s="172">
        <v>28619</v>
      </c>
      <c r="E45" s="233">
        <f>D45/B45*100</f>
        <v>72.401841732442833</v>
      </c>
      <c r="F45" s="887"/>
      <c r="G45" s="154">
        <v>35751</v>
      </c>
      <c r="H45" s="23" t="s">
        <v>113</v>
      </c>
      <c r="I45" s="172">
        <v>25157</v>
      </c>
      <c r="J45" s="236">
        <f>I45/G45*100</f>
        <v>70.367262454197089</v>
      </c>
      <c r="K45" s="887"/>
      <c r="L45" s="154">
        <v>33684</v>
      </c>
      <c r="M45" s="23" t="s">
        <v>113</v>
      </c>
      <c r="N45" s="172">
        <v>23560</v>
      </c>
      <c r="O45" s="236">
        <f>N45/L45*100</f>
        <v>69.944187151169686</v>
      </c>
      <c r="P45" s="887"/>
      <c r="Q45" s="154">
        <v>33543</v>
      </c>
      <c r="R45" s="23" t="s">
        <v>113</v>
      </c>
      <c r="S45" s="172">
        <v>22917</v>
      </c>
      <c r="T45" s="236">
        <f>S45/Q45*100</f>
        <v>68.321259279134253</v>
      </c>
    </row>
    <row r="46" spans="1:42" s="5" customFormat="1" ht="12" customHeight="1">
      <c r="A46" s="887"/>
      <c r="B46" s="153"/>
      <c r="C46" s="69" t="s">
        <v>132</v>
      </c>
      <c r="D46" s="173">
        <v>3424</v>
      </c>
      <c r="E46" s="234">
        <f>D46/B45*100</f>
        <v>8.6622141266949999</v>
      </c>
      <c r="F46" s="887"/>
      <c r="G46" s="147"/>
      <c r="H46" s="69" t="s">
        <v>132</v>
      </c>
      <c r="I46" s="173">
        <v>3510</v>
      </c>
      <c r="J46" s="234">
        <f>I46/G45*100</f>
        <v>9.8179071914072331</v>
      </c>
      <c r="K46" s="887"/>
      <c r="L46" s="147"/>
      <c r="M46" s="69" t="s">
        <v>132</v>
      </c>
      <c r="N46" s="173">
        <v>3319</v>
      </c>
      <c r="O46" s="234">
        <f>N46/L45*100</f>
        <v>9.8533428333927091</v>
      </c>
      <c r="P46" s="887"/>
      <c r="Q46" s="550"/>
      <c r="R46" s="69" t="s">
        <v>132</v>
      </c>
      <c r="S46" s="173">
        <v>3270</v>
      </c>
      <c r="T46" s="234">
        <f>S46/Q45*100</f>
        <v>9.748680797781951</v>
      </c>
    </row>
    <row r="47" spans="1:42" s="5" customFormat="1" ht="12" customHeight="1">
      <c r="A47" s="884" t="s">
        <v>132</v>
      </c>
      <c r="B47" s="152"/>
      <c r="C47" s="23" t="s">
        <v>112</v>
      </c>
      <c r="D47" s="172">
        <v>2338</v>
      </c>
      <c r="E47" s="233">
        <f>D47/B48*100</f>
        <v>14.939297124600639</v>
      </c>
      <c r="F47" s="884" t="s">
        <v>132</v>
      </c>
      <c r="G47" s="146"/>
      <c r="H47" s="23" t="s">
        <v>112</v>
      </c>
      <c r="I47" s="172">
        <v>2342</v>
      </c>
      <c r="J47" s="236">
        <f>I47/G48*100</f>
        <v>14.626530102423182</v>
      </c>
      <c r="K47" s="884" t="s">
        <v>132</v>
      </c>
      <c r="L47" s="146"/>
      <c r="M47" s="23" t="s">
        <v>112</v>
      </c>
      <c r="N47" s="172">
        <v>2375</v>
      </c>
      <c r="O47" s="236">
        <f>N47/L48*100</f>
        <v>15.567645516518091</v>
      </c>
      <c r="P47" s="884" t="s">
        <v>132</v>
      </c>
      <c r="Q47" s="549"/>
      <c r="R47" s="23" t="s">
        <v>112</v>
      </c>
      <c r="S47" s="172">
        <v>2133</v>
      </c>
      <c r="T47" s="236">
        <f>S47/Q48*100</f>
        <v>14.249448860979358</v>
      </c>
    </row>
    <row r="48" spans="1:42" s="5" customFormat="1" ht="12" customHeight="1">
      <c r="A48" s="884"/>
      <c r="B48" s="151">
        <v>15650</v>
      </c>
      <c r="C48" s="69" t="s">
        <v>113</v>
      </c>
      <c r="D48" s="173">
        <v>4455</v>
      </c>
      <c r="E48" s="234">
        <f>D48/B48*100</f>
        <v>28.466453674121407</v>
      </c>
      <c r="F48" s="884"/>
      <c r="G48" s="151">
        <v>16012</v>
      </c>
      <c r="H48" s="69" t="s">
        <v>113</v>
      </c>
      <c r="I48" s="173">
        <v>4570</v>
      </c>
      <c r="J48" s="234">
        <f>I48/G48*100</f>
        <v>28.54109417936548</v>
      </c>
      <c r="K48" s="884"/>
      <c r="L48" s="151">
        <v>15256</v>
      </c>
      <c r="M48" s="69" t="s">
        <v>113</v>
      </c>
      <c r="N48" s="173">
        <v>3846</v>
      </c>
      <c r="O48" s="234">
        <f>N48/L48*100</f>
        <v>25.209753539590977</v>
      </c>
      <c r="P48" s="884"/>
      <c r="Q48" s="151">
        <v>14969</v>
      </c>
      <c r="R48" s="69" t="s">
        <v>113</v>
      </c>
      <c r="S48" s="173">
        <v>3449</v>
      </c>
      <c r="T48" s="234">
        <f>S48/Q48*100</f>
        <v>23.040951299351995</v>
      </c>
    </row>
    <row r="49" spans="1:42" s="5" customFormat="1" ht="12" customHeight="1">
      <c r="A49" s="885"/>
      <c r="B49" s="155"/>
      <c r="C49" s="24" t="s">
        <v>132</v>
      </c>
      <c r="D49" s="177">
        <v>8857</v>
      </c>
      <c r="E49" s="235">
        <f>D49/B48*100</f>
        <v>56.594249201277961</v>
      </c>
      <c r="F49" s="885"/>
      <c r="G49" s="95"/>
      <c r="H49" s="24" t="s">
        <v>132</v>
      </c>
      <c r="I49" s="177">
        <v>9100</v>
      </c>
      <c r="J49" s="237">
        <f>I49/G48*100</f>
        <v>56.832375718211338</v>
      </c>
      <c r="K49" s="885"/>
      <c r="L49" s="95"/>
      <c r="M49" s="24" t="s">
        <v>132</v>
      </c>
      <c r="N49" s="177">
        <v>9035</v>
      </c>
      <c r="O49" s="237">
        <f>N49/L48*100</f>
        <v>59.222600943890924</v>
      </c>
      <c r="P49" s="885"/>
      <c r="Q49" s="95"/>
      <c r="R49" s="24" t="s">
        <v>132</v>
      </c>
      <c r="S49" s="177">
        <v>9387</v>
      </c>
      <c r="T49" s="237">
        <f>S49/Q48*100</f>
        <v>62.709599839668648</v>
      </c>
    </row>
    <row r="50" spans="1:42" ht="12" customHeight="1">
      <c r="A50" s="886" t="s">
        <v>124</v>
      </c>
      <c r="B50" s="886"/>
      <c r="C50" s="886"/>
      <c r="D50" s="886"/>
      <c r="E50" s="886"/>
      <c r="F50" s="886"/>
      <c r="G50" s="886"/>
      <c r="H50" s="886"/>
      <c r="I50" s="886"/>
      <c r="J50" s="886"/>
      <c r="K50" s="886"/>
      <c r="L50" s="886"/>
      <c r="M50" s="886"/>
      <c r="N50" s="886"/>
      <c r="O50" s="886"/>
      <c r="P50" s="886"/>
      <c r="Q50" s="886"/>
      <c r="R50" s="886"/>
      <c r="S50" s="886"/>
      <c r="T50" s="886"/>
      <c r="U50" s="5"/>
      <c r="V50" s="5"/>
      <c r="W50" s="5"/>
      <c r="X50" s="5"/>
      <c r="Y50" s="5"/>
      <c r="Z50" s="5"/>
      <c r="AA50" s="5"/>
      <c r="AB50" s="5"/>
      <c r="AC50" s="5"/>
      <c r="AD50" s="5"/>
      <c r="AE50" s="5"/>
      <c r="AF50" s="5"/>
      <c r="AG50" s="5"/>
      <c r="AH50" s="5"/>
      <c r="AI50" s="5"/>
      <c r="AJ50" s="5"/>
      <c r="AK50" s="5"/>
      <c r="AL50" s="5"/>
      <c r="AM50" s="5"/>
      <c r="AN50" s="5"/>
      <c r="AO50" s="5"/>
      <c r="AP50" s="5"/>
    </row>
    <row r="51" spans="1:42" s="5" customFormat="1" ht="12" customHeight="1">
      <c r="A51" s="884" t="s">
        <v>112</v>
      </c>
      <c r="B51" s="152"/>
      <c r="C51" s="23" t="s">
        <v>112</v>
      </c>
      <c r="D51" s="172">
        <v>171446</v>
      </c>
      <c r="E51" s="233">
        <f>D51/B52*100</f>
        <v>94.183504180537696</v>
      </c>
      <c r="F51" s="884" t="s">
        <v>112</v>
      </c>
      <c r="G51" s="88"/>
      <c r="H51" s="23" t="s">
        <v>112</v>
      </c>
      <c r="I51" s="178">
        <v>152114</v>
      </c>
      <c r="J51" s="236">
        <f>I51/G52*100</f>
        <v>94.154421322373395</v>
      </c>
      <c r="K51" s="884" t="s">
        <v>112</v>
      </c>
      <c r="L51" s="88"/>
      <c r="M51" s="23" t="s">
        <v>112</v>
      </c>
      <c r="N51" s="178">
        <v>155913</v>
      </c>
      <c r="O51" s="236">
        <f>N51/L52*100</f>
        <v>94.699344023323619</v>
      </c>
      <c r="P51" s="884" t="s">
        <v>112</v>
      </c>
      <c r="Q51" s="88"/>
      <c r="R51" s="23" t="s">
        <v>112</v>
      </c>
      <c r="S51" s="178">
        <v>151176</v>
      </c>
      <c r="T51" s="236">
        <f>S51/Q52*100</f>
        <v>94.812696381869841</v>
      </c>
    </row>
    <row r="52" spans="1:42" s="5" customFormat="1" ht="12" customHeight="1">
      <c r="A52" s="884"/>
      <c r="B52" s="151">
        <v>182034</v>
      </c>
      <c r="C52" s="69" t="s">
        <v>113</v>
      </c>
      <c r="D52" s="173">
        <v>8076</v>
      </c>
      <c r="E52" s="234">
        <f>D52/B52*100</f>
        <v>4.4365338343386398</v>
      </c>
      <c r="F52" s="884"/>
      <c r="G52" s="151">
        <v>161558</v>
      </c>
      <c r="H52" s="69" t="s">
        <v>113</v>
      </c>
      <c r="I52" s="173">
        <v>7081</v>
      </c>
      <c r="J52" s="234">
        <f>I52/G52*100</f>
        <v>4.3829460627143195</v>
      </c>
      <c r="K52" s="884"/>
      <c r="L52" s="151">
        <v>164640</v>
      </c>
      <c r="M52" s="69" t="s">
        <v>113</v>
      </c>
      <c r="N52" s="173">
        <v>6594</v>
      </c>
      <c r="O52" s="234">
        <f>N52/L52*100</f>
        <v>4.0051020408163263</v>
      </c>
      <c r="P52" s="884"/>
      <c r="Q52" s="151">
        <v>159447</v>
      </c>
      <c r="R52" s="69" t="s">
        <v>113</v>
      </c>
      <c r="S52" s="173">
        <v>6090</v>
      </c>
      <c r="T52" s="234">
        <f>S52/Q52*100</f>
        <v>3.8194509774407797</v>
      </c>
    </row>
    <row r="53" spans="1:42" s="5" customFormat="1" ht="12" customHeight="1">
      <c r="A53" s="884"/>
      <c r="B53" s="152"/>
      <c r="C53" s="23" t="s">
        <v>132</v>
      </c>
      <c r="D53" s="172">
        <v>2512</v>
      </c>
      <c r="E53" s="233">
        <f>D53/B52*100</f>
        <v>1.3799619851236582</v>
      </c>
      <c r="F53" s="884"/>
      <c r="G53" s="164"/>
      <c r="H53" s="23" t="s">
        <v>132</v>
      </c>
      <c r="I53" s="178">
        <v>2363</v>
      </c>
      <c r="J53" s="236">
        <f>I53/G52*100</f>
        <v>1.4626326149122915</v>
      </c>
      <c r="K53" s="884"/>
      <c r="L53" s="164"/>
      <c r="M53" s="23" t="s">
        <v>132</v>
      </c>
      <c r="N53" s="178">
        <v>2133</v>
      </c>
      <c r="O53" s="236">
        <f>N53/L52*100</f>
        <v>1.2955539358600583</v>
      </c>
      <c r="P53" s="884"/>
      <c r="Q53" s="164"/>
      <c r="R53" s="23" t="s">
        <v>132</v>
      </c>
      <c r="S53" s="178">
        <v>2181</v>
      </c>
      <c r="T53" s="236">
        <f>S53/Q52*100</f>
        <v>1.3678526406893827</v>
      </c>
    </row>
    <row r="54" spans="1:42" s="5" customFormat="1" ht="12" customHeight="1">
      <c r="A54" s="887" t="s">
        <v>113</v>
      </c>
      <c r="B54" s="153"/>
      <c r="C54" s="69" t="s">
        <v>112</v>
      </c>
      <c r="D54" s="173">
        <v>3640</v>
      </c>
      <c r="E54" s="234">
        <f>D54/B55*100</f>
        <v>16.97286207218129</v>
      </c>
      <c r="F54" s="887" t="s">
        <v>113</v>
      </c>
      <c r="G54" s="151"/>
      <c r="H54" s="69" t="s">
        <v>112</v>
      </c>
      <c r="I54" s="173">
        <v>3247</v>
      </c>
      <c r="J54" s="234">
        <f>I54/G55*100</f>
        <v>17.854393489497415</v>
      </c>
      <c r="K54" s="887" t="s">
        <v>113</v>
      </c>
      <c r="L54" s="151"/>
      <c r="M54" s="69" t="s">
        <v>112</v>
      </c>
      <c r="N54" s="173">
        <v>3075</v>
      </c>
      <c r="O54" s="234">
        <f>N54/L55*100</f>
        <v>18.34397184274891</v>
      </c>
      <c r="P54" s="887" t="s">
        <v>113</v>
      </c>
      <c r="Q54" s="151"/>
      <c r="R54" s="69" t="s">
        <v>112</v>
      </c>
      <c r="S54" s="173">
        <v>3358</v>
      </c>
      <c r="T54" s="234">
        <f>S54/Q55*100</f>
        <v>20.175438596491226</v>
      </c>
    </row>
    <row r="55" spans="1:42" s="5" customFormat="1" ht="12" customHeight="1">
      <c r="A55" s="887"/>
      <c r="B55" s="154">
        <v>21446</v>
      </c>
      <c r="C55" s="23" t="s">
        <v>113</v>
      </c>
      <c r="D55" s="172">
        <v>16094</v>
      </c>
      <c r="E55" s="233">
        <f>D55/B55*100</f>
        <v>75.044297304858716</v>
      </c>
      <c r="F55" s="887"/>
      <c r="G55" s="164">
        <v>18186</v>
      </c>
      <c r="H55" s="23" t="s">
        <v>113</v>
      </c>
      <c r="I55" s="178">
        <v>13252</v>
      </c>
      <c r="J55" s="236">
        <f>I55/G55*100</f>
        <v>72.869240074782809</v>
      </c>
      <c r="K55" s="887"/>
      <c r="L55" s="164">
        <v>16763</v>
      </c>
      <c r="M55" s="23" t="s">
        <v>113</v>
      </c>
      <c r="N55" s="178">
        <v>12157</v>
      </c>
      <c r="O55" s="236">
        <f>N55/L55*100</f>
        <v>72.522818111316596</v>
      </c>
      <c r="P55" s="887"/>
      <c r="Q55" s="164">
        <v>16644</v>
      </c>
      <c r="R55" s="23" t="s">
        <v>113</v>
      </c>
      <c r="S55" s="178">
        <v>11741</v>
      </c>
      <c r="T55" s="236">
        <f>S55/Q55*100</f>
        <v>70.54193703436674</v>
      </c>
    </row>
    <row r="56" spans="1:42" s="5" customFormat="1" ht="12" customHeight="1">
      <c r="A56" s="887"/>
      <c r="B56" s="153"/>
      <c r="C56" s="69" t="s">
        <v>132</v>
      </c>
      <c r="D56" s="173">
        <v>1712</v>
      </c>
      <c r="E56" s="234">
        <f>D56/B55*100</f>
        <v>7.9828406229599924</v>
      </c>
      <c r="F56" s="887"/>
      <c r="G56" s="151"/>
      <c r="H56" s="69" t="s">
        <v>132</v>
      </c>
      <c r="I56" s="173">
        <v>1687</v>
      </c>
      <c r="J56" s="234">
        <f>I56/G55*100</f>
        <v>9.276366435719785</v>
      </c>
      <c r="K56" s="887"/>
      <c r="L56" s="151"/>
      <c r="M56" s="69" t="s">
        <v>132</v>
      </c>
      <c r="N56" s="173">
        <v>1531</v>
      </c>
      <c r="O56" s="234">
        <f>N56/L55*100</f>
        <v>9.1332100459344989</v>
      </c>
      <c r="P56" s="887"/>
      <c r="Q56" s="151"/>
      <c r="R56" s="69" t="s">
        <v>132</v>
      </c>
      <c r="S56" s="173">
        <v>1545</v>
      </c>
      <c r="T56" s="234">
        <f>S56/Q55*100</f>
        <v>9.2826243691420327</v>
      </c>
    </row>
    <row r="57" spans="1:42" s="5" customFormat="1" ht="12" customHeight="1">
      <c r="A57" s="884" t="s">
        <v>132</v>
      </c>
      <c r="B57" s="152"/>
      <c r="C57" s="23" t="s">
        <v>112</v>
      </c>
      <c r="D57" s="172">
        <v>1115</v>
      </c>
      <c r="E57" s="233">
        <f>D57/B58*100</f>
        <v>13.595902938666015</v>
      </c>
      <c r="F57" s="884" t="s">
        <v>132</v>
      </c>
      <c r="G57" s="164"/>
      <c r="H57" s="23" t="s">
        <v>112</v>
      </c>
      <c r="I57" s="178">
        <v>1093</v>
      </c>
      <c r="J57" s="236">
        <f>I57/G58*100</f>
        <v>13.681311803730129</v>
      </c>
      <c r="K57" s="884" t="s">
        <v>132</v>
      </c>
      <c r="L57" s="164"/>
      <c r="M57" s="23" t="s">
        <v>112</v>
      </c>
      <c r="N57" s="178">
        <v>1092</v>
      </c>
      <c r="O57" s="236">
        <f>N57/L58*100</f>
        <v>14.267049908544552</v>
      </c>
      <c r="P57" s="884" t="s">
        <v>132</v>
      </c>
      <c r="Q57" s="164"/>
      <c r="R57" s="23" t="s">
        <v>112</v>
      </c>
      <c r="S57" s="178">
        <v>958</v>
      </c>
      <c r="T57" s="236">
        <f>S57/Q58*100</f>
        <v>13.04466230936819</v>
      </c>
    </row>
    <row r="58" spans="1:42" s="5" customFormat="1" ht="12" customHeight="1">
      <c r="A58" s="884"/>
      <c r="B58" s="151">
        <v>8201</v>
      </c>
      <c r="C58" s="69" t="s">
        <v>113</v>
      </c>
      <c r="D58" s="173">
        <v>2203</v>
      </c>
      <c r="E58" s="234">
        <f>D58/B58*100</f>
        <v>26.862577734422633</v>
      </c>
      <c r="F58" s="884"/>
      <c r="G58" s="151">
        <v>7989</v>
      </c>
      <c r="H58" s="69" t="s">
        <v>113</v>
      </c>
      <c r="I58" s="173">
        <v>2112</v>
      </c>
      <c r="J58" s="234">
        <f>I58/G58*100</f>
        <v>26.436349981224183</v>
      </c>
      <c r="K58" s="884"/>
      <c r="L58" s="151">
        <v>7654</v>
      </c>
      <c r="M58" s="69" t="s">
        <v>113</v>
      </c>
      <c r="N58" s="173">
        <v>1781</v>
      </c>
      <c r="O58" s="234">
        <f>N58/L58*100</f>
        <v>23.268879017507185</v>
      </c>
      <c r="P58" s="884"/>
      <c r="Q58" s="151">
        <v>7344</v>
      </c>
      <c r="R58" s="69" t="s">
        <v>113</v>
      </c>
      <c r="S58" s="173">
        <v>1533</v>
      </c>
      <c r="T58" s="234">
        <f>S58/Q58*100</f>
        <v>20.874183006535947</v>
      </c>
    </row>
    <row r="59" spans="1:42" s="5" customFormat="1" ht="12" customHeight="1">
      <c r="A59" s="885"/>
      <c r="B59" s="155"/>
      <c r="C59" s="24" t="s">
        <v>132</v>
      </c>
      <c r="D59" s="177">
        <v>4883</v>
      </c>
      <c r="E59" s="235">
        <f>D59/B58*100</f>
        <v>59.541519326911349</v>
      </c>
      <c r="F59" s="885"/>
      <c r="G59" s="95"/>
      <c r="H59" s="24" t="s">
        <v>132</v>
      </c>
      <c r="I59" s="179">
        <v>4784</v>
      </c>
      <c r="J59" s="237">
        <f>I59/G58*100</f>
        <v>59.882338215045685</v>
      </c>
      <c r="K59" s="885"/>
      <c r="L59" s="95"/>
      <c r="M59" s="24" t="s">
        <v>132</v>
      </c>
      <c r="N59" s="179">
        <v>4781</v>
      </c>
      <c r="O59" s="237">
        <f>N59/L58*100</f>
        <v>62.464071073948254</v>
      </c>
      <c r="P59" s="885"/>
      <c r="Q59" s="95"/>
      <c r="R59" s="24" t="s">
        <v>132</v>
      </c>
      <c r="S59" s="179">
        <v>4853</v>
      </c>
      <c r="T59" s="237">
        <f>S59/Q58*100</f>
        <v>66.08115468409585</v>
      </c>
    </row>
    <row r="60" spans="1:42" ht="12" customHeight="1">
      <c r="A60" s="886" t="s">
        <v>91</v>
      </c>
      <c r="B60" s="886"/>
      <c r="C60" s="886"/>
      <c r="D60" s="886"/>
      <c r="E60" s="886"/>
      <c r="F60" s="886"/>
      <c r="G60" s="886"/>
      <c r="H60" s="886"/>
      <c r="I60" s="886"/>
      <c r="J60" s="886"/>
      <c r="K60" s="886"/>
      <c r="L60" s="886"/>
      <c r="M60" s="886"/>
      <c r="N60" s="886"/>
      <c r="O60" s="886"/>
      <c r="P60" s="886"/>
      <c r="Q60" s="886"/>
      <c r="R60" s="886"/>
      <c r="S60" s="886"/>
      <c r="T60" s="886"/>
      <c r="U60" s="5"/>
      <c r="V60" s="5"/>
      <c r="W60" s="5"/>
      <c r="X60" s="5"/>
      <c r="Y60" s="5"/>
      <c r="Z60" s="5"/>
      <c r="AA60" s="5"/>
      <c r="AB60" s="5"/>
      <c r="AC60" s="5"/>
      <c r="AD60" s="5"/>
      <c r="AE60" s="5"/>
      <c r="AF60" s="5"/>
      <c r="AG60" s="5"/>
      <c r="AH60" s="5"/>
      <c r="AI60" s="5"/>
      <c r="AJ60" s="5"/>
      <c r="AK60" s="5"/>
      <c r="AL60" s="5"/>
      <c r="AM60" s="5"/>
      <c r="AN60" s="5"/>
      <c r="AO60" s="5"/>
      <c r="AP60" s="5"/>
    </row>
    <row r="61" spans="1:42" s="5" customFormat="1" ht="12" customHeight="1">
      <c r="A61" s="884" t="s">
        <v>112</v>
      </c>
      <c r="B61" s="152"/>
      <c r="C61" s="23" t="s">
        <v>112</v>
      </c>
      <c r="D61" s="172">
        <v>143079</v>
      </c>
      <c r="E61" s="233">
        <f>D61/B62*100</f>
        <v>93.625834314880251</v>
      </c>
      <c r="F61" s="884" t="s">
        <v>112</v>
      </c>
      <c r="G61" s="88"/>
      <c r="H61" s="23" t="s">
        <v>112</v>
      </c>
      <c r="I61" s="178">
        <v>142980</v>
      </c>
      <c r="J61" s="236">
        <f>I61/G62*100</f>
        <v>93.459532244780561</v>
      </c>
      <c r="K61" s="884" t="s">
        <v>112</v>
      </c>
      <c r="L61" s="88"/>
      <c r="M61" s="23" t="s">
        <v>112</v>
      </c>
      <c r="N61" s="178">
        <v>148762</v>
      </c>
      <c r="O61" s="236">
        <f>N61/L62*100</f>
        <v>93.930821978355027</v>
      </c>
      <c r="P61" s="884" t="s">
        <v>112</v>
      </c>
      <c r="Q61" s="88"/>
      <c r="R61" s="23" t="s">
        <v>112</v>
      </c>
      <c r="S61" s="178">
        <v>145243</v>
      </c>
      <c r="T61" s="236">
        <f>S61/Q62*100</f>
        <v>93.908731185020429</v>
      </c>
    </row>
    <row r="62" spans="1:42" s="5" customFormat="1" ht="12" customHeight="1">
      <c r="A62" s="884"/>
      <c r="B62" s="151">
        <v>152820</v>
      </c>
      <c r="C62" s="69" t="s">
        <v>113</v>
      </c>
      <c r="D62" s="173">
        <v>7114</v>
      </c>
      <c r="E62" s="234">
        <f>D62/B62*100</f>
        <v>4.6551498494961399</v>
      </c>
      <c r="F62" s="884"/>
      <c r="G62" s="151">
        <v>152986</v>
      </c>
      <c r="H62" s="69" t="s">
        <v>113</v>
      </c>
      <c r="I62" s="173">
        <v>7182</v>
      </c>
      <c r="J62" s="234">
        <f>I62/G62*100</f>
        <v>4.6945472134705142</v>
      </c>
      <c r="K62" s="884"/>
      <c r="L62" s="151">
        <v>158374</v>
      </c>
      <c r="M62" s="69" t="s">
        <v>113</v>
      </c>
      <c r="N62" s="173">
        <v>6949</v>
      </c>
      <c r="O62" s="234">
        <f>N62/L62*100</f>
        <v>4.3877151552653846</v>
      </c>
      <c r="P62" s="884"/>
      <c r="Q62" s="151">
        <v>154664</v>
      </c>
      <c r="R62" s="69" t="s">
        <v>113</v>
      </c>
      <c r="S62" s="173">
        <v>6679</v>
      </c>
      <c r="T62" s="234">
        <f>S62/Q62*100</f>
        <v>4.3183934205762169</v>
      </c>
    </row>
    <row r="63" spans="1:42" s="5" customFormat="1" ht="12" customHeight="1">
      <c r="A63" s="884"/>
      <c r="B63" s="152"/>
      <c r="C63" s="23" t="s">
        <v>132</v>
      </c>
      <c r="D63" s="172">
        <v>2627</v>
      </c>
      <c r="E63" s="233">
        <f>D63/B62*100</f>
        <v>1.7190158356236094</v>
      </c>
      <c r="F63" s="884"/>
      <c r="G63" s="164"/>
      <c r="H63" s="23" t="s">
        <v>132</v>
      </c>
      <c r="I63" s="178">
        <v>2824</v>
      </c>
      <c r="J63" s="236">
        <f>I63/G62*100</f>
        <v>1.8459205417489182</v>
      </c>
      <c r="K63" s="884"/>
      <c r="L63" s="164"/>
      <c r="M63" s="23" t="s">
        <v>132</v>
      </c>
      <c r="N63" s="178">
        <v>2663</v>
      </c>
      <c r="O63" s="236">
        <f>N63/L62*100</f>
        <v>1.6814628663795825</v>
      </c>
      <c r="P63" s="884"/>
      <c r="Q63" s="164"/>
      <c r="R63" s="23" t="s">
        <v>132</v>
      </c>
      <c r="S63" s="178">
        <v>2742</v>
      </c>
      <c r="T63" s="236">
        <f>S63/Q62*100</f>
        <v>1.7728753944033517</v>
      </c>
    </row>
    <row r="64" spans="1:42" s="5" customFormat="1" ht="12" customHeight="1">
      <c r="A64" s="887" t="s">
        <v>113</v>
      </c>
      <c r="B64" s="153"/>
      <c r="C64" s="69" t="s">
        <v>112</v>
      </c>
      <c r="D64" s="173">
        <v>3845</v>
      </c>
      <c r="E64" s="234">
        <f>D64/B65*100</f>
        <v>21.26424068134056</v>
      </c>
      <c r="F64" s="887" t="s">
        <v>113</v>
      </c>
      <c r="G64" s="151"/>
      <c r="H64" s="69" t="s">
        <v>112</v>
      </c>
      <c r="I64" s="173">
        <v>3837</v>
      </c>
      <c r="J64" s="234">
        <f>I64/G65*100</f>
        <v>21.844577284372331</v>
      </c>
      <c r="K64" s="887" t="s">
        <v>113</v>
      </c>
      <c r="L64" s="151"/>
      <c r="M64" s="69" t="s">
        <v>112</v>
      </c>
      <c r="N64" s="173">
        <v>3730</v>
      </c>
      <c r="O64" s="234">
        <f>N64/L65*100</f>
        <v>22.043614443590805</v>
      </c>
      <c r="P64" s="887" t="s">
        <v>113</v>
      </c>
      <c r="Q64" s="151"/>
      <c r="R64" s="69" t="s">
        <v>112</v>
      </c>
      <c r="S64" s="173">
        <v>3998</v>
      </c>
      <c r="T64" s="234">
        <f>S64/Q65*100</f>
        <v>23.658204627492751</v>
      </c>
    </row>
    <row r="65" spans="1:42" s="5" customFormat="1" ht="12" customHeight="1">
      <c r="A65" s="887"/>
      <c r="B65" s="154">
        <v>18082</v>
      </c>
      <c r="C65" s="23" t="s">
        <v>113</v>
      </c>
      <c r="D65" s="172">
        <v>12525</v>
      </c>
      <c r="E65" s="233">
        <f>D65/B65*100</f>
        <v>69.267780112819381</v>
      </c>
      <c r="F65" s="887"/>
      <c r="G65" s="164">
        <v>17565</v>
      </c>
      <c r="H65" s="23" t="s">
        <v>113</v>
      </c>
      <c r="I65" s="178">
        <v>11905</v>
      </c>
      <c r="J65" s="236">
        <f>I65/G65*100</f>
        <v>67.776828921150013</v>
      </c>
      <c r="K65" s="887"/>
      <c r="L65" s="164">
        <v>16921</v>
      </c>
      <c r="M65" s="23" t="s">
        <v>113</v>
      </c>
      <c r="N65" s="178">
        <v>11403</v>
      </c>
      <c r="O65" s="236">
        <f>N65/L65*100</f>
        <v>67.389634182376923</v>
      </c>
      <c r="P65" s="887"/>
      <c r="Q65" s="164">
        <v>16899</v>
      </c>
      <c r="R65" s="23" t="s">
        <v>113</v>
      </c>
      <c r="S65" s="178">
        <v>11176</v>
      </c>
      <c r="T65" s="236">
        <f>S65/Q65*100</f>
        <v>66.134090774602043</v>
      </c>
    </row>
    <row r="66" spans="1:42" s="5" customFormat="1" ht="12" customHeight="1">
      <c r="A66" s="887"/>
      <c r="B66" s="153"/>
      <c r="C66" s="69" t="s">
        <v>132</v>
      </c>
      <c r="D66" s="173">
        <v>1712</v>
      </c>
      <c r="E66" s="234">
        <f>D66/B65*100</f>
        <v>9.4679792058400611</v>
      </c>
      <c r="F66" s="887"/>
      <c r="G66" s="151"/>
      <c r="H66" s="69" t="s">
        <v>132</v>
      </c>
      <c r="I66" s="173">
        <v>1823</v>
      </c>
      <c r="J66" s="234">
        <f>I66/G65*100</f>
        <v>10.378593794477654</v>
      </c>
      <c r="K66" s="887"/>
      <c r="L66" s="151"/>
      <c r="M66" s="69" t="s">
        <v>132</v>
      </c>
      <c r="N66" s="173">
        <v>1788</v>
      </c>
      <c r="O66" s="234">
        <f>N66/L65*100</f>
        <v>10.566751374032268</v>
      </c>
      <c r="P66" s="887"/>
      <c r="Q66" s="151"/>
      <c r="R66" s="69" t="s">
        <v>132</v>
      </c>
      <c r="S66" s="173">
        <v>1725</v>
      </c>
      <c r="T66" s="234">
        <f>S66/Q65*100</f>
        <v>10.207704597905201</v>
      </c>
    </row>
    <row r="67" spans="1:42" s="5" customFormat="1" ht="12" customHeight="1">
      <c r="A67" s="884" t="s">
        <v>132</v>
      </c>
      <c r="B67" s="152"/>
      <c r="C67" s="23" t="s">
        <v>112</v>
      </c>
      <c r="D67" s="172">
        <v>1223</v>
      </c>
      <c r="E67" s="233">
        <f>D67/B68*100</f>
        <v>16.41831118270909</v>
      </c>
      <c r="F67" s="884" t="s">
        <v>132</v>
      </c>
      <c r="G67" s="164"/>
      <c r="H67" s="23" t="s">
        <v>112</v>
      </c>
      <c r="I67" s="178">
        <v>1249</v>
      </c>
      <c r="J67" s="236">
        <f>I67/G68*100</f>
        <v>15.567742739623583</v>
      </c>
      <c r="K67" s="884" t="s">
        <v>132</v>
      </c>
      <c r="L67" s="164"/>
      <c r="M67" s="23" t="s">
        <v>112</v>
      </c>
      <c r="N67" s="178">
        <v>1283</v>
      </c>
      <c r="O67" s="236">
        <f>N67/L68*100</f>
        <v>16.877137595369639</v>
      </c>
      <c r="P67" s="884" t="s">
        <v>132</v>
      </c>
      <c r="Q67" s="164"/>
      <c r="R67" s="23" t="s">
        <v>112</v>
      </c>
      <c r="S67" s="178">
        <v>1175</v>
      </c>
      <c r="T67" s="236">
        <f>S67/Q68*100</f>
        <v>15.409836065573771</v>
      </c>
    </row>
    <row r="68" spans="1:42" s="5" customFormat="1" ht="12" customHeight="1">
      <c r="A68" s="884"/>
      <c r="B68" s="151">
        <v>7449</v>
      </c>
      <c r="C68" s="69" t="s">
        <v>113</v>
      </c>
      <c r="D68" s="173">
        <v>2252</v>
      </c>
      <c r="E68" s="234">
        <f>D68/B68*100</f>
        <v>30.23224593905222</v>
      </c>
      <c r="F68" s="884"/>
      <c r="G68" s="151">
        <v>8023</v>
      </c>
      <c r="H68" s="69" t="s">
        <v>113</v>
      </c>
      <c r="I68" s="173">
        <v>2458</v>
      </c>
      <c r="J68" s="234">
        <f>I68/G68*100</f>
        <v>30.636918858282435</v>
      </c>
      <c r="K68" s="884"/>
      <c r="L68" s="151">
        <v>7602</v>
      </c>
      <c r="M68" s="69" t="s">
        <v>113</v>
      </c>
      <c r="N68" s="173">
        <v>2065</v>
      </c>
      <c r="O68" s="234">
        <f>N68/L68*100</f>
        <v>27.163904235727436</v>
      </c>
      <c r="P68" s="884"/>
      <c r="Q68" s="151">
        <v>7625</v>
      </c>
      <c r="R68" s="69" t="s">
        <v>113</v>
      </c>
      <c r="S68" s="173">
        <v>1916</v>
      </c>
      <c r="T68" s="234">
        <f>S68/Q68*100</f>
        <v>25.127868852459017</v>
      </c>
    </row>
    <row r="69" spans="1:42" s="5" customFormat="1" ht="12" customHeight="1">
      <c r="A69" s="885"/>
      <c r="B69" s="155"/>
      <c r="C69" s="24" t="s">
        <v>132</v>
      </c>
      <c r="D69" s="177">
        <v>3974</v>
      </c>
      <c r="E69" s="235">
        <f>D69/B68*100</f>
        <v>53.349442878238683</v>
      </c>
      <c r="F69" s="885"/>
      <c r="G69" s="95"/>
      <c r="H69" s="24" t="s">
        <v>132</v>
      </c>
      <c r="I69" s="179">
        <v>4316</v>
      </c>
      <c r="J69" s="237">
        <f>I69/G68*100</f>
        <v>53.795338402093982</v>
      </c>
      <c r="K69" s="885"/>
      <c r="L69" s="95"/>
      <c r="M69" s="24" t="s">
        <v>132</v>
      </c>
      <c r="N69" s="179">
        <v>4254</v>
      </c>
      <c r="O69" s="237">
        <f>N69/L68*100</f>
        <v>55.958958168902917</v>
      </c>
      <c r="P69" s="885"/>
      <c r="Q69" s="95"/>
      <c r="R69" s="24" t="s">
        <v>132</v>
      </c>
      <c r="S69" s="179">
        <v>4534</v>
      </c>
      <c r="T69" s="237">
        <f>S69/Q68*100</f>
        <v>59.462295081967213</v>
      </c>
    </row>
    <row r="70" spans="1:42" ht="10.5" customHeight="1">
      <c r="A70" s="716" t="s">
        <v>454</v>
      </c>
      <c r="B70" s="716"/>
      <c r="C70" s="716"/>
      <c r="D70" s="716"/>
      <c r="E70" s="716"/>
      <c r="F70" s="716"/>
      <c r="G70" s="716"/>
      <c r="H70" s="716"/>
      <c r="I70" s="716"/>
      <c r="J70" s="716"/>
      <c r="K70" s="716"/>
      <c r="L70" s="716"/>
      <c r="M70" s="716"/>
      <c r="N70" s="716"/>
      <c r="O70" s="716"/>
      <c r="P70" s="716"/>
      <c r="Q70" s="716"/>
      <c r="R70" s="716"/>
      <c r="S70" s="716"/>
      <c r="T70" s="716"/>
      <c r="U70" s="599"/>
      <c r="V70" s="105"/>
      <c r="W70" s="105"/>
      <c r="X70" s="105"/>
      <c r="Y70" s="105"/>
      <c r="Z70" s="105"/>
      <c r="AA70" s="5"/>
      <c r="AB70" s="5"/>
      <c r="AC70" s="5"/>
      <c r="AD70" s="5"/>
      <c r="AE70" s="105"/>
      <c r="AF70" s="5"/>
      <c r="AG70" s="5"/>
      <c r="AH70" s="5"/>
      <c r="AI70" s="5"/>
      <c r="AJ70" s="105"/>
      <c r="AK70" s="5"/>
      <c r="AL70" s="5"/>
      <c r="AM70" s="5"/>
      <c r="AN70" s="5"/>
      <c r="AO70" s="5"/>
      <c r="AP70" s="5"/>
    </row>
    <row r="71" spans="1:42" ht="25.5" customHeight="1">
      <c r="A71" s="882"/>
      <c r="B71" s="882"/>
      <c r="C71" s="882"/>
      <c r="D71" s="882"/>
      <c r="E71" s="882"/>
      <c r="F71" s="882"/>
      <c r="G71" s="882"/>
      <c r="H71" s="882"/>
      <c r="I71" s="882"/>
      <c r="J71" s="882"/>
      <c r="K71" s="882"/>
      <c r="L71" s="882"/>
      <c r="M71" s="882"/>
      <c r="N71" s="882"/>
      <c r="O71" s="882"/>
      <c r="P71" s="882"/>
      <c r="Q71" s="882"/>
      <c r="R71" s="882"/>
      <c r="S71" s="882"/>
      <c r="T71" s="882"/>
      <c r="U71" s="599"/>
      <c r="V71" s="105"/>
      <c r="W71" s="105"/>
      <c r="X71" s="105"/>
      <c r="Y71" s="105"/>
      <c r="Z71" s="105"/>
      <c r="AE71" s="105"/>
      <c r="AJ71" s="105"/>
    </row>
    <row r="74" spans="1:42">
      <c r="C74" s="25"/>
    </row>
  </sheetData>
  <mergeCells count="122">
    <mergeCell ref="P30:P32"/>
    <mergeCell ref="P33:P35"/>
    <mergeCell ref="F33:F35"/>
    <mergeCell ref="A20:A22"/>
    <mergeCell ref="F20:F22"/>
    <mergeCell ref="K30:K32"/>
    <mergeCell ref="A27:A29"/>
    <mergeCell ref="A30:A32"/>
    <mergeCell ref="F30:F32"/>
    <mergeCell ref="K23:K25"/>
    <mergeCell ref="A1:C1"/>
    <mergeCell ref="K17:K19"/>
    <mergeCell ref="K13:K15"/>
    <mergeCell ref="A33:A35"/>
    <mergeCell ref="F27:F29"/>
    <mergeCell ref="F23:F25"/>
    <mergeCell ref="A3:E3"/>
    <mergeCell ref="F3:J3"/>
    <mergeCell ref="J4:J5"/>
    <mergeCell ref="A23:A25"/>
    <mergeCell ref="K33:K35"/>
    <mergeCell ref="A4:B5"/>
    <mergeCell ref="I4:I5"/>
    <mergeCell ref="E4:E5"/>
    <mergeCell ref="C4:C5"/>
    <mergeCell ref="D4:D5"/>
    <mergeCell ref="K27:K29"/>
    <mergeCell ref="K20:K22"/>
    <mergeCell ref="F7:F9"/>
    <mergeCell ref="F4:G5"/>
    <mergeCell ref="M4:M5"/>
    <mergeCell ref="P4:Q5"/>
    <mergeCell ref="N4:N5"/>
    <mergeCell ref="K3:O3"/>
    <mergeCell ref="K4:L5"/>
    <mergeCell ref="H4:H5"/>
    <mergeCell ref="P3:T3"/>
    <mergeCell ref="O4:O5"/>
    <mergeCell ref="T4:T5"/>
    <mergeCell ref="S4:S5"/>
    <mergeCell ref="P17:P19"/>
    <mergeCell ref="R4:R5"/>
    <mergeCell ref="P23:P25"/>
    <mergeCell ref="P27:P29"/>
    <mergeCell ref="P10:P12"/>
    <mergeCell ref="P13:P15"/>
    <mergeCell ref="P20:P22"/>
    <mergeCell ref="F17:F19"/>
    <mergeCell ref="F13:F15"/>
    <mergeCell ref="K7:K9"/>
    <mergeCell ref="P7:P9"/>
    <mergeCell ref="A10:A12"/>
    <mergeCell ref="A17:A19"/>
    <mergeCell ref="A13:A15"/>
    <mergeCell ref="A7:A9"/>
    <mergeCell ref="K10:K12"/>
    <mergeCell ref="F10:F12"/>
    <mergeCell ref="A38:B39"/>
    <mergeCell ref="C38:C39"/>
    <mergeCell ref="D38:D39"/>
    <mergeCell ref="E38:E39"/>
    <mergeCell ref="K37:O37"/>
    <mergeCell ref="P37:T37"/>
    <mergeCell ref="A37:E37"/>
    <mergeCell ref="F37:J37"/>
    <mergeCell ref="F38:G39"/>
    <mergeCell ref="H38:H39"/>
    <mergeCell ref="I38:I39"/>
    <mergeCell ref="J38:J39"/>
    <mergeCell ref="K38:L39"/>
    <mergeCell ref="M38:M39"/>
    <mergeCell ref="N38:N39"/>
    <mergeCell ref="O38:O39"/>
    <mergeCell ref="P38:Q39"/>
    <mergeCell ref="R38:R39"/>
    <mergeCell ref="S38:S39"/>
    <mergeCell ref="T38:T39"/>
    <mergeCell ref="A47:A49"/>
    <mergeCell ref="F47:F49"/>
    <mergeCell ref="P41:P43"/>
    <mergeCell ref="A44:A46"/>
    <mergeCell ref="F44:F46"/>
    <mergeCell ref="K44:K46"/>
    <mergeCell ref="P44:P46"/>
    <mergeCell ref="A41:A43"/>
    <mergeCell ref="F41:F43"/>
    <mergeCell ref="K41:K43"/>
    <mergeCell ref="P51:P53"/>
    <mergeCell ref="A54:A56"/>
    <mergeCell ref="F54:F56"/>
    <mergeCell ref="K54:K56"/>
    <mergeCell ref="P54:P56"/>
    <mergeCell ref="K47:K49"/>
    <mergeCell ref="A57:A59"/>
    <mergeCell ref="F57:F59"/>
    <mergeCell ref="A60:T60"/>
    <mergeCell ref="P47:P49"/>
    <mergeCell ref="A51:A53"/>
    <mergeCell ref="F51:F53"/>
    <mergeCell ref="K51:K53"/>
    <mergeCell ref="K57:K59"/>
    <mergeCell ref="P57:P59"/>
    <mergeCell ref="A67:A69"/>
    <mergeCell ref="F67:F69"/>
    <mergeCell ref="P61:P63"/>
    <mergeCell ref="A64:A66"/>
    <mergeCell ref="F64:F66"/>
    <mergeCell ref="K64:K66"/>
    <mergeCell ref="P64:P66"/>
    <mergeCell ref="A61:A63"/>
    <mergeCell ref="F61:F63"/>
    <mergeCell ref="K61:K63"/>
    <mergeCell ref="A70:T71"/>
    <mergeCell ref="A2:T2"/>
    <mergeCell ref="A36:T36"/>
    <mergeCell ref="K67:K69"/>
    <mergeCell ref="P67:P69"/>
    <mergeCell ref="A6:T6"/>
    <mergeCell ref="A16:T16"/>
    <mergeCell ref="A26:T26"/>
    <mergeCell ref="A40:T40"/>
    <mergeCell ref="A50:T50"/>
  </mergeCells>
  <phoneticPr fontId="11" type="noConversion"/>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66" orientation="portrait" r:id="rId1"/>
  <headerFooter scaleWithDoc="0">
    <oddHeader>&amp;CBildung in Deutschland 2016 -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Normal="100" workbookViewId="0">
      <selection sqref="A1:C1"/>
    </sheetView>
  </sheetViews>
  <sheetFormatPr baseColWidth="10" defaultColWidth="10.85546875" defaultRowHeight="12.75"/>
  <cols>
    <col min="1" max="1" width="6.5703125" customWidth="1"/>
    <col min="2" max="14" width="7.5703125" customWidth="1"/>
    <col min="15" max="16384" width="10.85546875" style="13"/>
  </cols>
  <sheetData>
    <row r="1" spans="1:17" ht="25.5" customHeight="1">
      <c r="A1" s="713" t="s">
        <v>116</v>
      </c>
      <c r="B1" s="713"/>
      <c r="C1" s="713"/>
    </row>
    <row r="2" spans="1:17" ht="12.75" customHeight="1">
      <c r="A2" s="730" t="s">
        <v>453</v>
      </c>
      <c r="B2" s="730"/>
      <c r="C2" s="730"/>
      <c r="D2" s="730"/>
      <c r="E2" s="730"/>
      <c r="F2" s="730"/>
      <c r="G2" s="730"/>
      <c r="H2" s="730"/>
      <c r="I2" s="730"/>
      <c r="J2" s="730"/>
      <c r="K2" s="730"/>
      <c r="L2" s="730"/>
      <c r="M2" s="730"/>
      <c r="N2" s="730"/>
    </row>
    <row r="3" spans="1:17" ht="20.25" customHeight="1">
      <c r="A3" s="732" t="s">
        <v>96</v>
      </c>
      <c r="B3" s="725" t="s">
        <v>61</v>
      </c>
      <c r="C3" s="726"/>
      <c r="D3" s="726"/>
      <c r="E3" s="726"/>
      <c r="F3" s="726"/>
      <c r="G3" s="726"/>
      <c r="H3" s="726"/>
      <c r="I3" s="726"/>
      <c r="J3" s="726"/>
      <c r="K3" s="726"/>
      <c r="L3" s="726"/>
      <c r="M3" s="726"/>
      <c r="N3" s="726"/>
      <c r="O3"/>
      <c r="P3"/>
    </row>
    <row r="4" spans="1:17" ht="13.5">
      <c r="A4" s="904"/>
      <c r="B4" s="601">
        <v>1995</v>
      </c>
      <c r="C4" s="601">
        <v>2000</v>
      </c>
      <c r="D4" s="601">
        <v>2005</v>
      </c>
      <c r="E4" s="601">
        <v>2006</v>
      </c>
      <c r="F4" s="601">
        <v>2007</v>
      </c>
      <c r="G4" s="602">
        <v>2008</v>
      </c>
      <c r="H4" s="594">
        <v>2009</v>
      </c>
      <c r="I4" s="594">
        <v>2010</v>
      </c>
      <c r="J4" s="594">
        <v>2011</v>
      </c>
      <c r="K4" s="603">
        <v>2012</v>
      </c>
      <c r="L4" s="603">
        <v>2013</v>
      </c>
      <c r="M4" s="603">
        <v>2014</v>
      </c>
      <c r="N4" s="603" t="s">
        <v>220</v>
      </c>
      <c r="O4"/>
      <c r="P4"/>
    </row>
    <row r="5" spans="1:17" ht="12.75" customHeight="1">
      <c r="A5" s="904"/>
      <c r="B5" s="879" t="s">
        <v>35</v>
      </c>
      <c r="C5" s="880"/>
      <c r="D5" s="880"/>
      <c r="E5" s="880"/>
      <c r="F5" s="880"/>
      <c r="G5" s="880"/>
      <c r="H5" s="880"/>
      <c r="I5" s="880"/>
      <c r="J5" s="880"/>
      <c r="K5" s="880"/>
      <c r="L5" s="880"/>
      <c r="M5" s="880"/>
      <c r="N5" s="880"/>
      <c r="O5" s="47"/>
      <c r="P5"/>
    </row>
    <row r="6" spans="1:17">
      <c r="A6" s="16" t="s">
        <v>97</v>
      </c>
      <c r="B6" s="98">
        <v>31.168930523626099</v>
      </c>
      <c r="C6" s="101">
        <v>31.311538473766369</v>
      </c>
      <c r="D6" s="101">
        <v>33.065139158503321</v>
      </c>
      <c r="E6" s="101">
        <v>33.973760374918072</v>
      </c>
      <c r="F6" s="102">
        <v>35.183750276732347</v>
      </c>
      <c r="G6" s="101">
        <v>38.42414462570283</v>
      </c>
      <c r="H6" s="101">
        <v>39.07625514703976</v>
      </c>
      <c r="I6" s="103">
        <v>38.680815459910747</v>
      </c>
      <c r="J6" s="103">
        <v>38.394750437592052</v>
      </c>
      <c r="K6" s="103">
        <v>40.4</v>
      </c>
      <c r="L6" s="180">
        <v>40.5</v>
      </c>
      <c r="M6" s="180">
        <v>41.703407925020102</v>
      </c>
      <c r="N6" s="180">
        <f>210105/505736*100</f>
        <v>41.544402613221123</v>
      </c>
    </row>
    <row r="7" spans="1:17" ht="12" customHeight="1">
      <c r="A7" s="52" t="s">
        <v>177</v>
      </c>
      <c r="B7" s="99">
        <v>30.836636445092413</v>
      </c>
      <c r="C7" s="100">
        <v>31.781468766682146</v>
      </c>
      <c r="D7" s="100">
        <v>32.904882388714121</v>
      </c>
      <c r="E7" s="100">
        <v>33.724780757091672</v>
      </c>
      <c r="F7" s="100">
        <v>35.435446761965828</v>
      </c>
      <c r="G7" s="100">
        <v>39.351345475790943</v>
      </c>
      <c r="H7" s="100">
        <v>39.649890175276461</v>
      </c>
      <c r="I7" s="100">
        <v>39.199875949759658</v>
      </c>
      <c r="J7" s="100">
        <v>38.972869709518832</v>
      </c>
      <c r="K7" s="100">
        <v>41.5</v>
      </c>
      <c r="L7" s="165">
        <v>41.367335511200281</v>
      </c>
      <c r="M7" s="627">
        <v>42.931503998497547</v>
      </c>
      <c r="N7" s="165">
        <v>42.7</v>
      </c>
      <c r="O7" s="91"/>
      <c r="P7" s="91"/>
      <c r="Q7" s="91"/>
    </row>
    <row r="8" spans="1:17" ht="12" customHeight="1">
      <c r="A8" s="16" t="s">
        <v>178</v>
      </c>
      <c r="B8" s="98">
        <v>36.129241855931951</v>
      </c>
      <c r="C8" s="101">
        <v>32.354288093255619</v>
      </c>
      <c r="D8" s="101">
        <v>32.845742111263547</v>
      </c>
      <c r="E8" s="101">
        <v>34.320387382181217</v>
      </c>
      <c r="F8" s="102">
        <v>33.614109448804754</v>
      </c>
      <c r="G8" s="101">
        <v>34.770006517339553</v>
      </c>
      <c r="H8" s="101">
        <v>35.424512012629293</v>
      </c>
      <c r="I8" s="103">
        <v>35.690554474875626</v>
      </c>
      <c r="J8" s="103">
        <v>34.281085727510167</v>
      </c>
      <c r="K8" s="103">
        <v>34.5</v>
      </c>
      <c r="L8" s="180">
        <v>34.5</v>
      </c>
      <c r="M8" s="180">
        <v>34.543995915837073</v>
      </c>
      <c r="N8" s="180">
        <v>34.83246926923993</v>
      </c>
      <c r="O8" s="92"/>
      <c r="P8" s="92"/>
      <c r="Q8" s="92"/>
    </row>
    <row r="9" spans="1:17">
      <c r="A9" s="52" t="s">
        <v>179</v>
      </c>
      <c r="B9" s="99">
        <v>27.761681153628402</v>
      </c>
      <c r="C9" s="100">
        <v>26.923076923076923</v>
      </c>
      <c r="D9" s="100">
        <v>34.493972081218274</v>
      </c>
      <c r="E9" s="100">
        <v>35.235370330382203</v>
      </c>
      <c r="F9" s="100">
        <v>35.693324455623781</v>
      </c>
      <c r="G9" s="100">
        <v>37.059895240264176</v>
      </c>
      <c r="H9" s="100">
        <v>39.935584371842367</v>
      </c>
      <c r="I9" s="100">
        <v>38.673806406222518</v>
      </c>
      <c r="J9" s="100">
        <v>38.684375841335367</v>
      </c>
      <c r="K9" s="100">
        <v>39.299999999999997</v>
      </c>
      <c r="L9" s="165">
        <v>40.6</v>
      </c>
      <c r="M9" s="165">
        <v>40.074625533358329</v>
      </c>
      <c r="N9" s="165">
        <v>39.771334523934584</v>
      </c>
      <c r="O9" s="92"/>
      <c r="P9" s="92"/>
      <c r="Q9" s="92"/>
    </row>
    <row r="10" spans="1:17" ht="13.5">
      <c r="A10" s="16" t="s">
        <v>185</v>
      </c>
      <c r="B10" s="98">
        <v>34.298690889660698</v>
      </c>
      <c r="C10" s="101">
        <v>34.158314116760657</v>
      </c>
      <c r="D10" s="101">
        <v>33.807333898099962</v>
      </c>
      <c r="E10" s="101">
        <v>34.769780585106389</v>
      </c>
      <c r="F10" s="102">
        <v>36.942568276209251</v>
      </c>
      <c r="G10" s="101">
        <v>46.797777814411234</v>
      </c>
      <c r="H10" s="101">
        <v>46.540928644693132</v>
      </c>
      <c r="I10" s="103">
        <v>46.068777905910878</v>
      </c>
      <c r="J10" s="103">
        <v>46.619075692717807</v>
      </c>
      <c r="K10" s="103">
        <v>47.673632836941557</v>
      </c>
      <c r="L10" s="180">
        <v>47.79929013492562</v>
      </c>
      <c r="M10" s="180">
        <v>48.932602214650764</v>
      </c>
      <c r="N10" s="180">
        <v>48.496555698158673</v>
      </c>
      <c r="P10" s="17"/>
    </row>
    <row r="11" spans="1:17">
      <c r="A11" s="52" t="s">
        <v>29</v>
      </c>
      <c r="B11" s="99">
        <v>30.408215955707281</v>
      </c>
      <c r="C11" s="100">
        <v>30.854247672911512</v>
      </c>
      <c r="D11" s="100">
        <v>30.74943584464943</v>
      </c>
      <c r="E11" s="100">
        <v>30.699591648046841</v>
      </c>
      <c r="F11" s="100">
        <v>32.846894933091058</v>
      </c>
      <c r="G11" s="100">
        <v>36.204796276431338</v>
      </c>
      <c r="H11" s="100">
        <v>37.556913390091566</v>
      </c>
      <c r="I11" s="100">
        <v>36.559637986687058</v>
      </c>
      <c r="J11" s="100">
        <v>34.575564535851953</v>
      </c>
      <c r="K11" s="100">
        <v>40.073194329542744</v>
      </c>
      <c r="L11" s="165">
        <v>37.907352362338315</v>
      </c>
      <c r="M11" s="165">
        <v>39.202157079646014</v>
      </c>
      <c r="N11" s="165">
        <v>39.027281913102051</v>
      </c>
      <c r="P11" s="17"/>
    </row>
    <row r="12" spans="1:17">
      <c r="A12" s="16" t="s">
        <v>132</v>
      </c>
      <c r="B12" s="98">
        <v>26.076036077177761</v>
      </c>
      <c r="C12" s="101">
        <v>21.7508896797153</v>
      </c>
      <c r="D12" s="101">
        <v>29.211746522411129</v>
      </c>
      <c r="E12" s="101">
        <v>30.751058175017228</v>
      </c>
      <c r="F12" s="102">
        <v>32.682752137517348</v>
      </c>
      <c r="G12" s="101">
        <v>33.412609004047233</v>
      </c>
      <c r="H12" s="101">
        <v>35.478234445035326</v>
      </c>
      <c r="I12" s="103">
        <v>35.116117850953202</v>
      </c>
      <c r="J12" s="103">
        <v>33.450726772107316</v>
      </c>
      <c r="K12" s="103">
        <v>35.139392030240984</v>
      </c>
      <c r="L12" s="180">
        <v>35.799999999999997</v>
      </c>
      <c r="M12" s="180">
        <v>35.307621671258033</v>
      </c>
      <c r="N12" s="180">
        <v>35.191387559808611</v>
      </c>
      <c r="P12" s="17"/>
    </row>
    <row r="13" spans="1:17">
      <c r="A13" s="52" t="s">
        <v>134</v>
      </c>
      <c r="B13" s="99">
        <v>39.815647482014391</v>
      </c>
      <c r="C13" s="100">
        <v>32.426429761243753</v>
      </c>
      <c r="D13" s="100">
        <v>36.798199152542374</v>
      </c>
      <c r="E13" s="100">
        <v>39.220092531394577</v>
      </c>
      <c r="F13" s="100">
        <v>35.666783339166955</v>
      </c>
      <c r="G13" s="100">
        <v>34.826677478207984</v>
      </c>
      <c r="H13" s="100">
        <v>35.531026252983295</v>
      </c>
      <c r="I13" s="100">
        <v>36.014317296557529</v>
      </c>
      <c r="J13" s="100">
        <v>36.411332633788042</v>
      </c>
      <c r="K13" s="100">
        <v>33.751930005146683</v>
      </c>
      <c r="L13" s="165">
        <v>30.075912760573566</v>
      </c>
      <c r="M13" s="165">
        <v>29.134241245136188</v>
      </c>
      <c r="N13" s="165">
        <v>31.182795698924732</v>
      </c>
      <c r="P13" s="17"/>
    </row>
    <row r="14" spans="1:17">
      <c r="A14" s="16" t="s">
        <v>133</v>
      </c>
      <c r="B14" s="98">
        <v>40.79225884487451</v>
      </c>
      <c r="C14" s="101">
        <v>40.401212969442504</v>
      </c>
      <c r="D14" s="101">
        <v>43.24581430745814</v>
      </c>
      <c r="E14" s="101">
        <v>44.885654885654887</v>
      </c>
      <c r="F14" s="102">
        <v>45.686667882546047</v>
      </c>
      <c r="G14" s="101">
        <v>48.13611491108071</v>
      </c>
      <c r="H14" s="101">
        <v>50.119331742243432</v>
      </c>
      <c r="I14" s="103">
        <v>47.051559123186173</v>
      </c>
      <c r="J14" s="103">
        <v>46.331267118350873</v>
      </c>
      <c r="K14" s="103">
        <v>44.509219088937094</v>
      </c>
      <c r="L14" s="180">
        <v>51.8</v>
      </c>
      <c r="M14" s="180">
        <v>49.477351916376307</v>
      </c>
      <c r="N14" s="180">
        <v>50.227725590663255</v>
      </c>
      <c r="P14" s="17"/>
    </row>
    <row r="15" spans="1:17">
      <c r="A15" s="52" t="s">
        <v>30</v>
      </c>
      <c r="B15" s="99">
        <v>26.287763529667462</v>
      </c>
      <c r="C15" s="100">
        <v>31.69867611411523</v>
      </c>
      <c r="D15" s="100">
        <v>39.834794335805803</v>
      </c>
      <c r="E15" s="100">
        <v>38.984899328859065</v>
      </c>
      <c r="F15" s="100">
        <v>36.672165920339381</v>
      </c>
      <c r="G15" s="100">
        <v>38.666193685704151</v>
      </c>
      <c r="H15" s="100">
        <v>43.697753396029256</v>
      </c>
      <c r="I15" s="100">
        <v>41.727163689161038</v>
      </c>
      <c r="J15" s="100">
        <v>44.97834017327861</v>
      </c>
      <c r="K15" s="100">
        <v>45.04159435035011</v>
      </c>
      <c r="L15" s="165">
        <v>45.3</v>
      </c>
      <c r="M15" s="165">
        <v>45.603160133697962</v>
      </c>
      <c r="N15" s="165">
        <v>44.557904853435851</v>
      </c>
      <c r="P15" s="17"/>
    </row>
    <row r="16" spans="1:17">
      <c r="A16" s="16" t="s">
        <v>135</v>
      </c>
      <c r="B16" s="98">
        <v>33.531821646341463</v>
      </c>
      <c r="C16" s="101">
        <v>34.691806882556861</v>
      </c>
      <c r="D16" s="101">
        <v>34.465551082870356</v>
      </c>
      <c r="E16" s="101">
        <v>36.110722284434488</v>
      </c>
      <c r="F16" s="102">
        <v>36.411746394106046</v>
      </c>
      <c r="G16" s="101">
        <v>36.119366773821795</v>
      </c>
      <c r="H16" s="101">
        <v>36.623820325408161</v>
      </c>
      <c r="I16" s="103">
        <v>36.393103260425463</v>
      </c>
      <c r="J16" s="103">
        <v>35.835798816568051</v>
      </c>
      <c r="K16" s="103">
        <v>38.297817846532119</v>
      </c>
      <c r="L16" s="180">
        <v>38.700000000000003</v>
      </c>
      <c r="M16" s="180">
        <v>39.800511751326759</v>
      </c>
      <c r="N16" s="180">
        <v>40.308149881762112</v>
      </c>
      <c r="P16" s="17"/>
    </row>
    <row r="17" spans="1:16">
      <c r="A17" s="52" t="s">
        <v>31</v>
      </c>
      <c r="B17" s="99">
        <v>30.298470027589669</v>
      </c>
      <c r="C17" s="100">
        <v>34.140435835351091</v>
      </c>
      <c r="D17" s="100">
        <v>30.34527476090128</v>
      </c>
      <c r="E17" s="100">
        <v>31.509041446631457</v>
      </c>
      <c r="F17" s="100">
        <v>32.796334614247705</v>
      </c>
      <c r="G17" s="100">
        <v>32.429378531073446</v>
      </c>
      <c r="H17" s="100">
        <v>35.957252704287761</v>
      </c>
      <c r="I17" s="100">
        <v>37.348883515858347</v>
      </c>
      <c r="J17" s="100">
        <v>36.875167067628979</v>
      </c>
      <c r="K17" s="100">
        <v>39.750418505554705</v>
      </c>
      <c r="L17" s="165">
        <v>41.889858561540777</v>
      </c>
      <c r="M17" s="165">
        <v>40.022349936143037</v>
      </c>
      <c r="N17" s="165">
        <v>39.68664435655613</v>
      </c>
      <c r="P17" s="17"/>
    </row>
    <row r="18" spans="1:16">
      <c r="A18" s="16" t="s">
        <v>32</v>
      </c>
      <c r="B18" s="98">
        <v>33.224657671665746</v>
      </c>
      <c r="C18" s="101">
        <v>33.919656786271453</v>
      </c>
      <c r="D18" s="101">
        <v>33.22406478981874</v>
      </c>
      <c r="E18" s="101">
        <v>32.103245800032617</v>
      </c>
      <c r="F18" s="102">
        <v>32.871220352954403</v>
      </c>
      <c r="G18" s="101">
        <v>37.48784965979047</v>
      </c>
      <c r="H18" s="101">
        <v>37.245283018867923</v>
      </c>
      <c r="I18" s="103">
        <v>38.398476583933125</v>
      </c>
      <c r="J18" s="103">
        <v>37.143086300930385</v>
      </c>
      <c r="K18" s="103">
        <v>37.19408565601632</v>
      </c>
      <c r="L18" s="180">
        <v>36.299999999999997</v>
      </c>
      <c r="M18" s="180">
        <v>36.267067320364802</v>
      </c>
      <c r="N18" s="180">
        <v>34.954353037180596</v>
      </c>
      <c r="P18" s="17"/>
    </row>
    <row r="19" spans="1:16">
      <c r="A19" s="52" t="s">
        <v>136</v>
      </c>
      <c r="B19" s="99">
        <v>25.53947621182045</v>
      </c>
      <c r="C19" s="100">
        <v>26.144166403309676</v>
      </c>
      <c r="D19" s="100">
        <v>31.372137003572181</v>
      </c>
      <c r="E19" s="100">
        <v>34.071915256041734</v>
      </c>
      <c r="F19" s="100">
        <v>36.208230198019805</v>
      </c>
      <c r="G19" s="100">
        <v>37.585746838731005</v>
      </c>
      <c r="H19" s="100">
        <v>37.806882946076279</v>
      </c>
      <c r="I19" s="100">
        <v>37.295476419634269</v>
      </c>
      <c r="J19" s="100">
        <v>38.195419974232159</v>
      </c>
      <c r="K19" s="100">
        <v>40.325084622106097</v>
      </c>
      <c r="L19" s="165">
        <v>41.5</v>
      </c>
      <c r="M19" s="165">
        <v>44.507660358136434</v>
      </c>
      <c r="N19" s="165">
        <v>44.316647896548695</v>
      </c>
      <c r="P19" s="17"/>
    </row>
    <row r="20" spans="1:16">
      <c r="A20" s="16" t="s">
        <v>137</v>
      </c>
      <c r="B20" s="98">
        <v>35.464039076974899</v>
      </c>
      <c r="C20" s="101">
        <v>39.134589134589135</v>
      </c>
      <c r="D20" s="101">
        <v>37.530652979754777</v>
      </c>
      <c r="E20" s="101">
        <v>35.142454160789846</v>
      </c>
      <c r="F20" s="102">
        <v>35.558214545832897</v>
      </c>
      <c r="G20" s="101">
        <v>38.417316536692667</v>
      </c>
      <c r="H20" s="101">
        <v>38.753478552921983</v>
      </c>
      <c r="I20" s="103">
        <v>37.800640765308422</v>
      </c>
      <c r="J20" s="103">
        <v>39.511993382961123</v>
      </c>
      <c r="K20" s="103">
        <v>40.621730031391699</v>
      </c>
      <c r="L20" s="180">
        <v>41.8</v>
      </c>
      <c r="M20" s="180">
        <v>42.128699903955294</v>
      </c>
      <c r="N20" s="180">
        <v>42.413839830163965</v>
      </c>
      <c r="P20" s="17"/>
    </row>
    <row r="21" spans="1:16">
      <c r="A21" s="52" t="s">
        <v>33</v>
      </c>
      <c r="B21" s="99">
        <v>19.48011274663326</v>
      </c>
      <c r="C21" s="100">
        <v>25.845697329376854</v>
      </c>
      <c r="D21" s="100">
        <v>26.550802139037433</v>
      </c>
      <c r="E21" s="100">
        <v>26.279770052012047</v>
      </c>
      <c r="F21" s="100">
        <v>27.647221454243848</v>
      </c>
      <c r="G21" s="100">
        <v>36.692100538599639</v>
      </c>
      <c r="H21" s="100">
        <v>35.983590545028328</v>
      </c>
      <c r="I21" s="100">
        <v>40.062597809076685</v>
      </c>
      <c r="J21" s="100">
        <v>41.070805720265085</v>
      </c>
      <c r="K21" s="100">
        <v>42.149349492069149</v>
      </c>
      <c r="L21" s="165">
        <v>43.2</v>
      </c>
      <c r="M21" s="165">
        <v>44.240929904896092</v>
      </c>
      <c r="N21" s="165">
        <v>48.226466575716238</v>
      </c>
      <c r="P21" s="17"/>
    </row>
    <row r="22" spans="1:16">
      <c r="A22" s="16" t="s">
        <v>138</v>
      </c>
      <c r="B22" s="98">
        <v>34.388947927736453</v>
      </c>
      <c r="C22" s="101">
        <v>29.106756231610504</v>
      </c>
      <c r="D22" s="101">
        <v>29.563691073219662</v>
      </c>
      <c r="E22" s="101">
        <v>30.489247311827956</v>
      </c>
      <c r="F22" s="102">
        <v>29.495850721926413</v>
      </c>
      <c r="G22" s="101">
        <v>31.753715087855173</v>
      </c>
      <c r="H22" s="101">
        <v>32.688749074759436</v>
      </c>
      <c r="I22" s="103">
        <v>33.672110118900783</v>
      </c>
      <c r="J22" s="103">
        <v>30.743085948412329</v>
      </c>
      <c r="K22" s="103">
        <v>31.161023470565603</v>
      </c>
      <c r="L22" s="180">
        <v>32.1</v>
      </c>
      <c r="M22" s="180">
        <v>31.549427436316897</v>
      </c>
      <c r="N22" s="180">
        <v>33.041149257365468</v>
      </c>
      <c r="P22" s="17"/>
    </row>
    <row r="23" spans="1:16" ht="12.75" customHeight="1">
      <c r="A23" s="52" t="s">
        <v>34</v>
      </c>
      <c r="B23" s="99">
        <v>47.59299781181619</v>
      </c>
      <c r="C23" s="100">
        <v>41.675734494015231</v>
      </c>
      <c r="D23" s="100">
        <v>40.673131774101542</v>
      </c>
      <c r="E23" s="100">
        <v>42.111464592906799</v>
      </c>
      <c r="F23" s="100">
        <v>41.975176546115982</v>
      </c>
      <c r="G23" s="100">
        <v>41.996047430830039</v>
      </c>
      <c r="H23" s="100">
        <v>41.368523949169109</v>
      </c>
      <c r="I23" s="100">
        <v>39.563708477937531</v>
      </c>
      <c r="J23" s="100">
        <v>37.940528634361229</v>
      </c>
      <c r="K23" s="100">
        <v>38.574817157541013</v>
      </c>
      <c r="L23" s="165">
        <v>38.200000000000003</v>
      </c>
      <c r="M23" s="165">
        <v>41.602399314481573</v>
      </c>
      <c r="N23" s="165">
        <v>39.46876945424362</v>
      </c>
      <c r="P23" s="17"/>
    </row>
    <row r="24" spans="1:16" ht="14.25" customHeight="1">
      <c r="A24" s="16" t="s">
        <v>139</v>
      </c>
      <c r="B24" s="98">
        <v>44.593400117855033</v>
      </c>
      <c r="C24" s="101">
        <v>47.826686904926177</v>
      </c>
      <c r="D24" s="101">
        <v>42.213467930567525</v>
      </c>
      <c r="E24" s="101">
        <v>40.580441640378552</v>
      </c>
      <c r="F24" s="102">
        <v>43.674558960074279</v>
      </c>
      <c r="G24" s="101">
        <v>46.124206708975521</v>
      </c>
      <c r="H24" s="101">
        <v>45.682392586352151</v>
      </c>
      <c r="I24" s="103">
        <v>43.976463301331684</v>
      </c>
      <c r="J24" s="103">
        <v>43.285864474816016</v>
      </c>
      <c r="K24" s="103">
        <v>44.500256278831365</v>
      </c>
      <c r="L24" s="180">
        <v>44.1</v>
      </c>
      <c r="M24" s="180">
        <v>44.263096168881937</v>
      </c>
      <c r="N24" s="180">
        <v>44.264749925127283</v>
      </c>
      <c r="P24" s="17"/>
    </row>
    <row r="25" spans="1:16">
      <c r="A25" s="78" t="s">
        <v>114</v>
      </c>
      <c r="B25" s="99">
        <v>30.72961373390558</v>
      </c>
      <c r="C25" s="100">
        <v>28.996579247434433</v>
      </c>
      <c r="D25" s="100">
        <v>30.959785522788202</v>
      </c>
      <c r="E25" s="100">
        <v>32.773109243697476</v>
      </c>
      <c r="F25" s="100">
        <v>33.185535520740963</v>
      </c>
      <c r="G25" s="100">
        <v>35.261317455817029</v>
      </c>
      <c r="H25" s="100">
        <v>34.816660733357068</v>
      </c>
      <c r="I25" s="100">
        <v>34.54091193004372</v>
      </c>
      <c r="J25" s="100">
        <v>33.957508102268633</v>
      </c>
      <c r="K25" s="100">
        <v>34.458672875436555</v>
      </c>
      <c r="L25" s="165">
        <v>34.420913973046915</v>
      </c>
      <c r="M25" s="165">
        <v>35.410823724940272</v>
      </c>
      <c r="N25" s="165">
        <v>33.802816901408448</v>
      </c>
      <c r="P25" s="17"/>
    </row>
    <row r="26" spans="1:16" ht="12.75" customHeight="1">
      <c r="A26" s="600"/>
      <c r="B26" s="717" t="s">
        <v>209</v>
      </c>
      <c r="C26" s="717"/>
      <c r="D26" s="717"/>
      <c r="E26" s="717"/>
      <c r="F26" s="717"/>
      <c r="G26" s="717"/>
      <c r="H26" s="717"/>
      <c r="I26" s="717"/>
      <c r="J26" s="717"/>
      <c r="K26" s="717"/>
      <c r="L26" s="717"/>
      <c r="M26" s="717"/>
      <c r="N26" s="717"/>
    </row>
    <row r="27" spans="1:16">
      <c r="A27" s="16" t="s">
        <v>97</v>
      </c>
      <c r="B27" s="30">
        <v>82.735792541147575</v>
      </c>
      <c r="C27" s="41">
        <v>100</v>
      </c>
      <c r="D27" s="41">
        <v>119.50714307472052</v>
      </c>
      <c r="E27" s="41">
        <v>118.94869373622913</v>
      </c>
      <c r="F27" s="43">
        <v>129.09317981053337</v>
      </c>
      <c r="G27" s="41">
        <v>154.73514270919003</v>
      </c>
      <c r="H27" s="41">
        <v>168.33693786997267</v>
      </c>
      <c r="I27" s="94">
        <v>174.62000060921744</v>
      </c>
      <c r="J27" s="94">
        <v>202.23176662909825</v>
      </c>
      <c r="K27" s="94">
        <v>203.17909977966599</v>
      </c>
      <c r="L27" s="158">
        <v>209.41037903479648</v>
      </c>
      <c r="M27" s="158">
        <v>213.78760648613522</v>
      </c>
      <c r="N27" s="158">
        <v>213.33272411587316</v>
      </c>
    </row>
    <row r="28" spans="1:16">
      <c r="A28" s="52" t="s">
        <v>177</v>
      </c>
      <c r="B28" s="48">
        <v>83.185393565302888</v>
      </c>
      <c r="C28" s="64">
        <v>100</v>
      </c>
      <c r="D28" s="64">
        <v>119.70011471022013</v>
      </c>
      <c r="E28" s="64">
        <v>118.63221718468347</v>
      </c>
      <c r="F28" s="64">
        <v>128.29791882886329</v>
      </c>
      <c r="G28" s="64">
        <v>158.20178073960781</v>
      </c>
      <c r="H28" s="64">
        <v>171.07800294969138</v>
      </c>
      <c r="I28" s="64">
        <v>179.51603211886166</v>
      </c>
      <c r="J28" s="64">
        <v>214.23635767739117</v>
      </c>
      <c r="K28" s="64">
        <v>216.19599060468673</v>
      </c>
      <c r="L28" s="84">
        <v>225.20347408095262</v>
      </c>
      <c r="M28" s="84">
        <v>231.00453378489104</v>
      </c>
      <c r="N28" s="84">
        <v>229.93390506363687</v>
      </c>
    </row>
    <row r="29" spans="1:16">
      <c r="A29" s="16" t="s">
        <v>178</v>
      </c>
      <c r="B29" s="30">
        <v>78.70423985073667</v>
      </c>
      <c r="C29" s="41">
        <v>100</v>
      </c>
      <c r="D29" s="41">
        <v>109.36112719552209</v>
      </c>
      <c r="E29" s="41">
        <v>110.80872418452037</v>
      </c>
      <c r="F29" s="43">
        <v>120.41433442707327</v>
      </c>
      <c r="G29" s="41">
        <v>130.43170559094125</v>
      </c>
      <c r="H29" s="41">
        <v>138.59615260889146</v>
      </c>
      <c r="I29" s="94">
        <v>133.39123721289326</v>
      </c>
      <c r="J29" s="94">
        <v>133.42340603487099</v>
      </c>
      <c r="K29" s="94">
        <v>127.54937914173583</v>
      </c>
      <c r="L29" s="158">
        <v>122.46670526925303</v>
      </c>
      <c r="M29" s="158">
        <v>121.89410023804928</v>
      </c>
      <c r="N29" s="158">
        <v>122.33159621694654</v>
      </c>
    </row>
    <row r="30" spans="1:16">
      <c r="A30" s="52" t="s">
        <v>179</v>
      </c>
      <c r="B30" s="48">
        <v>85.796624125154381</v>
      </c>
      <c r="C30" s="64">
        <v>100</v>
      </c>
      <c r="D30" s="64">
        <v>134.28365582544257</v>
      </c>
      <c r="E30" s="64">
        <v>134.35570193495266</v>
      </c>
      <c r="F30" s="64">
        <v>148.97076986414163</v>
      </c>
      <c r="G30" s="64">
        <v>167.48662000823384</v>
      </c>
      <c r="H30" s="64">
        <v>195.25524907369288</v>
      </c>
      <c r="I30" s="64">
        <v>203.67435158501439</v>
      </c>
      <c r="J30" s="64">
        <v>221.8299711815562</v>
      </c>
      <c r="K30" s="64">
        <v>226.06010703993414</v>
      </c>
      <c r="L30" s="84">
        <v>229.46685878962535</v>
      </c>
      <c r="M30" s="84">
        <v>231.03128859613008</v>
      </c>
      <c r="N30" s="84">
        <v>233.78962536023056</v>
      </c>
    </row>
    <row r="31" spans="1:16" ht="13.5">
      <c r="A31" s="16" t="s">
        <v>185</v>
      </c>
      <c r="B31" s="30">
        <v>85.809772074059225</v>
      </c>
      <c r="C31" s="41">
        <v>100</v>
      </c>
      <c r="D31" s="41">
        <v>112.03128133146181</v>
      </c>
      <c r="E31" s="41">
        <v>111.85081211148989</v>
      </c>
      <c r="F31" s="43">
        <v>117.71940378316958</v>
      </c>
      <c r="G31" s="41">
        <v>189.74667468752088</v>
      </c>
      <c r="H31" s="41">
        <v>203.20165764320569</v>
      </c>
      <c r="I31" s="94">
        <v>208.27484793797203</v>
      </c>
      <c r="J31" s="94">
        <v>243.13214357329053</v>
      </c>
      <c r="K31" s="94">
        <v>254.63538533520483</v>
      </c>
      <c r="L31" s="158">
        <v>249.24136087159945</v>
      </c>
      <c r="M31" s="158">
        <v>245.74560524029141</v>
      </c>
      <c r="N31" s="158">
        <v>247.51687721408993</v>
      </c>
    </row>
    <row r="32" spans="1:16">
      <c r="A32" s="52" t="s">
        <v>29</v>
      </c>
      <c r="B32" s="48">
        <v>80.959291224318335</v>
      </c>
      <c r="C32" s="64">
        <v>100</v>
      </c>
      <c r="D32" s="64">
        <v>118.6435499885435</v>
      </c>
      <c r="E32" s="64">
        <v>121.7291682578477</v>
      </c>
      <c r="F32" s="64">
        <v>132.54410753837928</v>
      </c>
      <c r="G32" s="64">
        <v>152.08890246696708</v>
      </c>
      <c r="H32" s="64">
        <v>169.47223707324522</v>
      </c>
      <c r="I32" s="64">
        <v>180.79890017566638</v>
      </c>
      <c r="J32" s="64">
        <v>226.75475444894221</v>
      </c>
      <c r="K32" s="64">
        <v>218.27694187733903</v>
      </c>
      <c r="L32" s="84">
        <v>213.14442832047661</v>
      </c>
      <c r="M32" s="84">
        <v>216.53555334911786</v>
      </c>
      <c r="N32" s="84">
        <v>221.24799511189184</v>
      </c>
    </row>
    <row r="33" spans="1:14">
      <c r="A33" s="16" t="s">
        <v>132</v>
      </c>
      <c r="B33" s="30">
        <v>99.650959860383949</v>
      </c>
      <c r="C33" s="41">
        <v>100</v>
      </c>
      <c r="D33" s="41">
        <v>131.93717277486911</v>
      </c>
      <c r="E33" s="41">
        <v>136.30017452006982</v>
      </c>
      <c r="F33" s="43">
        <v>159.27137870855148</v>
      </c>
      <c r="G33" s="41">
        <v>174.69458987783594</v>
      </c>
      <c r="H33" s="41">
        <v>203.75218150087261</v>
      </c>
      <c r="I33" s="94">
        <v>221.00785340314135</v>
      </c>
      <c r="J33" s="94">
        <v>227.92321116928446</v>
      </c>
      <c r="K33" s="94">
        <v>243.34642233856894</v>
      </c>
      <c r="L33" s="158">
        <v>248.97469458987783</v>
      </c>
      <c r="M33" s="158">
        <v>251.63612565445027</v>
      </c>
      <c r="N33" s="158">
        <v>256.71902268760908</v>
      </c>
    </row>
    <row r="34" spans="1:14">
      <c r="A34" s="52" t="s">
        <v>134</v>
      </c>
      <c r="B34" s="48">
        <v>75.813356164383563</v>
      </c>
      <c r="C34" s="64">
        <v>100</v>
      </c>
      <c r="D34" s="64">
        <v>118.96404109589041</v>
      </c>
      <c r="E34" s="64">
        <v>127.01198630136987</v>
      </c>
      <c r="F34" s="64">
        <v>130.86472602739727</v>
      </c>
      <c r="G34" s="64">
        <v>147.08904109589039</v>
      </c>
      <c r="H34" s="64">
        <v>152.95376712328766</v>
      </c>
      <c r="I34" s="64">
        <v>146.44691780821915</v>
      </c>
      <c r="J34" s="64">
        <v>148.54452054794521</v>
      </c>
      <c r="K34" s="64">
        <v>140.36815068493152</v>
      </c>
      <c r="L34" s="84">
        <v>106.63527397260275</v>
      </c>
      <c r="M34" s="84">
        <v>102.56849315068494</v>
      </c>
      <c r="N34" s="84">
        <v>109.24657534246577</v>
      </c>
    </row>
    <row r="35" spans="1:14">
      <c r="A35" s="16" t="s">
        <v>133</v>
      </c>
      <c r="B35" s="30">
        <v>77.886836027713628</v>
      </c>
      <c r="C35" s="41">
        <v>100</v>
      </c>
      <c r="D35" s="41">
        <v>131.23556581986142</v>
      </c>
      <c r="E35" s="41">
        <v>124.65357967667437</v>
      </c>
      <c r="F35" s="43">
        <v>144.63048498845265</v>
      </c>
      <c r="G35" s="41">
        <v>162.52886836027713</v>
      </c>
      <c r="H35" s="41">
        <v>169.7459584295612</v>
      </c>
      <c r="I35" s="94">
        <v>175.98152424942265</v>
      </c>
      <c r="J35" s="94">
        <v>185.56581986143189</v>
      </c>
      <c r="K35" s="94">
        <v>189.54965357967669</v>
      </c>
      <c r="L35" s="158">
        <v>197.92147806004618</v>
      </c>
      <c r="M35" s="158">
        <v>196.76674364896073</v>
      </c>
      <c r="N35" s="158">
        <v>203.7528868360277</v>
      </c>
    </row>
    <row r="36" spans="1:14">
      <c r="A36" s="52" t="s">
        <v>30</v>
      </c>
      <c r="B36" s="48">
        <v>71.147058823529406</v>
      </c>
      <c r="C36" s="64">
        <v>100</v>
      </c>
      <c r="D36" s="64">
        <v>139</v>
      </c>
      <c r="E36" s="64">
        <v>136.67647058823528</v>
      </c>
      <c r="F36" s="64">
        <v>137.29411764705884</v>
      </c>
      <c r="G36" s="64">
        <v>160.29411764705884</v>
      </c>
      <c r="H36" s="64">
        <v>196.79411764705884</v>
      </c>
      <c r="I36" s="64">
        <v>194.41176470588235</v>
      </c>
      <c r="J36" s="64">
        <v>232.08823529411765</v>
      </c>
      <c r="K36" s="64">
        <v>221.35294117647058</v>
      </c>
      <c r="L36" s="84">
        <v>219.23529411764707</v>
      </c>
      <c r="M36" s="84">
        <v>220.70588235294116</v>
      </c>
      <c r="N36" s="84">
        <v>218.17647058823528</v>
      </c>
    </row>
    <row r="37" spans="1:14">
      <c r="A37" s="16" t="s">
        <v>135</v>
      </c>
      <c r="B37" s="30">
        <v>85.778698513282961</v>
      </c>
      <c r="C37" s="41">
        <v>100</v>
      </c>
      <c r="D37" s="41">
        <v>126.24908603460882</v>
      </c>
      <c r="E37" s="41">
        <v>125.7494516207653</v>
      </c>
      <c r="F37" s="43">
        <v>128.28418230563003</v>
      </c>
      <c r="G37" s="41">
        <v>145.13770411893736</v>
      </c>
      <c r="H37" s="41">
        <v>159.3711918108701</v>
      </c>
      <c r="I37" s="94">
        <v>162.81988788691203</v>
      </c>
      <c r="J37" s="94">
        <v>177.12649281013893</v>
      </c>
      <c r="K37" s="94">
        <v>182.22032659029978</v>
      </c>
      <c r="L37" s="158">
        <v>203.50962710212039</v>
      </c>
      <c r="M37" s="158">
        <v>204.71606141847428</v>
      </c>
      <c r="N37" s="158">
        <v>201.4867170363149</v>
      </c>
    </row>
    <row r="38" spans="1:14">
      <c r="A38" s="52" t="s">
        <v>31</v>
      </c>
      <c r="B38" s="48">
        <v>61.19554204660588</v>
      </c>
      <c r="C38" s="64">
        <v>100</v>
      </c>
      <c r="D38" s="64">
        <v>94.832826747720361</v>
      </c>
      <c r="E38" s="64">
        <v>99.746707193515704</v>
      </c>
      <c r="F38" s="64">
        <v>112.41134751773049</v>
      </c>
      <c r="G38" s="64">
        <v>116.31205673758865</v>
      </c>
      <c r="H38" s="64">
        <v>139.76697061803443</v>
      </c>
      <c r="I38" s="64">
        <v>133.02938196555218</v>
      </c>
      <c r="J38" s="64">
        <v>139.76697061803443</v>
      </c>
      <c r="K38" s="64">
        <v>132.32016210739616</v>
      </c>
      <c r="L38" s="84">
        <v>139.76697061803446</v>
      </c>
      <c r="M38" s="84">
        <v>127.00101317122596</v>
      </c>
      <c r="N38" s="84">
        <v>132.16818642350557</v>
      </c>
    </row>
    <row r="39" spans="1:14">
      <c r="A39" s="16" t="s">
        <v>32</v>
      </c>
      <c r="B39" s="30">
        <v>76.16419454984478</v>
      </c>
      <c r="C39" s="41">
        <v>100</v>
      </c>
      <c r="D39" s="41">
        <v>99.057146142347946</v>
      </c>
      <c r="E39" s="41">
        <v>90.525468552374377</v>
      </c>
      <c r="F39" s="43">
        <v>100.87386455099458</v>
      </c>
      <c r="G39" s="41">
        <v>119.73094170403587</v>
      </c>
      <c r="H39" s="41">
        <v>124.83615039668851</v>
      </c>
      <c r="I39" s="94">
        <v>136.79429688398298</v>
      </c>
      <c r="J39" s="94">
        <v>159.74473956536735</v>
      </c>
      <c r="K39" s="94">
        <v>150.98309761986891</v>
      </c>
      <c r="L39" s="158">
        <v>151.47752098424746</v>
      </c>
      <c r="M39" s="158">
        <v>158.20397838335057</v>
      </c>
      <c r="N39" s="158">
        <v>157.60607105898586</v>
      </c>
    </row>
    <row r="40" spans="1:14">
      <c r="A40" s="52" t="s">
        <v>136</v>
      </c>
      <c r="B40" s="48">
        <v>87.659340659340657</v>
      </c>
      <c r="C40" s="64">
        <v>100</v>
      </c>
      <c r="D40" s="64">
        <v>139.45604395604397</v>
      </c>
      <c r="E40" s="64">
        <v>140.67582417582418</v>
      </c>
      <c r="F40" s="64">
        <v>154.31868131868131</v>
      </c>
      <c r="G40" s="64">
        <v>174.91208791208791</v>
      </c>
      <c r="H40" s="64">
        <v>189.53296703296704</v>
      </c>
      <c r="I40" s="64">
        <v>200.13736263736263</v>
      </c>
      <c r="J40" s="64">
        <v>252.47802197802196</v>
      </c>
      <c r="K40" s="64">
        <v>261.17582417582418</v>
      </c>
      <c r="L40" s="84">
        <v>292.75274725274727</v>
      </c>
      <c r="M40" s="84">
        <v>312.05494505494505</v>
      </c>
      <c r="N40" s="84">
        <v>304.85714285714283</v>
      </c>
    </row>
    <row r="41" spans="1:14">
      <c r="A41" s="16" t="s">
        <v>137</v>
      </c>
      <c r="B41" s="30">
        <v>73.439134984304161</v>
      </c>
      <c r="C41" s="41">
        <v>100</v>
      </c>
      <c r="D41" s="41">
        <v>114.77153819323334</v>
      </c>
      <c r="E41" s="41">
        <v>108.6327171259156</v>
      </c>
      <c r="F41" s="43">
        <v>119.20125566794559</v>
      </c>
      <c r="G41" s="41">
        <v>134.02511335891177</v>
      </c>
      <c r="H41" s="41">
        <v>140.8615277293338</v>
      </c>
      <c r="I41" s="94">
        <v>146.09347750261597</v>
      </c>
      <c r="J41" s="94">
        <v>166.62016044645972</v>
      </c>
      <c r="K41" s="94">
        <v>162.4869201255668</v>
      </c>
      <c r="L41" s="158">
        <v>170.648761771887</v>
      </c>
      <c r="M41" s="158">
        <v>168.29438437390999</v>
      </c>
      <c r="N41" s="158">
        <v>163.76002790373212</v>
      </c>
    </row>
    <row r="42" spans="1:14">
      <c r="A42" s="52" t="s">
        <v>33</v>
      </c>
      <c r="B42" s="48">
        <v>71.412169919632603</v>
      </c>
      <c r="C42" s="64">
        <v>100</v>
      </c>
      <c r="D42" s="64">
        <v>114.0068886337543</v>
      </c>
      <c r="E42" s="64">
        <v>110.21814006888633</v>
      </c>
      <c r="F42" s="64">
        <v>114.81056257175659</v>
      </c>
      <c r="G42" s="64">
        <v>187.71526980482204</v>
      </c>
      <c r="H42" s="64">
        <v>211.48105625717565</v>
      </c>
      <c r="I42" s="64">
        <v>264.52353616532724</v>
      </c>
      <c r="J42" s="64">
        <v>270.37887485648685</v>
      </c>
      <c r="K42" s="64">
        <v>271.52698048220441</v>
      </c>
      <c r="L42" s="84">
        <v>270.26406429391511</v>
      </c>
      <c r="M42" s="84">
        <v>288.40413318025264</v>
      </c>
      <c r="N42" s="84">
        <v>324.6842709529277</v>
      </c>
    </row>
    <row r="43" spans="1:14">
      <c r="A43" s="16" t="s">
        <v>138</v>
      </c>
      <c r="B43" s="30">
        <v>92.580583635323293</v>
      </c>
      <c r="C43" s="41">
        <v>100</v>
      </c>
      <c r="D43" s="41">
        <v>112.43562845699027</v>
      </c>
      <c r="E43" s="41">
        <v>108.16326530612245</v>
      </c>
      <c r="F43" s="43">
        <v>117.2801831012779</v>
      </c>
      <c r="G43" s="41">
        <v>125.11920656112912</v>
      </c>
      <c r="H43" s="41">
        <v>134.77016975014305</v>
      </c>
      <c r="I43" s="94">
        <v>130.173564753004</v>
      </c>
      <c r="J43" s="94">
        <v>125.9393477016975</v>
      </c>
      <c r="K43" s="94">
        <v>123.57428952889566</v>
      </c>
      <c r="L43" s="158">
        <v>126.24451649818805</v>
      </c>
      <c r="M43" s="158">
        <v>128.74308601945447</v>
      </c>
      <c r="N43" s="158">
        <v>129.41064276177758</v>
      </c>
    </row>
    <row r="44" spans="1:14">
      <c r="A44" s="52" t="s">
        <v>34</v>
      </c>
      <c r="B44" s="48">
        <v>75.718015665796344</v>
      </c>
      <c r="C44" s="64">
        <v>100</v>
      </c>
      <c r="D44" s="64">
        <v>103.42326660864521</v>
      </c>
      <c r="E44" s="64">
        <v>103.68436321438932</v>
      </c>
      <c r="F44" s="64">
        <v>113.80910937046707</v>
      </c>
      <c r="G44" s="64">
        <v>123.29561937917029</v>
      </c>
      <c r="H44" s="64">
        <v>122.77342616768203</v>
      </c>
      <c r="I44" s="64">
        <v>115.75282854656224</v>
      </c>
      <c r="J44" s="64">
        <v>119.93037423846825</v>
      </c>
      <c r="K44" s="64">
        <v>113.22889469103568</v>
      </c>
      <c r="L44" s="84">
        <v>109.37046707281695</v>
      </c>
      <c r="M44" s="84">
        <v>112.67769074557586</v>
      </c>
      <c r="N44" s="84">
        <v>110.35683202785032</v>
      </c>
    </row>
    <row r="45" spans="1:14">
      <c r="A45" s="16" t="s">
        <v>139</v>
      </c>
      <c r="B45" s="30">
        <v>87.334102712060016</v>
      </c>
      <c r="C45" s="41">
        <v>100</v>
      </c>
      <c r="D45" s="41">
        <v>98.932487016733987</v>
      </c>
      <c r="E45" s="41">
        <v>92.787074437391809</v>
      </c>
      <c r="F45" s="43">
        <v>108.56895556837853</v>
      </c>
      <c r="G45" s="41">
        <v>117.42642815926139</v>
      </c>
      <c r="H45" s="41">
        <v>125.15868436237739</v>
      </c>
      <c r="I45" s="94">
        <v>122.90825158684362</v>
      </c>
      <c r="J45" s="94">
        <v>130.66935949221005</v>
      </c>
      <c r="K45" s="94">
        <v>125.24523946912869</v>
      </c>
      <c r="L45" s="158">
        <v>127.58222735141376</v>
      </c>
      <c r="M45" s="158">
        <v>130.66935949221005</v>
      </c>
      <c r="N45" s="158">
        <v>127.92844777841894</v>
      </c>
    </row>
    <row r="46" spans="1:14">
      <c r="A46" s="78" t="s">
        <v>114</v>
      </c>
      <c r="B46" s="48">
        <v>70.389303971686985</v>
      </c>
      <c r="C46" s="64">
        <v>100</v>
      </c>
      <c r="D46" s="64">
        <v>113.52732992528509</v>
      </c>
      <c r="E46" s="64">
        <v>119.62249311836413</v>
      </c>
      <c r="F46" s="64">
        <v>132.441997640582</v>
      </c>
      <c r="G46" s="64">
        <v>146.71647660243806</v>
      </c>
      <c r="H46" s="64">
        <v>153.83405426661423</v>
      </c>
      <c r="I46" s="64">
        <v>152.22178529296107</v>
      </c>
      <c r="J46" s="64">
        <v>148.32874557609125</v>
      </c>
      <c r="K46" s="64">
        <v>139.67754620526938</v>
      </c>
      <c r="L46" s="84">
        <v>133.54305937868662</v>
      </c>
      <c r="M46" s="84">
        <v>134.05426661423519</v>
      </c>
      <c r="N46" s="84">
        <v>128.35233975619349</v>
      </c>
    </row>
    <row r="47" spans="1:14" ht="12.75" customHeight="1">
      <c r="A47" s="600"/>
      <c r="B47" s="717" t="s">
        <v>210</v>
      </c>
      <c r="C47" s="717"/>
      <c r="D47" s="717"/>
      <c r="E47" s="717"/>
      <c r="F47" s="717"/>
      <c r="G47" s="717"/>
      <c r="H47" s="717"/>
      <c r="I47" s="717"/>
      <c r="J47" s="717"/>
      <c r="K47" s="717"/>
      <c r="L47" s="717"/>
      <c r="M47" s="717"/>
      <c r="N47" s="717"/>
    </row>
    <row r="48" spans="1:14">
      <c r="A48" s="16" t="s">
        <v>97</v>
      </c>
      <c r="B48" s="30">
        <v>83.286893895913948</v>
      </c>
      <c r="C48" s="41">
        <v>100</v>
      </c>
      <c r="D48" s="41">
        <v>110</v>
      </c>
      <c r="E48" s="41">
        <v>86.462055431099913</v>
      </c>
      <c r="F48" s="43">
        <v>92.387017940125531</v>
      </c>
      <c r="G48" s="41">
        <v>113</v>
      </c>
      <c r="H48" s="41">
        <v>120</v>
      </c>
      <c r="I48" s="41">
        <v>126</v>
      </c>
      <c r="J48" s="41">
        <v>148</v>
      </c>
      <c r="K48" s="41">
        <v>137</v>
      </c>
      <c r="L48" s="72">
        <v>140</v>
      </c>
      <c r="M48" s="72">
        <v>136.69626046246734</v>
      </c>
      <c r="N48" s="72">
        <v>137.3009529362709</v>
      </c>
    </row>
    <row r="49" spans="1:14" ht="12.75" customHeight="1">
      <c r="A49" s="604"/>
      <c r="B49" s="717" t="s">
        <v>211</v>
      </c>
      <c r="C49" s="717"/>
      <c r="D49" s="717"/>
      <c r="E49" s="717"/>
      <c r="F49" s="717"/>
      <c r="G49" s="717"/>
      <c r="H49" s="717"/>
      <c r="I49" s="717"/>
      <c r="J49" s="717"/>
      <c r="K49" s="717"/>
      <c r="L49" s="717"/>
      <c r="M49" s="717"/>
      <c r="N49" s="717"/>
    </row>
    <row r="50" spans="1:14">
      <c r="A50" s="104" t="s">
        <v>97</v>
      </c>
      <c r="B50" s="89">
        <v>82.735792541147575</v>
      </c>
      <c r="C50" s="124">
        <v>100</v>
      </c>
      <c r="D50" s="124">
        <v>113</v>
      </c>
      <c r="E50" s="124">
        <v>110</v>
      </c>
      <c r="F50" s="141">
        <v>115</v>
      </c>
      <c r="G50" s="124">
        <v>126</v>
      </c>
      <c r="H50" s="124">
        <v>135</v>
      </c>
      <c r="I50" s="125">
        <v>141</v>
      </c>
      <c r="J50" s="125">
        <v>165</v>
      </c>
      <c r="K50" s="125">
        <v>157</v>
      </c>
      <c r="L50" s="181">
        <v>161.29152191125618</v>
      </c>
      <c r="M50" s="181">
        <v>160.10582765084186</v>
      </c>
      <c r="N50" s="181">
        <v>160.37664415215073</v>
      </c>
    </row>
    <row r="51" spans="1:14" ht="68.25" customHeight="1">
      <c r="A51" s="716" t="s">
        <v>433</v>
      </c>
      <c r="B51" s="716"/>
      <c r="C51" s="716"/>
      <c r="D51" s="716"/>
      <c r="E51" s="716"/>
      <c r="F51" s="716"/>
      <c r="G51" s="716"/>
      <c r="H51" s="716"/>
      <c r="I51" s="716"/>
      <c r="J51" s="716"/>
      <c r="K51" s="716"/>
      <c r="L51" s="716"/>
      <c r="M51" s="716"/>
      <c r="N51" s="716"/>
    </row>
  </sheetData>
  <mergeCells count="9">
    <mergeCell ref="A51:N51"/>
    <mergeCell ref="B5:N5"/>
    <mergeCell ref="B26:N26"/>
    <mergeCell ref="B47:N47"/>
    <mergeCell ref="B49:N49"/>
    <mergeCell ref="A1:C1"/>
    <mergeCell ref="B3:N3"/>
    <mergeCell ref="A3:A5"/>
    <mergeCell ref="A2:N2"/>
  </mergeCells>
  <phoneticPr fontId="37" type="noConversion"/>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96" orientation="portrait" r:id="rId1"/>
  <headerFooter scaleWithDoc="0">
    <oddHeader>&amp;CBildung in Deutschland 2016 -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zoomScaleNormal="100" workbookViewId="0"/>
  </sheetViews>
  <sheetFormatPr baseColWidth="10" defaultColWidth="10.85546875" defaultRowHeight="12.75"/>
  <cols>
    <col min="1" max="1" width="17.42578125" customWidth="1"/>
    <col min="2" max="9" width="9.42578125" style="5" customWidth="1"/>
    <col min="10" max="16384" width="10.85546875" style="13"/>
  </cols>
  <sheetData>
    <row r="1" spans="1:9" ht="25.5" customHeight="1">
      <c r="A1" s="4" t="s">
        <v>116</v>
      </c>
    </row>
    <row r="2" spans="1:9" ht="25.5" customHeight="1">
      <c r="A2" s="714" t="s">
        <v>455</v>
      </c>
      <c r="B2" s="714"/>
      <c r="C2" s="714"/>
      <c r="D2" s="714"/>
      <c r="E2" s="714"/>
      <c r="F2" s="714"/>
      <c r="G2" s="714"/>
      <c r="H2" s="714"/>
      <c r="I2" s="714"/>
    </row>
    <row r="3" spans="1:9" ht="12.75" customHeight="1">
      <c r="A3" s="920" t="s">
        <v>308</v>
      </c>
      <c r="B3" s="925" t="s">
        <v>414</v>
      </c>
      <c r="C3" s="926"/>
      <c r="D3" s="926"/>
      <c r="E3" s="926"/>
      <c r="F3" s="926"/>
      <c r="G3" s="926"/>
      <c r="H3" s="926"/>
      <c r="I3" s="926"/>
    </row>
    <row r="4" spans="1:9" ht="15.75" customHeight="1">
      <c r="A4" s="921"/>
      <c r="B4" s="387" t="s">
        <v>406</v>
      </c>
      <c r="C4" s="387" t="s">
        <v>407</v>
      </c>
      <c r="D4" s="387" t="s">
        <v>408</v>
      </c>
      <c r="E4" s="387" t="s">
        <v>409</v>
      </c>
      <c r="F4" s="387" t="s">
        <v>410</v>
      </c>
      <c r="G4" s="387" t="s">
        <v>411</v>
      </c>
      <c r="H4" s="387" t="s">
        <v>412</v>
      </c>
      <c r="I4" s="617" t="s">
        <v>413</v>
      </c>
    </row>
    <row r="5" spans="1:9" ht="12.75" customHeight="1">
      <c r="A5" s="922"/>
      <c r="B5" s="918" t="s">
        <v>59</v>
      </c>
      <c r="C5" s="919"/>
      <c r="D5" s="919"/>
      <c r="E5" s="919"/>
      <c r="F5" s="919"/>
      <c r="G5" s="919"/>
      <c r="H5" s="919"/>
      <c r="I5" s="919"/>
    </row>
    <row r="6" spans="1:9" ht="12.75" customHeight="1">
      <c r="A6" s="923" t="s">
        <v>66</v>
      </c>
      <c r="B6" s="923"/>
      <c r="C6" s="923"/>
      <c r="D6" s="923"/>
      <c r="E6" s="923"/>
      <c r="F6" s="923"/>
      <c r="G6" s="923"/>
      <c r="H6" s="923"/>
      <c r="I6" s="923"/>
    </row>
    <row r="7" spans="1:9" ht="12.75" customHeight="1">
      <c r="A7" s="391" t="s">
        <v>365</v>
      </c>
      <c r="B7" s="905">
        <v>2.8</v>
      </c>
      <c r="C7" s="905">
        <v>3.6</v>
      </c>
      <c r="D7" s="905">
        <v>3.4</v>
      </c>
      <c r="E7" s="905">
        <v>3.4</v>
      </c>
      <c r="F7" s="623">
        <v>0.2800233539926345</v>
      </c>
      <c r="G7" s="623">
        <v>0.45018407058961024</v>
      </c>
      <c r="H7" s="393">
        <v>0.61310555850476067</v>
      </c>
      <c r="I7" s="621">
        <v>0.7</v>
      </c>
    </row>
    <row r="8" spans="1:9" ht="12.75" customHeight="1">
      <c r="A8" s="386" t="s">
        <v>364</v>
      </c>
      <c r="B8" s="905"/>
      <c r="C8" s="905"/>
      <c r="D8" s="905"/>
      <c r="E8" s="905"/>
      <c r="F8" s="394">
        <v>6.7912961465912156</v>
      </c>
      <c r="G8" s="394">
        <v>9.740431251095659</v>
      </c>
      <c r="H8" s="395">
        <v>13.243399033521449</v>
      </c>
      <c r="I8" s="620">
        <v>14.6</v>
      </c>
    </row>
    <row r="9" spans="1:9">
      <c r="A9" s="539" t="s">
        <v>307</v>
      </c>
      <c r="B9" s="392">
        <v>45.993683276691826</v>
      </c>
      <c r="C9" s="392">
        <v>46.453526220614826</v>
      </c>
      <c r="D9" s="392">
        <v>46.584776032907904</v>
      </c>
      <c r="E9" s="392">
        <v>46.738223048115771</v>
      </c>
      <c r="F9" s="392">
        <v>47.387047516392705</v>
      </c>
      <c r="G9" s="392">
        <v>45.50528837725706</v>
      </c>
      <c r="H9" s="393">
        <v>43.627552612932405</v>
      </c>
      <c r="I9" s="621">
        <v>40.9</v>
      </c>
    </row>
    <row r="10" spans="1:9">
      <c r="A10" s="386" t="s">
        <v>306</v>
      </c>
      <c r="B10" s="394">
        <v>25.939587578667219</v>
      </c>
      <c r="C10" s="394">
        <v>25.689113924050634</v>
      </c>
      <c r="D10" s="394">
        <v>25.863791828809578</v>
      </c>
      <c r="E10" s="394">
        <v>25.176715660302751</v>
      </c>
      <c r="F10" s="394">
        <v>22.667070870385341</v>
      </c>
      <c r="G10" s="394">
        <v>20.280021036638811</v>
      </c>
      <c r="H10" s="395">
        <v>18.458099896790479</v>
      </c>
      <c r="I10" s="620">
        <v>18.600000000000001</v>
      </c>
    </row>
    <row r="11" spans="1:9">
      <c r="A11" s="539" t="s">
        <v>186</v>
      </c>
      <c r="B11" s="392">
        <v>12.164861809170922</v>
      </c>
      <c r="C11" s="392">
        <v>11.160361663652802</v>
      </c>
      <c r="D11" s="392">
        <v>11.178721433736015</v>
      </c>
      <c r="E11" s="392">
        <v>11.305667048312188</v>
      </c>
      <c r="F11" s="392">
        <v>10.586769064942064</v>
      </c>
      <c r="G11" s="392">
        <v>10.844387307894584</v>
      </c>
      <c r="H11" s="393">
        <v>10.669540432842044</v>
      </c>
      <c r="I11" s="621">
        <v>10.9</v>
      </c>
    </row>
    <row r="12" spans="1:9">
      <c r="A12" s="386" t="s">
        <v>187</v>
      </c>
      <c r="B12" s="394">
        <v>9.2089421322776559</v>
      </c>
      <c r="C12" s="394">
        <v>8.9293309222423147</v>
      </c>
      <c r="D12" s="394">
        <v>8.9776398491089253</v>
      </c>
      <c r="E12" s="394">
        <v>9.0486171595752101</v>
      </c>
      <c r="F12" s="394">
        <v>8.3360280247911618</v>
      </c>
      <c r="G12" s="394">
        <v>8.9931630923859061</v>
      </c>
      <c r="H12" s="395">
        <v>9.2330370711279919</v>
      </c>
      <c r="I12" s="620">
        <v>9.6</v>
      </c>
    </row>
    <row r="13" spans="1:9">
      <c r="A13" s="539" t="s">
        <v>188</v>
      </c>
      <c r="B13" s="392">
        <v>2.0767812059138402</v>
      </c>
      <c r="C13" s="392">
        <v>2.2472332730560578</v>
      </c>
      <c r="D13" s="392">
        <v>2.2725734077498219</v>
      </c>
      <c r="E13" s="392">
        <v>2.3971301635217523</v>
      </c>
      <c r="F13" s="392">
        <v>2.2157100511991374</v>
      </c>
      <c r="G13" s="392">
        <v>2.3528311809735287</v>
      </c>
      <c r="H13" s="393">
        <v>2.3692622455930898</v>
      </c>
      <c r="I13" s="621">
        <v>2.6</v>
      </c>
    </row>
    <row r="14" spans="1:9" ht="12" customHeight="1">
      <c r="A14" s="386" t="s">
        <v>189</v>
      </c>
      <c r="B14" s="916">
        <v>1.7902941245134891</v>
      </c>
      <c r="C14" s="916">
        <v>1.9324412296564195</v>
      </c>
      <c r="D14" s="916">
        <v>1.761569353838488</v>
      </c>
      <c r="E14" s="916">
        <v>1.9376048340617336</v>
      </c>
      <c r="F14" s="916">
        <v>1.7360549717057396</v>
      </c>
      <c r="G14" s="916">
        <v>1.8336936831648454</v>
      </c>
      <c r="H14" s="910">
        <v>1.786003148687781</v>
      </c>
      <c r="I14" s="906">
        <v>2.1</v>
      </c>
    </row>
    <row r="15" spans="1:9" ht="12" customHeight="1">
      <c r="A15" s="540" t="s">
        <v>6</v>
      </c>
      <c r="B15" s="917"/>
      <c r="C15" s="917"/>
      <c r="D15" s="917"/>
      <c r="E15" s="917"/>
      <c r="F15" s="917"/>
      <c r="G15" s="917"/>
      <c r="H15" s="911"/>
      <c r="I15" s="907"/>
    </row>
    <row r="16" spans="1:9">
      <c r="A16" s="924" t="s">
        <v>107</v>
      </c>
      <c r="B16" s="924"/>
      <c r="C16" s="924"/>
      <c r="D16" s="924"/>
      <c r="E16" s="924"/>
      <c r="F16" s="924"/>
      <c r="G16" s="924"/>
      <c r="H16" s="924"/>
      <c r="I16" s="924"/>
    </row>
    <row r="17" spans="1:9" ht="12.75" customHeight="1">
      <c r="A17" s="391" t="s">
        <v>365</v>
      </c>
      <c r="B17" s="905">
        <v>2.8</v>
      </c>
      <c r="C17" s="905">
        <v>3.7</v>
      </c>
      <c r="D17" s="905">
        <v>3.6</v>
      </c>
      <c r="E17" s="905">
        <v>3.5</v>
      </c>
      <c r="F17" s="392">
        <v>0.37113283537582142</v>
      </c>
      <c r="G17" s="392">
        <v>0.58836443468715693</v>
      </c>
      <c r="H17" s="393">
        <v>0.80366814329364167</v>
      </c>
      <c r="I17" s="621">
        <v>1.0160739245224415</v>
      </c>
    </row>
    <row r="18" spans="1:9" ht="12.75" customHeight="1">
      <c r="A18" s="386" t="s">
        <v>364</v>
      </c>
      <c r="B18" s="905"/>
      <c r="C18" s="905"/>
      <c r="D18" s="905"/>
      <c r="E18" s="905"/>
      <c r="F18" s="394">
        <v>7.828998659897894</v>
      </c>
      <c r="G18" s="394">
        <v>11.235405939984453</v>
      </c>
      <c r="H18" s="395">
        <v>15.531464912741209</v>
      </c>
      <c r="I18" s="620">
        <v>17.276751048299424</v>
      </c>
    </row>
    <row r="19" spans="1:9">
      <c r="A19" s="539" t="s">
        <v>307</v>
      </c>
      <c r="B19" s="392">
        <v>53.399335020594506</v>
      </c>
      <c r="C19" s="392">
        <v>52.962723451429625</v>
      </c>
      <c r="D19" s="392">
        <v>53.247906788406027</v>
      </c>
      <c r="E19" s="392">
        <v>53.199106438679145</v>
      </c>
      <c r="F19" s="392">
        <v>52.887327232814897</v>
      </c>
      <c r="G19" s="392">
        <v>50.389816289934039</v>
      </c>
      <c r="H19" s="393">
        <v>47.74672076436751</v>
      </c>
      <c r="I19" s="621">
        <v>44.787234042553195</v>
      </c>
    </row>
    <row r="20" spans="1:9">
      <c r="A20" s="386" t="s">
        <v>306</v>
      </c>
      <c r="B20" s="394">
        <v>24.510446131705624</v>
      </c>
      <c r="C20" s="394">
        <v>24.387731534943878</v>
      </c>
      <c r="D20" s="394">
        <v>24.50287585285038</v>
      </c>
      <c r="E20" s="394">
        <v>23.42047345536529</v>
      </c>
      <c r="F20" s="394">
        <v>20.660925424934522</v>
      </c>
      <c r="G20" s="394">
        <v>17.968106639575783</v>
      </c>
      <c r="H20" s="395">
        <v>16.114565130981934</v>
      </c>
      <c r="I20" s="620">
        <v>16.23621680385153</v>
      </c>
    </row>
    <row r="21" spans="1:9">
      <c r="A21" s="539" t="s">
        <v>186</v>
      </c>
      <c r="B21" s="392">
        <v>9.3062379038261138</v>
      </c>
      <c r="C21" s="392">
        <v>8.8544505519885455</v>
      </c>
      <c r="D21" s="392">
        <v>8.8160891013667371</v>
      </c>
      <c r="E21" s="392">
        <v>8.810911027884563</v>
      </c>
      <c r="F21" s="392">
        <v>8.3470756672666582</v>
      </c>
      <c r="G21" s="392">
        <v>8.837631702492823</v>
      </c>
      <c r="H21" s="393">
        <v>8.6820060147443723</v>
      </c>
      <c r="I21" s="621">
        <v>9.1240875912408761</v>
      </c>
    </row>
    <row r="22" spans="1:9" ht="12" customHeight="1">
      <c r="A22" s="386" t="s">
        <v>187</v>
      </c>
      <c r="B22" s="394">
        <v>7.1202421716043869</v>
      </c>
      <c r="C22" s="394">
        <v>6.9005496789690053</v>
      </c>
      <c r="D22" s="394">
        <v>6.9860800884743837</v>
      </c>
      <c r="E22" s="394">
        <v>7.4181280633586173</v>
      </c>
      <c r="F22" s="394">
        <v>6.7522463775926305</v>
      </c>
      <c r="G22" s="394">
        <v>7.5781364241570657</v>
      </c>
      <c r="H22" s="395">
        <v>7.7587952512018239</v>
      </c>
      <c r="I22" s="620">
        <v>8.1204379562043787</v>
      </c>
    </row>
    <row r="23" spans="1:9" ht="12" customHeight="1">
      <c r="A23" s="539" t="s">
        <v>188</v>
      </c>
      <c r="B23" s="392">
        <v>1.5210163267331647</v>
      </c>
      <c r="C23" s="392">
        <v>1.6411843503164116</v>
      </c>
      <c r="D23" s="392">
        <v>1.6223206238488967</v>
      </c>
      <c r="E23" s="392">
        <v>1.9390776167844181</v>
      </c>
      <c r="F23" s="392">
        <v>1.7083607281820239</v>
      </c>
      <c r="G23" s="392">
        <v>1.8767364718739659</v>
      </c>
      <c r="H23" s="393">
        <v>1.8707954911916242</v>
      </c>
      <c r="I23" s="621">
        <v>1.9234353160428639</v>
      </c>
    </row>
    <row r="24" spans="1:9">
      <c r="A24" s="386" t="s">
        <v>189</v>
      </c>
      <c r="B24" s="916">
        <v>1.3364101037169371</v>
      </c>
      <c r="C24" s="916">
        <v>1.5049193958150493</v>
      </c>
      <c r="D24" s="916">
        <v>1.2613695242324892</v>
      </c>
      <c r="E24" s="916">
        <v>1.7136226809317152</v>
      </c>
      <c r="F24" s="916">
        <v>1.4439330739355529</v>
      </c>
      <c r="G24" s="916">
        <v>1.5080849360824424</v>
      </c>
      <c r="H24" s="910">
        <v>1.4718124479709613</v>
      </c>
      <c r="I24" s="906">
        <v>1.5157633172852927</v>
      </c>
    </row>
    <row r="25" spans="1:9" ht="12.75" customHeight="1">
      <c r="A25" s="540" t="s">
        <v>6</v>
      </c>
      <c r="B25" s="917"/>
      <c r="C25" s="917"/>
      <c r="D25" s="917"/>
      <c r="E25" s="917"/>
      <c r="F25" s="917"/>
      <c r="G25" s="917"/>
      <c r="H25" s="911"/>
      <c r="I25" s="907"/>
    </row>
    <row r="26" spans="1:9">
      <c r="A26" s="927" t="s">
        <v>89</v>
      </c>
      <c r="B26" s="927"/>
      <c r="C26" s="927"/>
      <c r="D26" s="927"/>
      <c r="E26" s="927"/>
      <c r="F26" s="927"/>
      <c r="G26" s="927"/>
      <c r="H26" s="927"/>
      <c r="I26" s="927"/>
    </row>
    <row r="27" spans="1:9" ht="12.75" customHeight="1">
      <c r="A27" s="391" t="s">
        <v>365</v>
      </c>
      <c r="B27" s="905">
        <v>2.9</v>
      </c>
      <c r="C27" s="905">
        <v>3.3</v>
      </c>
      <c r="D27" s="905">
        <v>3</v>
      </c>
      <c r="E27" s="905">
        <v>3.2</v>
      </c>
      <c r="F27" s="392">
        <v>0.12815675847241934</v>
      </c>
      <c r="G27" s="392">
        <v>0.20897957239564419</v>
      </c>
      <c r="H27" s="393">
        <v>0.28681742967457252</v>
      </c>
      <c r="I27" s="621">
        <v>0.34684065934065933</v>
      </c>
    </row>
    <row r="28" spans="1:9" ht="12.75" customHeight="1">
      <c r="A28" s="386" t="s">
        <v>364</v>
      </c>
      <c r="B28" s="905"/>
      <c r="C28" s="905"/>
      <c r="D28" s="905"/>
      <c r="E28" s="905"/>
      <c r="F28" s="394">
        <v>5.0615930963032163</v>
      </c>
      <c r="G28" s="394">
        <v>7.4274078793038782</v>
      </c>
      <c r="H28" s="395">
        <v>9.7006996255116551</v>
      </c>
      <c r="I28" s="620">
        <v>10.574061355311356</v>
      </c>
    </row>
    <row r="29" spans="1:9">
      <c r="A29" s="539" t="s">
        <v>307</v>
      </c>
      <c r="B29" s="392">
        <v>30.816951255479054</v>
      </c>
      <c r="C29" s="392">
        <v>35.541100398807451</v>
      </c>
      <c r="D29" s="392">
        <v>35.622698815203222</v>
      </c>
      <c r="E29" s="392">
        <v>35.92825954789145</v>
      </c>
      <c r="F29" s="392">
        <v>38.218860602576314</v>
      </c>
      <c r="G29" s="392">
        <v>37.947951583422146</v>
      </c>
      <c r="H29" s="393">
        <v>37.249687926379657</v>
      </c>
      <c r="I29" s="623">
        <v>35.181433150183153</v>
      </c>
    </row>
    <row r="30" spans="1:9" ht="12" customHeight="1">
      <c r="A30" s="622" t="s">
        <v>306</v>
      </c>
      <c r="B30" s="624">
        <v>28.868390810442495</v>
      </c>
      <c r="C30" s="624">
        <v>27.870832849343707</v>
      </c>
      <c r="D30" s="624">
        <v>28.102749244280169</v>
      </c>
      <c r="E30" s="624">
        <v>28.115155032332943</v>
      </c>
      <c r="F30" s="624">
        <v>26.011031063042346</v>
      </c>
      <c r="G30" s="624">
        <v>23.857012723343196</v>
      </c>
      <c r="H30" s="625">
        <v>22.086683891195168</v>
      </c>
      <c r="I30" s="626">
        <v>22.053571428571427</v>
      </c>
    </row>
    <row r="31" spans="1:9" ht="12" customHeight="1">
      <c r="A31" s="539" t="s">
        <v>186</v>
      </c>
      <c r="B31" s="392">
        <v>18.023167122618965</v>
      </c>
      <c r="C31" s="392">
        <v>15.026135439656175</v>
      </c>
      <c r="D31" s="392">
        <v>15.065686738012349</v>
      </c>
      <c r="E31" s="392">
        <v>15.479743547228209</v>
      </c>
      <c r="F31" s="392">
        <v>14.320020600899493</v>
      </c>
      <c r="G31" s="392">
        <v>13.949237611559964</v>
      </c>
      <c r="H31" s="393">
        <v>13.746915551426831</v>
      </c>
      <c r="I31" s="623">
        <v>13.432348901098901</v>
      </c>
    </row>
    <row r="32" spans="1:9">
      <c r="A32" s="622" t="s">
        <v>187</v>
      </c>
      <c r="B32" s="624">
        <v>13.489408007810514</v>
      </c>
      <c r="C32" s="624">
        <v>12.33050683393348</v>
      </c>
      <c r="D32" s="624">
        <v>12.25412243377602</v>
      </c>
      <c r="E32" s="624">
        <v>11.776653954568065</v>
      </c>
      <c r="F32" s="624">
        <v>10.975967613469635</v>
      </c>
      <c r="G32" s="624">
        <v>11.18249096505695</v>
      </c>
      <c r="H32" s="625">
        <v>11.515661741225651</v>
      </c>
      <c r="I32" s="626">
        <v>11.809180402930403</v>
      </c>
    </row>
    <row r="33" spans="1:10">
      <c r="A33" s="539" t="s">
        <v>188</v>
      </c>
      <c r="B33" s="392">
        <v>3.2157349306918612</v>
      </c>
      <c r="C33" s="392">
        <v>3.2632516358849264</v>
      </c>
      <c r="D33" s="392">
        <v>3.3423589919915191</v>
      </c>
      <c r="E33" s="392">
        <v>3.1635162770132097</v>
      </c>
      <c r="F33" s="392">
        <v>3.0613894827617183</v>
      </c>
      <c r="G33" s="392">
        <v>3.0894444477521299</v>
      </c>
      <c r="H33" s="393">
        <v>3.1410572763956224</v>
      </c>
      <c r="I33" s="623">
        <v>3.5456730769230771</v>
      </c>
    </row>
    <row r="34" spans="1:10">
      <c r="A34" s="622" t="s">
        <v>189</v>
      </c>
      <c r="B34" s="914">
        <v>2.7204588676789148</v>
      </c>
      <c r="C34" s="914">
        <v>2.6491656018894956</v>
      </c>
      <c r="D34" s="914">
        <v>2.5844901935502356</v>
      </c>
      <c r="E34" s="914">
        <v>2.3123583706405793</v>
      </c>
      <c r="F34" s="914">
        <v>2.2229807824748629</v>
      </c>
      <c r="G34" s="914">
        <v>2.337475217166094</v>
      </c>
      <c r="H34" s="912">
        <v>2.2724765581908439</v>
      </c>
      <c r="I34" s="908">
        <v>3.1</v>
      </c>
    </row>
    <row r="35" spans="1:10">
      <c r="A35" s="540" t="s">
        <v>6</v>
      </c>
      <c r="B35" s="915"/>
      <c r="C35" s="915"/>
      <c r="D35" s="915"/>
      <c r="E35" s="915"/>
      <c r="F35" s="915"/>
      <c r="G35" s="915"/>
      <c r="H35" s="913"/>
      <c r="I35" s="909"/>
    </row>
    <row r="36" spans="1:10" ht="49.5" customHeight="1">
      <c r="A36" s="882" t="s">
        <v>405</v>
      </c>
      <c r="B36" s="882"/>
      <c r="C36" s="882"/>
      <c r="D36" s="882"/>
      <c r="E36" s="882"/>
      <c r="F36" s="882"/>
      <c r="G36" s="882"/>
      <c r="H36" s="882"/>
      <c r="I36" s="882"/>
    </row>
    <row r="37" spans="1:10" ht="12.75" customHeight="1"/>
    <row r="40" spans="1:10">
      <c r="J40" s="12"/>
    </row>
    <row r="68" ht="24.75" customHeight="1"/>
  </sheetData>
  <mergeCells count="44">
    <mergeCell ref="C14:C15"/>
    <mergeCell ref="C34:C35"/>
    <mergeCell ref="C24:C25"/>
    <mergeCell ref="B14:B15"/>
    <mergeCell ref="B34:B35"/>
    <mergeCell ref="B24:B25"/>
    <mergeCell ref="B27:B28"/>
    <mergeCell ref="C27:C28"/>
    <mergeCell ref="G14:G15"/>
    <mergeCell ref="G24:G25"/>
    <mergeCell ref="G34:G35"/>
    <mergeCell ref="F14:F15"/>
    <mergeCell ref="F34:F35"/>
    <mergeCell ref="F24:F25"/>
    <mergeCell ref="B5:I5"/>
    <mergeCell ref="A3:A5"/>
    <mergeCell ref="A36:I36"/>
    <mergeCell ref="A6:I6"/>
    <mergeCell ref="A2:I2"/>
    <mergeCell ref="A16:I16"/>
    <mergeCell ref="B3:I3"/>
    <mergeCell ref="A26:I26"/>
    <mergeCell ref="I14:I15"/>
    <mergeCell ref="H14:H15"/>
    <mergeCell ref="B7:B8"/>
    <mergeCell ref="C7:C8"/>
    <mergeCell ref="D7:D8"/>
    <mergeCell ref="E7:E8"/>
    <mergeCell ref="B17:B18"/>
    <mergeCell ref="C17:C18"/>
    <mergeCell ref="D17:D18"/>
    <mergeCell ref="E17:E18"/>
    <mergeCell ref="E14:E15"/>
    <mergeCell ref="D14:D15"/>
    <mergeCell ref="D27:D28"/>
    <mergeCell ref="E27:E28"/>
    <mergeCell ref="I24:I25"/>
    <mergeCell ref="I34:I35"/>
    <mergeCell ref="H24:H25"/>
    <mergeCell ref="H34:H35"/>
    <mergeCell ref="E34:E35"/>
    <mergeCell ref="E24:E25"/>
    <mergeCell ref="D24:D25"/>
    <mergeCell ref="D34:D35"/>
  </mergeCells>
  <phoneticPr fontId="37" type="noConversion"/>
  <hyperlinks>
    <hyperlink ref="A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zoomScaleNormal="100" workbookViewId="0">
      <selection sqref="A1:B1"/>
    </sheetView>
  </sheetViews>
  <sheetFormatPr baseColWidth="10" defaultRowHeight="12.75"/>
  <cols>
    <col min="1" max="1" width="37.85546875" customWidth="1"/>
    <col min="2" max="7" width="8.140625" customWidth="1"/>
  </cols>
  <sheetData>
    <row r="1" spans="1:25" ht="25.5" customHeight="1">
      <c r="A1" s="713" t="s">
        <v>116</v>
      </c>
      <c r="B1" s="713"/>
    </row>
    <row r="2" spans="1:25" s="5" customFormat="1" ht="28.5" customHeight="1">
      <c r="A2" s="730" t="s">
        <v>456</v>
      </c>
      <c r="B2" s="730"/>
      <c r="C2" s="730"/>
      <c r="D2" s="730"/>
      <c r="E2" s="730"/>
      <c r="F2" s="730"/>
      <c r="G2" s="730"/>
      <c r="H2" s="121"/>
      <c r="I2" s="121"/>
      <c r="J2" s="121"/>
      <c r="K2" s="121"/>
      <c r="L2" s="121"/>
      <c r="M2" s="121"/>
      <c r="N2" s="121"/>
      <c r="O2" s="121"/>
      <c r="P2" s="121"/>
      <c r="Q2" s="121"/>
      <c r="R2" s="121"/>
      <c r="S2" s="121"/>
      <c r="T2" s="121"/>
      <c r="U2" s="121"/>
    </row>
    <row r="3" spans="1:25" ht="24.75" customHeight="1">
      <c r="A3" s="928" t="s">
        <v>314</v>
      </c>
      <c r="B3" s="55">
        <v>2002</v>
      </c>
      <c r="C3" s="55">
        <v>2004</v>
      </c>
      <c r="D3" s="55">
        <v>2006</v>
      </c>
      <c r="E3" s="55">
        <v>2008</v>
      </c>
      <c r="F3" s="55">
        <v>2010</v>
      </c>
      <c r="G3" s="142">
        <v>2012</v>
      </c>
    </row>
    <row r="4" spans="1:25">
      <c r="A4" s="929"/>
      <c r="B4" s="930" t="s">
        <v>166</v>
      </c>
      <c r="C4" s="880"/>
      <c r="D4" s="880"/>
      <c r="E4" s="880"/>
      <c r="F4" s="880"/>
      <c r="G4" s="880"/>
    </row>
    <row r="5" spans="1:25">
      <c r="A5" s="10" t="s">
        <v>60</v>
      </c>
      <c r="B5" s="198">
        <v>100</v>
      </c>
      <c r="C5" s="198">
        <v>100</v>
      </c>
      <c r="D5" s="198">
        <v>100</v>
      </c>
      <c r="E5" s="198">
        <v>100</v>
      </c>
      <c r="F5" s="198">
        <v>100</v>
      </c>
      <c r="G5" s="202">
        <v>100</v>
      </c>
    </row>
    <row r="6" spans="1:25" ht="25.5">
      <c r="A6" s="388" t="s">
        <v>311</v>
      </c>
      <c r="B6" s="434">
        <v>56</v>
      </c>
      <c r="C6" s="436">
        <v>56</v>
      </c>
      <c r="D6" s="436">
        <v>53</v>
      </c>
      <c r="E6" s="436">
        <v>56</v>
      </c>
      <c r="F6" s="436">
        <v>57</v>
      </c>
      <c r="G6" s="201">
        <v>60</v>
      </c>
    </row>
    <row r="7" spans="1:25" ht="37.5">
      <c r="A7" s="143" t="s">
        <v>312</v>
      </c>
      <c r="B7" s="198">
        <v>12</v>
      </c>
      <c r="C7" s="198">
        <v>12</v>
      </c>
      <c r="D7" s="198">
        <v>12</v>
      </c>
      <c r="E7" s="198">
        <v>13</v>
      </c>
      <c r="F7" s="198">
        <v>11</v>
      </c>
      <c r="G7" s="202">
        <v>9</v>
      </c>
    </row>
    <row r="8" spans="1:25" ht="37.5">
      <c r="A8" s="388" t="s">
        <v>313</v>
      </c>
      <c r="B8" s="434">
        <v>4</v>
      </c>
      <c r="C8" s="436">
        <v>3</v>
      </c>
      <c r="D8" s="436">
        <v>2</v>
      </c>
      <c r="E8" s="436">
        <v>3</v>
      </c>
      <c r="F8" s="436">
        <v>3</v>
      </c>
      <c r="G8" s="201">
        <v>3</v>
      </c>
    </row>
    <row r="9" spans="1:25">
      <c r="A9" s="143" t="s">
        <v>309</v>
      </c>
      <c r="B9" s="198">
        <v>24</v>
      </c>
      <c r="C9" s="198">
        <v>27</v>
      </c>
      <c r="D9" s="198">
        <v>29</v>
      </c>
      <c r="E9" s="198">
        <v>27</v>
      </c>
      <c r="F9" s="198">
        <v>25</v>
      </c>
      <c r="G9" s="202">
        <v>25</v>
      </c>
    </row>
    <row r="10" spans="1:25">
      <c r="A10" s="435" t="s">
        <v>310</v>
      </c>
      <c r="B10" s="437">
        <v>4</v>
      </c>
      <c r="C10" s="438">
        <v>3</v>
      </c>
      <c r="D10" s="438">
        <v>3</v>
      </c>
      <c r="E10" s="438">
        <v>3</v>
      </c>
      <c r="F10" s="438">
        <v>3</v>
      </c>
      <c r="G10" s="439">
        <v>2</v>
      </c>
    </row>
    <row r="11" spans="1:25" ht="69.75" customHeight="1">
      <c r="A11" s="931" t="s">
        <v>528</v>
      </c>
      <c r="B11" s="931"/>
      <c r="C11" s="931"/>
      <c r="D11" s="931"/>
      <c r="E11" s="931"/>
      <c r="F11" s="931"/>
      <c r="G11" s="931"/>
      <c r="H11" s="87"/>
      <c r="I11" s="87"/>
      <c r="J11" s="87"/>
      <c r="K11" s="87"/>
      <c r="L11" s="87"/>
      <c r="M11" s="87"/>
      <c r="N11" s="87"/>
      <c r="O11" s="87"/>
      <c r="P11" s="87"/>
      <c r="Q11" s="87"/>
      <c r="R11" s="87"/>
      <c r="S11" s="87"/>
      <c r="T11" s="87"/>
      <c r="U11" s="87"/>
      <c r="V11" s="87"/>
      <c r="W11" s="87"/>
      <c r="X11" s="87"/>
      <c r="Y11" s="87"/>
    </row>
    <row r="14" spans="1:25">
      <c r="B14" s="25"/>
      <c r="C14" s="25"/>
      <c r="D14" s="25"/>
      <c r="E14" s="25"/>
      <c r="F14" s="25"/>
      <c r="G14" s="25"/>
    </row>
  </sheetData>
  <mergeCells count="5">
    <mergeCell ref="A1:B1"/>
    <mergeCell ref="A2:G2"/>
    <mergeCell ref="A3:A4"/>
    <mergeCell ref="B4:G4"/>
    <mergeCell ref="A11:G11"/>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Normal="100" workbookViewId="0">
      <selection sqref="A1:B1"/>
    </sheetView>
  </sheetViews>
  <sheetFormatPr baseColWidth="10" defaultRowHeight="12.75"/>
  <sheetData>
    <row r="1" spans="1:11" ht="25.5" customHeight="1">
      <c r="A1" s="713" t="s">
        <v>116</v>
      </c>
      <c r="B1" s="713"/>
    </row>
    <row r="2" spans="1:11" ht="25.5" customHeight="1">
      <c r="A2" s="714" t="s">
        <v>434</v>
      </c>
      <c r="B2" s="714"/>
      <c r="C2" s="714"/>
      <c r="D2" s="714"/>
      <c r="E2" s="714"/>
      <c r="F2" s="714"/>
      <c r="G2" s="714"/>
      <c r="H2" s="714"/>
      <c r="I2" s="714"/>
      <c r="J2" s="714"/>
      <c r="K2" s="714"/>
    </row>
    <row r="25" spans="1:1" ht="16.5" customHeight="1">
      <c r="A25" s="183" t="s">
        <v>520</v>
      </c>
    </row>
  </sheetData>
  <mergeCells count="2">
    <mergeCell ref="A1:B1"/>
    <mergeCell ref="A2:K2"/>
  </mergeCells>
  <hyperlinks>
    <hyperlink ref="A1:B1" location="Inhalt!A1" display="Inhalt!A1"/>
  </hyperlinks>
  <pageMargins left="0.23622047244094491" right="0.23622047244094491" top="0.74803149606299213" bottom="0.74803149606299213" header="0.31496062992125984" footer="0.31496062992125984"/>
  <pageSetup paperSize="9" scale="98" orientation="landscape" r:id="rId1"/>
  <headerFooter scaleWithDoc="0">
    <oddHeader>&amp;CBildung in Deutschland 2016 - (Web-)Tabellen F2</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
  <sheetViews>
    <sheetView zoomScaleNormal="100" workbookViewId="0">
      <selection sqref="A1:B1"/>
    </sheetView>
  </sheetViews>
  <sheetFormatPr baseColWidth="10" defaultRowHeight="12.75"/>
  <cols>
    <col min="1" max="1" width="26.28515625" customWidth="1"/>
    <col min="2" max="16" width="9.5703125" customWidth="1"/>
  </cols>
  <sheetData>
    <row r="1" spans="1:24" ht="25.5" customHeight="1">
      <c r="A1" s="713" t="s">
        <v>116</v>
      </c>
      <c r="B1" s="713"/>
    </row>
    <row r="2" spans="1:24" s="5" customFormat="1" ht="12.75" customHeight="1">
      <c r="A2" s="730" t="s">
        <v>460</v>
      </c>
      <c r="B2" s="730"/>
      <c r="C2" s="730"/>
      <c r="D2" s="730"/>
      <c r="E2" s="730"/>
      <c r="F2" s="730"/>
      <c r="G2" s="730"/>
      <c r="H2" s="730"/>
      <c r="I2" s="730"/>
      <c r="J2" s="730"/>
      <c r="K2" s="730"/>
      <c r="L2" s="730"/>
      <c r="M2" s="730"/>
      <c r="N2" s="29"/>
      <c r="O2" s="29"/>
      <c r="P2" s="29"/>
      <c r="Q2" s="121"/>
      <c r="R2" s="121"/>
      <c r="S2" s="121"/>
      <c r="T2" s="121"/>
      <c r="U2" s="121"/>
      <c r="V2" s="121"/>
      <c r="W2" s="121"/>
      <c r="X2" s="121"/>
    </row>
    <row r="3" spans="1:24">
      <c r="A3" s="732" t="s">
        <v>2</v>
      </c>
      <c r="B3" s="762">
        <v>2010</v>
      </c>
      <c r="C3" s="726"/>
      <c r="D3" s="935"/>
      <c r="E3" s="932">
        <v>2011</v>
      </c>
      <c r="F3" s="726"/>
      <c r="G3" s="726"/>
      <c r="H3" s="932">
        <v>2012</v>
      </c>
      <c r="I3" s="726"/>
      <c r="J3" s="726"/>
      <c r="K3" s="932">
        <v>2013</v>
      </c>
      <c r="L3" s="726"/>
      <c r="M3" s="726"/>
      <c r="N3" s="932">
        <v>2014</v>
      </c>
      <c r="O3" s="726"/>
      <c r="P3" s="726"/>
    </row>
    <row r="4" spans="1:24" ht="12.75" customHeight="1">
      <c r="A4" s="733"/>
      <c r="B4" s="893" t="s">
        <v>203</v>
      </c>
      <c r="C4" s="858"/>
      <c r="D4" s="858"/>
      <c r="E4" s="858"/>
      <c r="F4" s="858"/>
      <c r="G4" s="858"/>
      <c r="H4" s="858"/>
      <c r="I4" s="858"/>
      <c r="J4" s="858"/>
      <c r="K4" s="858"/>
      <c r="L4" s="858"/>
      <c r="M4" s="858"/>
      <c r="N4" s="858"/>
      <c r="O4" s="858"/>
      <c r="P4" s="858"/>
    </row>
    <row r="5" spans="1:24" ht="98.25" customHeight="1">
      <c r="A5" s="733"/>
      <c r="B5" s="55" t="s">
        <v>283</v>
      </c>
      <c r="C5" s="55" t="s">
        <v>284</v>
      </c>
      <c r="D5" s="55" t="s">
        <v>432</v>
      </c>
      <c r="E5" s="55" t="s">
        <v>283</v>
      </c>
      <c r="F5" s="55" t="s">
        <v>284</v>
      </c>
      <c r="G5" s="55" t="s">
        <v>432</v>
      </c>
      <c r="H5" s="55" t="s">
        <v>283</v>
      </c>
      <c r="I5" s="55" t="s">
        <v>284</v>
      </c>
      <c r="J5" s="55" t="s">
        <v>432</v>
      </c>
      <c r="K5" s="55" t="s">
        <v>283</v>
      </c>
      <c r="L5" s="55" t="s">
        <v>284</v>
      </c>
      <c r="M5" s="55" t="s">
        <v>432</v>
      </c>
      <c r="N5" s="55" t="s">
        <v>283</v>
      </c>
      <c r="O5" s="55" t="s">
        <v>284</v>
      </c>
      <c r="P5" s="142" t="s">
        <v>432</v>
      </c>
    </row>
    <row r="6" spans="1:24">
      <c r="A6" s="734"/>
      <c r="B6" s="192" t="s">
        <v>58</v>
      </c>
      <c r="C6" s="933" t="s">
        <v>59</v>
      </c>
      <c r="D6" s="933"/>
      <c r="E6" s="192" t="s">
        <v>58</v>
      </c>
      <c r="F6" s="933" t="s">
        <v>59</v>
      </c>
      <c r="G6" s="765"/>
      <c r="H6" s="192" t="s">
        <v>58</v>
      </c>
      <c r="I6" s="933" t="s">
        <v>59</v>
      </c>
      <c r="J6" s="765"/>
      <c r="K6" s="304" t="s">
        <v>58</v>
      </c>
      <c r="L6" s="933" t="s">
        <v>59</v>
      </c>
      <c r="M6" s="765"/>
      <c r="N6" s="613" t="s">
        <v>58</v>
      </c>
      <c r="O6" s="933" t="s">
        <v>59</v>
      </c>
      <c r="P6" s="765"/>
    </row>
    <row r="7" spans="1:24" ht="13.5">
      <c r="A7" s="10" t="s">
        <v>37</v>
      </c>
      <c r="B7" s="198">
        <v>8800</v>
      </c>
      <c r="C7" s="688">
        <v>100</v>
      </c>
      <c r="D7" s="688">
        <v>100</v>
      </c>
      <c r="E7" s="198">
        <v>12000</v>
      </c>
      <c r="F7" s="688">
        <v>100</v>
      </c>
      <c r="G7" s="688">
        <v>100</v>
      </c>
      <c r="H7" s="198">
        <v>12300</v>
      </c>
      <c r="I7" s="688">
        <v>100</v>
      </c>
      <c r="J7" s="692">
        <v>100</v>
      </c>
      <c r="K7" s="198">
        <v>13000</v>
      </c>
      <c r="L7" s="688">
        <v>100</v>
      </c>
      <c r="M7" s="692">
        <v>100</v>
      </c>
      <c r="N7" s="198">
        <v>13700</v>
      </c>
      <c r="O7" s="688">
        <v>100</v>
      </c>
      <c r="P7" s="692">
        <v>100</v>
      </c>
    </row>
    <row r="8" spans="1:24" ht="13.5">
      <c r="A8" s="120" t="s">
        <v>38</v>
      </c>
      <c r="B8" s="199"/>
      <c r="C8" s="689">
        <v>79.099999999999994</v>
      </c>
      <c r="D8" s="689">
        <v>93.9</v>
      </c>
      <c r="E8" s="199"/>
      <c r="F8" s="689">
        <v>82.8</v>
      </c>
      <c r="G8" s="689">
        <v>93.8</v>
      </c>
      <c r="H8" s="199"/>
      <c r="I8" s="689">
        <v>77.400000000000006</v>
      </c>
      <c r="J8" s="693">
        <v>92.8</v>
      </c>
      <c r="K8" s="199"/>
      <c r="L8" s="689">
        <v>73.2</v>
      </c>
      <c r="M8" s="693">
        <v>92.1</v>
      </c>
      <c r="N8" s="199"/>
      <c r="O8" s="689">
        <v>66</v>
      </c>
      <c r="P8" s="693">
        <v>91</v>
      </c>
    </row>
    <row r="9" spans="1:24">
      <c r="A9" s="238" t="s">
        <v>78</v>
      </c>
      <c r="B9" s="200"/>
      <c r="C9" s="690"/>
      <c r="D9" s="690"/>
      <c r="E9" s="200"/>
      <c r="F9" s="690"/>
      <c r="G9" s="690"/>
      <c r="H9" s="200"/>
      <c r="I9" s="690"/>
      <c r="J9" s="694"/>
      <c r="K9" s="200"/>
      <c r="L9" s="690"/>
      <c r="M9" s="694"/>
      <c r="N9" s="200"/>
      <c r="O9" s="690"/>
      <c r="P9" s="694"/>
    </row>
    <row r="10" spans="1:24">
      <c r="A10" s="239" t="s">
        <v>107</v>
      </c>
      <c r="B10" s="201">
        <v>1700</v>
      </c>
      <c r="C10" s="689">
        <v>19.458295557570263</v>
      </c>
      <c r="D10" s="689">
        <v>59.5</v>
      </c>
      <c r="E10" s="201">
        <v>2300</v>
      </c>
      <c r="F10" s="689">
        <v>19.156546331725171</v>
      </c>
      <c r="G10" s="689">
        <v>59.7</v>
      </c>
      <c r="H10" s="201">
        <v>2300</v>
      </c>
      <c r="I10" s="689">
        <v>18.7</v>
      </c>
      <c r="J10" s="693">
        <v>57.6</v>
      </c>
      <c r="K10" s="201">
        <v>2300</v>
      </c>
      <c r="L10" s="689">
        <v>17.995095033721643</v>
      </c>
      <c r="M10" s="693">
        <v>57.620186742804222</v>
      </c>
      <c r="N10" s="201">
        <v>2400</v>
      </c>
      <c r="O10" s="689">
        <v>17.995095033721643</v>
      </c>
      <c r="P10" s="693">
        <v>57</v>
      </c>
    </row>
    <row r="11" spans="1:24">
      <c r="A11" s="238" t="s">
        <v>89</v>
      </c>
      <c r="B11" s="202">
        <v>2800</v>
      </c>
      <c r="C11" s="688">
        <v>31.255666364460559</v>
      </c>
      <c r="D11" s="688">
        <v>32.6</v>
      </c>
      <c r="E11" s="202">
        <v>4100</v>
      </c>
      <c r="F11" s="688">
        <v>33.98768923639993</v>
      </c>
      <c r="G11" s="688">
        <v>32.200000000000003</v>
      </c>
      <c r="H11" s="202">
        <v>4200</v>
      </c>
      <c r="I11" s="688">
        <v>34.4</v>
      </c>
      <c r="J11" s="695">
        <v>33.5</v>
      </c>
      <c r="K11" s="202">
        <v>4600</v>
      </c>
      <c r="L11" s="688">
        <v>35.216125076640097</v>
      </c>
      <c r="M11" s="695">
        <v>32.969567989732802</v>
      </c>
      <c r="N11" s="202">
        <v>4500</v>
      </c>
      <c r="O11" s="688">
        <v>33</v>
      </c>
      <c r="P11" s="695">
        <v>33</v>
      </c>
    </row>
    <row r="12" spans="1:24">
      <c r="A12" s="239" t="s">
        <v>54</v>
      </c>
      <c r="B12" s="201">
        <v>2500</v>
      </c>
      <c r="C12" s="689">
        <v>28.354487760652763</v>
      </c>
      <c r="D12" s="689">
        <v>1.9</v>
      </c>
      <c r="E12" s="201">
        <v>3600</v>
      </c>
      <c r="F12" s="689">
        <v>29.662285809349527</v>
      </c>
      <c r="G12" s="689">
        <v>1.8</v>
      </c>
      <c r="H12" s="201">
        <v>3000</v>
      </c>
      <c r="I12" s="689">
        <v>24.3</v>
      </c>
      <c r="J12" s="693">
        <v>1.7</v>
      </c>
      <c r="K12" s="201">
        <v>2600</v>
      </c>
      <c r="L12" s="689">
        <v>19.964745554874312</v>
      </c>
      <c r="M12" s="693">
        <v>1.5595745285739233</v>
      </c>
      <c r="N12" s="201">
        <v>2000</v>
      </c>
      <c r="O12" s="689">
        <v>15</v>
      </c>
      <c r="P12" s="693">
        <v>1</v>
      </c>
    </row>
    <row r="13" spans="1:24" ht="13.5">
      <c r="A13" s="157" t="s">
        <v>1</v>
      </c>
      <c r="B13" s="203"/>
      <c r="C13" s="688">
        <v>20.9</v>
      </c>
      <c r="D13" s="688">
        <v>6.1</v>
      </c>
      <c r="E13" s="203"/>
      <c r="F13" s="688">
        <v>17.193478622525372</v>
      </c>
      <c r="G13" s="688">
        <v>6.2</v>
      </c>
      <c r="H13" s="203"/>
      <c r="I13" s="688">
        <v>22.6</v>
      </c>
      <c r="J13" s="695">
        <v>7.2</v>
      </c>
      <c r="K13" s="203"/>
      <c r="L13" s="688">
        <v>26.824034334763947</v>
      </c>
      <c r="M13" s="695">
        <v>7.8506707388890469</v>
      </c>
      <c r="N13" s="203"/>
      <c r="O13" s="688">
        <v>34</v>
      </c>
      <c r="P13" s="695">
        <v>9</v>
      </c>
    </row>
    <row r="14" spans="1:24">
      <c r="A14" s="240" t="s">
        <v>78</v>
      </c>
      <c r="B14" s="204"/>
      <c r="C14" s="689"/>
      <c r="D14" s="689"/>
      <c r="E14" s="204"/>
      <c r="F14" s="689"/>
      <c r="G14" s="689"/>
      <c r="H14" s="204"/>
      <c r="I14" s="689"/>
      <c r="J14" s="693"/>
      <c r="K14" s="204"/>
      <c r="L14" s="689"/>
      <c r="M14" s="693"/>
      <c r="N14" s="204"/>
      <c r="O14" s="689"/>
      <c r="P14" s="693"/>
    </row>
    <row r="15" spans="1:24">
      <c r="A15" s="241" t="s">
        <v>107</v>
      </c>
      <c r="B15" s="198">
        <v>500</v>
      </c>
      <c r="C15" s="688">
        <v>5</v>
      </c>
      <c r="D15" s="688">
        <v>0.8</v>
      </c>
      <c r="E15" s="198">
        <v>500</v>
      </c>
      <c r="F15" s="688">
        <v>3.8263184162368993</v>
      </c>
      <c r="G15" s="688">
        <v>0.8</v>
      </c>
      <c r="H15" s="198">
        <v>500</v>
      </c>
      <c r="I15" s="688">
        <v>4</v>
      </c>
      <c r="J15" s="695">
        <v>0.9</v>
      </c>
      <c r="K15" s="198">
        <v>600</v>
      </c>
      <c r="L15" s="688">
        <v>4.3608215818516243</v>
      </c>
      <c r="M15" s="695">
        <v>0.98143537716116824</v>
      </c>
      <c r="N15" s="198">
        <v>500</v>
      </c>
      <c r="O15" s="688">
        <v>4.3608215818516243</v>
      </c>
      <c r="P15" s="695">
        <v>0.98143537716116824</v>
      </c>
    </row>
    <row r="16" spans="1:24">
      <c r="A16" s="240" t="s">
        <v>89</v>
      </c>
      <c r="B16" s="205">
        <v>600</v>
      </c>
      <c r="C16" s="689">
        <v>6.3</v>
      </c>
      <c r="D16" s="689">
        <v>3.6</v>
      </c>
      <c r="E16" s="205">
        <v>800</v>
      </c>
      <c r="F16" s="689">
        <v>6.3</v>
      </c>
      <c r="G16" s="689">
        <v>4.4000000000000004</v>
      </c>
      <c r="H16" s="205">
        <v>900</v>
      </c>
      <c r="I16" s="689">
        <v>7.7</v>
      </c>
      <c r="J16" s="693">
        <v>4.7</v>
      </c>
      <c r="K16" s="205">
        <v>1600</v>
      </c>
      <c r="L16" s="689">
        <v>11.978847332924586</v>
      </c>
      <c r="M16" s="693">
        <v>5.2645793819373656</v>
      </c>
      <c r="N16" s="205">
        <v>1500</v>
      </c>
      <c r="O16" s="689">
        <v>11</v>
      </c>
      <c r="P16" s="693">
        <v>5.2645793819373656</v>
      </c>
    </row>
    <row r="17" spans="1:16" ht="13.5">
      <c r="A17" s="628" t="s">
        <v>404</v>
      </c>
      <c r="B17" s="206">
        <v>800</v>
      </c>
      <c r="C17" s="691">
        <v>9.5</v>
      </c>
      <c r="D17" s="691">
        <v>1.6</v>
      </c>
      <c r="E17" s="206">
        <v>800</v>
      </c>
      <c r="F17" s="691">
        <v>7</v>
      </c>
      <c r="G17" s="691">
        <v>1</v>
      </c>
      <c r="H17" s="206">
        <v>1300</v>
      </c>
      <c r="I17" s="691">
        <v>10.9</v>
      </c>
      <c r="J17" s="696">
        <v>1.6</v>
      </c>
      <c r="K17" s="206">
        <v>1400</v>
      </c>
      <c r="L17" s="691">
        <v>10.484365419987737</v>
      </c>
      <c r="M17" s="696">
        <v>1.6046559797905133</v>
      </c>
      <c r="N17" s="206">
        <v>2700</v>
      </c>
      <c r="O17" s="691">
        <v>20</v>
      </c>
      <c r="P17" s="696">
        <v>3</v>
      </c>
    </row>
    <row r="18" spans="1:16">
      <c r="A18" s="120" t="s">
        <v>510</v>
      </c>
      <c r="B18" s="697" t="s">
        <v>115</v>
      </c>
      <c r="C18" s="697" t="s">
        <v>115</v>
      </c>
      <c r="D18" s="697" t="s">
        <v>115</v>
      </c>
      <c r="E18" s="697" t="s">
        <v>115</v>
      </c>
      <c r="F18" s="697" t="s">
        <v>115</v>
      </c>
      <c r="G18" s="697" t="s">
        <v>115</v>
      </c>
      <c r="H18" s="618">
        <v>5000</v>
      </c>
      <c r="I18" s="689">
        <v>41</v>
      </c>
      <c r="J18" s="693">
        <v>4</v>
      </c>
      <c r="K18" s="618">
        <v>4700</v>
      </c>
      <c r="L18" s="689">
        <v>36</v>
      </c>
      <c r="M18" s="693">
        <v>4</v>
      </c>
      <c r="N18" s="618">
        <v>5300</v>
      </c>
      <c r="O18" s="689">
        <v>38</v>
      </c>
      <c r="P18" s="693">
        <v>5</v>
      </c>
    </row>
    <row r="19" spans="1:16" ht="70.5" customHeight="1">
      <c r="A19" s="716" t="s">
        <v>529</v>
      </c>
      <c r="B19" s="934"/>
      <c r="C19" s="934"/>
      <c r="D19" s="934"/>
      <c r="E19" s="934"/>
      <c r="F19" s="934"/>
      <c r="G19" s="934"/>
      <c r="H19" s="934"/>
      <c r="I19" s="934"/>
      <c r="J19" s="934"/>
      <c r="K19" s="934"/>
      <c r="L19" s="934"/>
      <c r="M19" s="934"/>
      <c r="N19" s="934"/>
      <c r="O19" s="934"/>
      <c r="P19" s="934"/>
    </row>
    <row r="20" spans="1:16">
      <c r="A20" s="197"/>
      <c r="B20" s="96"/>
      <c r="C20" s="96"/>
      <c r="D20" s="96"/>
      <c r="E20" s="96"/>
      <c r="F20" s="96"/>
      <c r="G20" s="96"/>
    </row>
    <row r="21" spans="1:16">
      <c r="A21" s="197"/>
      <c r="B21" s="96"/>
      <c r="C21" s="96"/>
      <c r="D21" s="96"/>
      <c r="E21" s="96"/>
      <c r="F21" s="96"/>
      <c r="G21" s="96"/>
    </row>
  </sheetData>
  <mergeCells count="15">
    <mergeCell ref="A1:B1"/>
    <mergeCell ref="A3:A6"/>
    <mergeCell ref="C6:D6"/>
    <mergeCell ref="F6:G6"/>
    <mergeCell ref="B3:D3"/>
    <mergeCell ref="N3:P3"/>
    <mergeCell ref="O6:P6"/>
    <mergeCell ref="B4:P4"/>
    <mergeCell ref="E3:G3"/>
    <mergeCell ref="A2:M2"/>
    <mergeCell ref="K3:M3"/>
    <mergeCell ref="L6:M6"/>
    <mergeCell ref="H3:J3"/>
    <mergeCell ref="I6:J6"/>
    <mergeCell ref="A19:P19"/>
  </mergeCells>
  <phoneticPr fontId="37" type="noConversion"/>
  <hyperlinks>
    <hyperlink ref="A1" location="Inhalt!A1" display="Zurück zum Inhalt"/>
  </hyperlinks>
  <pageMargins left="0.23622047244094491" right="0.23622047244094491" top="0.74803149606299213" bottom="0.74803149606299213" header="0.31496062992125984" footer="0.31496062992125984"/>
  <pageSetup paperSize="9" scale="86" orientation="landscape" r:id="rId1"/>
  <headerFooter scaleWithDoc="0">
    <oddHeader>&amp;CBildung in Deutschland 2016 - (Web-)Tabellen F2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
  <sheetViews>
    <sheetView zoomScaleNormal="100" workbookViewId="0"/>
  </sheetViews>
  <sheetFormatPr baseColWidth="10" defaultRowHeight="12.75"/>
  <cols>
    <col min="1" max="1" width="36" customWidth="1"/>
    <col min="2" max="4" width="19.42578125" customWidth="1"/>
    <col min="5" max="5" width="12.28515625" customWidth="1"/>
    <col min="6" max="6" width="9.140625" customWidth="1"/>
    <col min="7" max="7" width="12" customWidth="1"/>
    <col min="8" max="9" width="19.42578125" customWidth="1"/>
  </cols>
  <sheetData>
    <row r="1" spans="1:27" ht="25.5" customHeight="1">
      <c r="A1" s="80" t="s">
        <v>116</v>
      </c>
      <c r="B1" s="80"/>
      <c r="C1" s="4"/>
      <c r="D1" s="4"/>
      <c r="E1" s="4"/>
      <c r="F1" s="4"/>
    </row>
    <row r="2" spans="1:27" s="5" customFormat="1" ht="12.75" customHeight="1">
      <c r="A2" s="730" t="s">
        <v>458</v>
      </c>
      <c r="B2" s="730"/>
      <c r="C2" s="730"/>
      <c r="D2" s="730"/>
      <c r="E2" s="730"/>
      <c r="F2" s="730"/>
      <c r="G2" s="730"/>
      <c r="H2" s="730"/>
      <c r="I2" s="730"/>
      <c r="J2" s="121"/>
      <c r="K2" s="121"/>
      <c r="L2" s="121"/>
      <c r="M2" s="121"/>
      <c r="N2" s="121"/>
      <c r="O2" s="121"/>
      <c r="P2" s="121"/>
      <c r="Q2" s="121"/>
      <c r="R2" s="121"/>
      <c r="S2" s="121"/>
      <c r="T2" s="121"/>
      <c r="U2" s="121"/>
      <c r="V2" s="121"/>
      <c r="W2" s="121"/>
    </row>
    <row r="3" spans="1:27" ht="14.25" customHeight="1">
      <c r="A3" s="937"/>
      <c r="B3" s="725" t="s">
        <v>319</v>
      </c>
      <c r="C3" s="726"/>
      <c r="D3" s="878"/>
      <c r="E3" s="725" t="s">
        <v>326</v>
      </c>
      <c r="F3" s="726"/>
      <c r="G3" s="726"/>
      <c r="H3" s="726"/>
      <c r="I3" s="726"/>
      <c r="J3" s="29"/>
      <c r="K3" s="29"/>
      <c r="L3" s="29"/>
      <c r="M3" s="29"/>
      <c r="N3" s="29"/>
      <c r="O3" s="29"/>
      <c r="P3" s="29"/>
      <c r="Q3" s="29"/>
      <c r="R3" s="29"/>
      <c r="S3" s="29"/>
      <c r="T3" s="29"/>
      <c r="U3" s="29"/>
      <c r="V3" s="29"/>
      <c r="W3" s="29"/>
    </row>
    <row r="4" spans="1:27" ht="50.25" customHeight="1">
      <c r="A4" s="928"/>
      <c r="B4" s="55" t="s">
        <v>316</v>
      </c>
      <c r="C4" s="55" t="s">
        <v>317</v>
      </c>
      <c r="D4" s="55" t="s">
        <v>320</v>
      </c>
      <c r="E4" s="55" t="s">
        <v>322</v>
      </c>
      <c r="F4" s="55" t="s">
        <v>321</v>
      </c>
      <c r="G4" s="55" t="s">
        <v>323</v>
      </c>
      <c r="H4" s="142" t="s">
        <v>324</v>
      </c>
      <c r="I4" s="142" t="s">
        <v>325</v>
      </c>
    </row>
    <row r="5" spans="1:27">
      <c r="A5" s="929"/>
      <c r="B5" s="938" t="s">
        <v>166</v>
      </c>
      <c r="C5" s="938"/>
      <c r="D5" s="456" t="s">
        <v>318</v>
      </c>
      <c r="E5" s="933" t="s">
        <v>166</v>
      </c>
      <c r="F5" s="933"/>
      <c r="G5" s="933"/>
      <c r="H5" s="933"/>
      <c r="I5" s="455" t="s">
        <v>318</v>
      </c>
    </row>
    <row r="6" spans="1:27" ht="12.75" customHeight="1">
      <c r="A6" s="10" t="s">
        <v>60</v>
      </c>
      <c r="B6" s="459">
        <v>30</v>
      </c>
      <c r="C6" s="460">
        <v>45</v>
      </c>
      <c r="D6" s="457">
        <v>11</v>
      </c>
      <c r="E6" s="471">
        <v>96</v>
      </c>
      <c r="F6" s="473">
        <v>2</v>
      </c>
      <c r="G6" s="472">
        <v>2</v>
      </c>
      <c r="H6" s="483">
        <v>4</v>
      </c>
      <c r="I6" s="461">
        <v>25</v>
      </c>
    </row>
    <row r="7" spans="1:27" ht="12.75" customHeight="1">
      <c r="A7" s="388" t="s">
        <v>431</v>
      </c>
      <c r="B7" s="462">
        <v>69</v>
      </c>
      <c r="C7" s="463">
        <v>75</v>
      </c>
      <c r="D7" s="458">
        <v>24</v>
      </c>
      <c r="E7" s="474">
        <v>71</v>
      </c>
      <c r="F7" s="476">
        <v>12</v>
      </c>
      <c r="G7" s="475">
        <v>17</v>
      </c>
      <c r="H7" s="486">
        <v>23</v>
      </c>
      <c r="I7" s="464">
        <v>28</v>
      </c>
    </row>
    <row r="8" spans="1:27" ht="12.75" customHeight="1">
      <c r="A8" s="143" t="s">
        <v>328</v>
      </c>
      <c r="B8" s="465">
        <v>39</v>
      </c>
      <c r="C8" s="466">
        <v>51</v>
      </c>
      <c r="D8" s="144">
        <v>12</v>
      </c>
      <c r="E8" s="477">
        <v>82</v>
      </c>
      <c r="F8" s="479">
        <v>8</v>
      </c>
      <c r="G8" s="478">
        <v>10</v>
      </c>
      <c r="H8" s="484">
        <v>22</v>
      </c>
      <c r="I8" s="467">
        <v>28</v>
      </c>
    </row>
    <row r="9" spans="1:27" ht="12.75" customHeight="1">
      <c r="A9" s="388" t="s">
        <v>427</v>
      </c>
      <c r="B9" s="462">
        <v>25</v>
      </c>
      <c r="C9" s="463">
        <v>41</v>
      </c>
      <c r="D9" s="458">
        <v>9</v>
      </c>
      <c r="E9" s="474">
        <v>100</v>
      </c>
      <c r="F9" s="476">
        <v>0</v>
      </c>
      <c r="G9" s="475">
        <v>0</v>
      </c>
      <c r="H9" s="486">
        <v>1</v>
      </c>
      <c r="I9" s="464">
        <v>14</v>
      </c>
    </row>
    <row r="10" spans="1:27" ht="12.75" customHeight="1">
      <c r="A10" s="143" t="s">
        <v>428</v>
      </c>
      <c r="B10" s="465">
        <v>39</v>
      </c>
      <c r="C10" s="466">
        <v>57</v>
      </c>
      <c r="D10" s="144">
        <v>13</v>
      </c>
      <c r="E10" s="477">
        <v>95</v>
      </c>
      <c r="F10" s="479">
        <v>3</v>
      </c>
      <c r="G10" s="478">
        <v>2</v>
      </c>
      <c r="H10" s="484">
        <v>5</v>
      </c>
      <c r="I10" s="467">
        <v>28</v>
      </c>
    </row>
    <row r="11" spans="1:27" ht="12.75" customHeight="1">
      <c r="A11" s="388" t="s">
        <v>429</v>
      </c>
      <c r="B11" s="462">
        <v>27</v>
      </c>
      <c r="C11" s="463">
        <v>38</v>
      </c>
      <c r="D11" s="458">
        <v>11</v>
      </c>
      <c r="E11" s="474">
        <v>98</v>
      </c>
      <c r="F11" s="476">
        <v>2</v>
      </c>
      <c r="G11" s="475">
        <v>0</v>
      </c>
      <c r="H11" s="486">
        <v>2</v>
      </c>
      <c r="I11" s="464">
        <v>19</v>
      </c>
    </row>
    <row r="12" spans="1:27" ht="12.75" customHeight="1">
      <c r="A12" s="389" t="s">
        <v>430</v>
      </c>
      <c r="B12" s="468">
        <v>35</v>
      </c>
      <c r="C12" s="469">
        <v>48</v>
      </c>
      <c r="D12" s="390">
        <v>13</v>
      </c>
      <c r="E12" s="480">
        <v>92</v>
      </c>
      <c r="F12" s="482">
        <v>5</v>
      </c>
      <c r="G12" s="481">
        <v>3</v>
      </c>
      <c r="H12" s="485">
        <v>8</v>
      </c>
      <c r="I12" s="470">
        <v>32</v>
      </c>
    </row>
    <row r="13" spans="1:27" ht="68.25" customHeight="1">
      <c r="A13" s="716" t="s">
        <v>511</v>
      </c>
      <c r="B13" s="716"/>
      <c r="C13" s="716"/>
      <c r="D13" s="716"/>
      <c r="E13" s="716"/>
      <c r="F13" s="716"/>
      <c r="G13" s="716"/>
      <c r="H13" s="716"/>
      <c r="I13" s="716"/>
      <c r="J13" s="87"/>
      <c r="K13" s="87"/>
      <c r="L13" s="87"/>
      <c r="M13" s="87"/>
      <c r="N13" s="87"/>
      <c r="O13" s="87"/>
      <c r="P13" s="87"/>
      <c r="Q13" s="87"/>
      <c r="R13" s="87"/>
      <c r="S13" s="87"/>
      <c r="T13" s="87"/>
      <c r="U13" s="87"/>
      <c r="V13" s="87"/>
      <c r="W13" s="87"/>
      <c r="X13" s="87"/>
      <c r="Y13" s="87"/>
      <c r="Z13" s="87"/>
      <c r="AA13" s="87"/>
    </row>
    <row r="14" spans="1:27">
      <c r="A14" s="936"/>
      <c r="B14" s="936"/>
      <c r="C14" s="936"/>
      <c r="D14" s="936"/>
      <c r="E14" s="936"/>
      <c r="F14" s="936"/>
      <c r="G14" s="936"/>
      <c r="H14" s="936"/>
      <c r="I14" s="936"/>
    </row>
  </sheetData>
  <mergeCells count="8">
    <mergeCell ref="A13:I13"/>
    <mergeCell ref="A14:I14"/>
    <mergeCell ref="A2:I2"/>
    <mergeCell ref="B3:D3"/>
    <mergeCell ref="A3:A5"/>
    <mergeCell ref="B5:C5"/>
    <mergeCell ref="E5:H5"/>
    <mergeCell ref="E3:I3"/>
  </mergeCells>
  <phoneticPr fontId="37" type="noConversion"/>
  <hyperlinks>
    <hyperlink ref="A1" location="Inhalt!A1" display="Zurück zum Inhalt"/>
  </hyperlinks>
  <pageMargins left="0.23622047244094491" right="0.23622047244094491" top="0.74803149606299213" bottom="0.74803149606299213" header="0.31496062992125984" footer="0.31496062992125984"/>
  <pageSetup paperSize="9" scale="87" orientation="landscape" r:id="rId1"/>
  <headerFooter scaleWithDoc="0">
    <oddHeader>&amp;CBildung in Deutschland 2016 -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zoomScaleNormal="100" workbookViewId="0"/>
  </sheetViews>
  <sheetFormatPr baseColWidth="10" defaultRowHeight="12.75"/>
  <cols>
    <col min="1" max="1" width="35.7109375" customWidth="1"/>
  </cols>
  <sheetData>
    <row r="1" spans="1:8" ht="25.5" customHeight="1">
      <c r="A1" s="4" t="s">
        <v>116</v>
      </c>
    </row>
    <row r="2" spans="1:8" ht="17.25" customHeight="1">
      <c r="A2" s="730" t="s">
        <v>467</v>
      </c>
      <c r="B2" s="730"/>
      <c r="C2" s="730"/>
      <c r="D2" s="730"/>
      <c r="E2" s="730"/>
      <c r="F2" s="730"/>
      <c r="G2" s="730"/>
      <c r="H2" s="730"/>
    </row>
    <row r="3" spans="1:8">
      <c r="A3" s="928" t="s">
        <v>468</v>
      </c>
      <c r="B3" s="55" t="s">
        <v>334</v>
      </c>
      <c r="C3" s="55" t="s">
        <v>335</v>
      </c>
      <c r="D3" s="55" t="s">
        <v>336</v>
      </c>
      <c r="E3" s="55" t="s">
        <v>337</v>
      </c>
      <c r="F3" s="55" t="s">
        <v>338</v>
      </c>
      <c r="G3" s="55" t="s">
        <v>469</v>
      </c>
      <c r="H3" s="142" t="s">
        <v>470</v>
      </c>
    </row>
    <row r="4" spans="1:8">
      <c r="A4" s="928"/>
      <c r="B4" s="944" t="s">
        <v>535</v>
      </c>
      <c r="C4" s="945"/>
      <c r="D4" s="945"/>
      <c r="E4" s="945"/>
      <c r="F4" s="945"/>
      <c r="G4" s="945"/>
      <c r="H4" s="945"/>
    </row>
    <row r="5" spans="1:8" ht="36">
      <c r="A5" s="637" t="s">
        <v>536</v>
      </c>
      <c r="B5" s="638" t="s">
        <v>471</v>
      </c>
      <c r="C5" s="638" t="s">
        <v>471</v>
      </c>
      <c r="D5" s="638" t="s">
        <v>472</v>
      </c>
      <c r="E5" s="638" t="s">
        <v>472</v>
      </c>
      <c r="F5" s="638" t="s">
        <v>472</v>
      </c>
      <c r="G5" s="638" t="s">
        <v>472</v>
      </c>
      <c r="H5" s="639" t="s">
        <v>472</v>
      </c>
    </row>
    <row r="6" spans="1:8">
      <c r="A6" s="643" t="s">
        <v>473</v>
      </c>
      <c r="B6" s="943"/>
      <c r="C6" s="943" t="s">
        <v>474</v>
      </c>
      <c r="D6" s="943"/>
      <c r="E6" s="943"/>
      <c r="F6" s="943"/>
      <c r="G6" s="943" t="s">
        <v>475</v>
      </c>
      <c r="H6" s="942" t="s">
        <v>475</v>
      </c>
    </row>
    <row r="7" spans="1:8">
      <c r="A7" s="643" t="s">
        <v>537</v>
      </c>
      <c r="B7" s="943"/>
      <c r="C7" s="943"/>
      <c r="D7" s="943"/>
      <c r="E7" s="943"/>
      <c r="F7" s="943"/>
      <c r="G7" s="943"/>
      <c r="H7" s="942"/>
    </row>
    <row r="8" spans="1:8">
      <c r="A8" s="640" t="s">
        <v>476</v>
      </c>
      <c r="B8" s="641"/>
      <c r="C8" s="641" t="s">
        <v>477</v>
      </c>
      <c r="D8" s="641"/>
      <c r="E8" s="641"/>
      <c r="F8" s="641"/>
      <c r="G8" s="641" t="s">
        <v>477</v>
      </c>
      <c r="H8" s="642" t="s">
        <v>477</v>
      </c>
    </row>
    <row r="9" spans="1:8">
      <c r="A9" s="643" t="s">
        <v>478</v>
      </c>
      <c r="B9" s="644"/>
      <c r="C9" s="644" t="s">
        <v>472</v>
      </c>
      <c r="D9" s="644"/>
      <c r="E9" s="644"/>
      <c r="F9" s="644"/>
      <c r="G9" s="644" t="s">
        <v>472</v>
      </c>
      <c r="H9" s="645" t="s">
        <v>472</v>
      </c>
    </row>
    <row r="10" spans="1:8">
      <c r="A10" s="640" t="s">
        <v>479</v>
      </c>
      <c r="B10" s="641"/>
      <c r="C10" s="641" t="s">
        <v>472</v>
      </c>
      <c r="D10" s="641"/>
      <c r="E10" s="641"/>
      <c r="F10" s="641"/>
      <c r="G10" s="641" t="s">
        <v>472</v>
      </c>
      <c r="H10" s="642" t="s">
        <v>472</v>
      </c>
    </row>
    <row r="11" spans="1:8" ht="12.75" customHeight="1">
      <c r="A11" s="643" t="s">
        <v>480</v>
      </c>
      <c r="B11" s="644"/>
      <c r="C11" s="644" t="s">
        <v>472</v>
      </c>
      <c r="D11" s="644"/>
      <c r="E11" s="644"/>
      <c r="F11" s="644"/>
      <c r="G11" s="644" t="s">
        <v>472</v>
      </c>
      <c r="H11" s="645" t="s">
        <v>472</v>
      </c>
    </row>
    <row r="12" spans="1:8">
      <c r="A12" s="640" t="s">
        <v>481</v>
      </c>
      <c r="B12" s="641"/>
      <c r="C12" s="641"/>
      <c r="D12" s="641"/>
      <c r="E12" s="641" t="s">
        <v>477</v>
      </c>
      <c r="F12" s="641"/>
      <c r="G12" s="641" t="s">
        <v>477</v>
      </c>
      <c r="H12" s="642" t="s">
        <v>477</v>
      </c>
    </row>
    <row r="13" spans="1:8">
      <c r="A13" s="643" t="s">
        <v>482</v>
      </c>
      <c r="B13" s="943"/>
      <c r="C13" s="943"/>
      <c r="D13" s="943"/>
      <c r="E13" s="943" t="s">
        <v>484</v>
      </c>
      <c r="F13" s="943"/>
      <c r="G13" s="943" t="s">
        <v>484</v>
      </c>
      <c r="H13" s="942" t="s">
        <v>484</v>
      </c>
    </row>
    <row r="14" spans="1:8">
      <c r="A14" s="643" t="s">
        <v>483</v>
      </c>
      <c r="B14" s="943"/>
      <c r="C14" s="943"/>
      <c r="D14" s="943"/>
      <c r="E14" s="943"/>
      <c r="F14" s="943"/>
      <c r="G14" s="943"/>
      <c r="H14" s="942"/>
    </row>
    <row r="15" spans="1:8">
      <c r="A15" s="640" t="s">
        <v>485</v>
      </c>
      <c r="B15" s="641"/>
      <c r="C15" s="641"/>
      <c r="D15" s="641" t="s">
        <v>486</v>
      </c>
      <c r="E15" s="641"/>
      <c r="F15" s="641"/>
      <c r="G15" s="641" t="s">
        <v>472</v>
      </c>
      <c r="H15" s="642" t="s">
        <v>472</v>
      </c>
    </row>
    <row r="16" spans="1:8">
      <c r="A16" s="643" t="s">
        <v>487</v>
      </c>
      <c r="B16" s="644"/>
      <c r="C16" s="644"/>
      <c r="D16" s="644" t="s">
        <v>472</v>
      </c>
      <c r="E16" s="644"/>
      <c r="F16" s="644"/>
      <c r="G16" s="644" t="s">
        <v>472</v>
      </c>
      <c r="H16" s="645" t="s">
        <v>472</v>
      </c>
    </row>
    <row r="17" spans="1:8">
      <c r="A17" s="640" t="s">
        <v>538</v>
      </c>
      <c r="B17" s="641"/>
      <c r="C17" s="641"/>
      <c r="D17" s="641" t="s">
        <v>486</v>
      </c>
      <c r="E17" s="641"/>
      <c r="F17" s="641"/>
      <c r="G17" s="641" t="s">
        <v>472</v>
      </c>
      <c r="H17" s="642" t="s">
        <v>472</v>
      </c>
    </row>
    <row r="18" spans="1:8">
      <c r="A18" s="643" t="s">
        <v>488</v>
      </c>
      <c r="B18" s="644"/>
      <c r="C18" s="644"/>
      <c r="D18" s="644" t="s">
        <v>471</v>
      </c>
      <c r="E18" s="644"/>
      <c r="F18" s="644"/>
      <c r="G18" s="644" t="s">
        <v>471</v>
      </c>
      <c r="H18" s="645"/>
    </row>
    <row r="19" spans="1:8" ht="24">
      <c r="A19" s="640" t="s">
        <v>539</v>
      </c>
      <c r="B19" s="641"/>
      <c r="C19" s="641"/>
      <c r="D19" s="641"/>
      <c r="E19" s="641"/>
      <c r="F19" s="641"/>
      <c r="G19" s="641"/>
      <c r="H19" s="642" t="s">
        <v>484</v>
      </c>
    </row>
    <row r="20" spans="1:8">
      <c r="A20" s="643" t="s">
        <v>540</v>
      </c>
      <c r="B20" s="644"/>
      <c r="C20" s="644"/>
      <c r="D20" s="644"/>
      <c r="E20" s="644"/>
      <c r="F20" s="644"/>
      <c r="G20" s="644"/>
      <c r="H20" s="645" t="s">
        <v>472</v>
      </c>
    </row>
    <row r="21" spans="1:8">
      <c r="A21" s="640" t="s">
        <v>541</v>
      </c>
      <c r="B21" s="641"/>
      <c r="C21" s="641"/>
      <c r="D21" s="641"/>
      <c r="E21" s="641"/>
      <c r="F21" s="641"/>
      <c r="G21" s="641"/>
      <c r="H21" s="642" t="s">
        <v>471</v>
      </c>
    </row>
    <row r="22" spans="1:8">
      <c r="A22" s="643" t="s">
        <v>490</v>
      </c>
      <c r="B22" s="644"/>
      <c r="C22" s="644"/>
      <c r="D22" s="644"/>
      <c r="E22" s="644"/>
      <c r="F22" s="644" t="s">
        <v>489</v>
      </c>
      <c r="G22" s="644" t="s">
        <v>472</v>
      </c>
      <c r="H22" s="645" t="s">
        <v>472</v>
      </c>
    </row>
    <row r="23" spans="1:8">
      <c r="A23" s="647" t="s">
        <v>542</v>
      </c>
      <c r="B23" s="648" t="s">
        <v>477</v>
      </c>
      <c r="C23" s="648" t="s">
        <v>477</v>
      </c>
      <c r="D23" s="648" t="s">
        <v>477</v>
      </c>
      <c r="E23" s="648" t="s">
        <v>477</v>
      </c>
      <c r="F23" s="648" t="s">
        <v>477</v>
      </c>
      <c r="G23" s="648" t="s">
        <v>477</v>
      </c>
      <c r="H23" s="649"/>
    </row>
    <row r="24" spans="1:8">
      <c r="A24" s="646" t="s">
        <v>534</v>
      </c>
      <c r="B24" s="939">
        <v>8879</v>
      </c>
      <c r="C24" s="939"/>
      <c r="D24" s="939"/>
      <c r="E24" s="939"/>
      <c r="F24" s="939"/>
      <c r="G24" s="939"/>
      <c r="H24" s="940"/>
    </row>
    <row r="25" spans="1:8" ht="113.25" customHeight="1">
      <c r="A25" s="941" t="s">
        <v>543</v>
      </c>
      <c r="B25" s="941"/>
      <c r="C25" s="941"/>
      <c r="D25" s="941"/>
      <c r="E25" s="941"/>
      <c r="F25" s="941"/>
      <c r="G25" s="941"/>
      <c r="H25" s="941"/>
    </row>
  </sheetData>
  <mergeCells count="19">
    <mergeCell ref="A2:H2"/>
    <mergeCell ref="A3:A4"/>
    <mergeCell ref="B4:H4"/>
    <mergeCell ref="B6:B7"/>
    <mergeCell ref="C6:C7"/>
    <mergeCell ref="D6:D7"/>
    <mergeCell ref="E6:E7"/>
    <mergeCell ref="F6:F7"/>
    <mergeCell ref="G6:G7"/>
    <mergeCell ref="B24:H24"/>
    <mergeCell ref="A25:H25"/>
    <mergeCell ref="H6:H7"/>
    <mergeCell ref="B13:B14"/>
    <mergeCell ref="C13:C14"/>
    <mergeCell ref="D13:D14"/>
    <mergeCell ref="E13:E14"/>
    <mergeCell ref="F13:F14"/>
    <mergeCell ref="G13:G14"/>
    <mergeCell ref="H13:H14"/>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16384" width="10.85546875" style="13"/>
  </cols>
  <sheetData>
    <row r="1" spans="1:8" ht="25.5" customHeight="1">
      <c r="A1" s="713" t="s">
        <v>116</v>
      </c>
      <c r="B1" s="713"/>
    </row>
    <row r="2" spans="1:8" ht="25.5" customHeight="1">
      <c r="A2" s="949" t="s">
        <v>466</v>
      </c>
      <c r="B2" s="949"/>
      <c r="C2" s="949"/>
      <c r="D2" s="949"/>
      <c r="E2" s="949"/>
      <c r="F2" s="949"/>
      <c r="G2" s="949"/>
      <c r="H2" s="949"/>
    </row>
    <row r="3" spans="1:8" ht="29.25" customHeight="1">
      <c r="A3" s="951" t="s">
        <v>282</v>
      </c>
      <c r="B3" s="762" t="s">
        <v>459</v>
      </c>
      <c r="C3" s="952"/>
      <c r="D3" s="952"/>
      <c r="E3" s="952"/>
      <c r="F3" s="952"/>
      <c r="G3" s="952"/>
      <c r="H3" s="952"/>
    </row>
    <row r="4" spans="1:8">
      <c r="A4" s="904"/>
      <c r="B4" s="1">
        <v>2000</v>
      </c>
      <c r="C4" s="58">
        <v>2005</v>
      </c>
      <c r="D4" s="65">
        <v>2010</v>
      </c>
      <c r="E4" s="65">
        <v>2011</v>
      </c>
      <c r="F4" s="1">
        <v>2012</v>
      </c>
      <c r="G4" s="66">
        <v>2013</v>
      </c>
      <c r="H4" s="303">
        <v>2014</v>
      </c>
    </row>
    <row r="5" spans="1:8">
      <c r="A5" s="904"/>
      <c r="B5" s="946" t="s">
        <v>79</v>
      </c>
      <c r="C5" s="947"/>
      <c r="D5" s="947"/>
      <c r="E5" s="947"/>
      <c r="F5" s="947"/>
      <c r="G5" s="947"/>
      <c r="H5" s="947"/>
    </row>
    <row r="6" spans="1:8">
      <c r="A6" s="948" t="s">
        <v>60</v>
      </c>
      <c r="B6" s="948"/>
      <c r="C6" s="948"/>
      <c r="D6" s="948"/>
      <c r="E6" s="948"/>
      <c r="F6" s="948"/>
      <c r="G6" s="948"/>
      <c r="H6" s="571"/>
    </row>
    <row r="7" spans="1:8">
      <c r="A7" s="20" t="s">
        <v>60</v>
      </c>
      <c r="B7" s="245">
        <v>14.354022871567595</v>
      </c>
      <c r="C7" s="245">
        <v>15.668289503625395</v>
      </c>
      <c r="D7" s="245">
        <v>14.937428026486252</v>
      </c>
      <c r="E7" s="245">
        <v>14.050367423103319</v>
      </c>
      <c r="F7" s="245">
        <v>16.065224768122029</v>
      </c>
      <c r="G7" s="248">
        <v>16.941887967661579</v>
      </c>
      <c r="H7" s="248">
        <v>18.403508146457984</v>
      </c>
    </row>
    <row r="8" spans="1:8">
      <c r="A8" s="67" t="s">
        <v>202</v>
      </c>
      <c r="B8" s="246">
        <v>19.258430557775291</v>
      </c>
      <c r="C8" s="246">
        <v>19.746661825809834</v>
      </c>
      <c r="D8" s="249">
        <v>16.181732162393921</v>
      </c>
      <c r="E8" s="249">
        <v>14.952708071668418</v>
      </c>
      <c r="F8" s="249">
        <v>16.662495307220624</v>
      </c>
      <c r="G8" s="250">
        <v>18.109812365426023</v>
      </c>
      <c r="H8" s="250">
        <v>19.873296422487225</v>
      </c>
    </row>
    <row r="9" spans="1:8">
      <c r="A9" s="20" t="s">
        <v>160</v>
      </c>
      <c r="B9" s="245">
        <v>15.303405207965124</v>
      </c>
      <c r="C9" s="245">
        <v>15.28762025416683</v>
      </c>
      <c r="D9" s="247">
        <v>13.473567159338367</v>
      </c>
      <c r="E9" s="247">
        <v>11.272083571104149</v>
      </c>
      <c r="F9" s="247">
        <v>15.330145687563975</v>
      </c>
      <c r="G9" s="248">
        <v>17.362025660172424</v>
      </c>
      <c r="H9" s="248">
        <v>18.907632743362832</v>
      </c>
    </row>
    <row r="10" spans="1:8">
      <c r="A10" s="67" t="s">
        <v>161</v>
      </c>
      <c r="B10" s="246">
        <v>18.514827995255043</v>
      </c>
      <c r="C10" s="246">
        <v>26.632534775888715</v>
      </c>
      <c r="D10" s="249">
        <v>29.819757365684573</v>
      </c>
      <c r="E10" s="249">
        <v>30.918230133828523</v>
      </c>
      <c r="F10" s="249">
        <v>30.392187746101751</v>
      </c>
      <c r="G10" s="250">
        <v>31.608997082536</v>
      </c>
      <c r="H10" s="250">
        <v>33.119069482705846</v>
      </c>
    </row>
    <row r="11" spans="1:8">
      <c r="A11" s="20" t="s">
        <v>162</v>
      </c>
      <c r="B11" s="245">
        <v>20.98833981121599</v>
      </c>
      <c r="C11" s="245">
        <v>21.808792372881356</v>
      </c>
      <c r="D11" s="247">
        <v>18.686177492367616</v>
      </c>
      <c r="E11" s="247">
        <v>20.209863588667364</v>
      </c>
      <c r="F11" s="247">
        <v>22.490993309315492</v>
      </c>
      <c r="G11" s="248">
        <v>26.739130434782609</v>
      </c>
      <c r="H11" s="248">
        <v>27.152237354085599</v>
      </c>
    </row>
    <row r="12" spans="1:8">
      <c r="A12" s="67" t="s">
        <v>163</v>
      </c>
      <c r="B12" s="246">
        <v>10.496850944716584</v>
      </c>
      <c r="C12" s="246">
        <v>17.465753424657535</v>
      </c>
      <c r="D12" s="249">
        <v>16.393948749614079</v>
      </c>
      <c r="E12" s="249">
        <v>17.125558598817932</v>
      </c>
      <c r="F12" s="249">
        <v>16.689262472885034</v>
      </c>
      <c r="G12" s="250">
        <v>18.194192377495462</v>
      </c>
      <c r="H12" s="250">
        <v>21.051103368176538</v>
      </c>
    </row>
    <row r="13" spans="1:8">
      <c r="A13" s="20" t="s">
        <v>169</v>
      </c>
      <c r="B13" s="245">
        <v>11.085213499906768</v>
      </c>
      <c r="C13" s="245">
        <v>12.027983816587998</v>
      </c>
      <c r="D13" s="247">
        <v>10.820023988384571</v>
      </c>
      <c r="E13" s="247">
        <v>13.149794801641587</v>
      </c>
      <c r="F13" s="247">
        <v>14.112155125980012</v>
      </c>
      <c r="G13" s="248">
        <v>14.265751260708425</v>
      </c>
      <c r="H13" s="248">
        <v>14.931631722880583</v>
      </c>
    </row>
    <row r="14" spans="1:8">
      <c r="A14" s="67" t="s">
        <v>170</v>
      </c>
      <c r="B14" s="246">
        <v>12.9787773738057</v>
      </c>
      <c r="C14" s="246">
        <v>12.90129412156093</v>
      </c>
      <c r="D14" s="249">
        <v>13.828888949418461</v>
      </c>
      <c r="E14" s="249">
        <v>13.150887573964498</v>
      </c>
      <c r="F14" s="249">
        <v>14.944677799405797</v>
      </c>
      <c r="G14" s="250">
        <v>14.686028439536988</v>
      </c>
      <c r="H14" s="250">
        <v>15.340693707354056</v>
      </c>
    </row>
    <row r="15" spans="1:8">
      <c r="A15" s="20" t="s">
        <v>172</v>
      </c>
      <c r="B15" s="245">
        <v>9.9273607748184016</v>
      </c>
      <c r="C15" s="245">
        <v>14.410763494893825</v>
      </c>
      <c r="D15" s="247">
        <v>11.150618688664487</v>
      </c>
      <c r="E15" s="247">
        <v>11.440791232290831</v>
      </c>
      <c r="F15" s="247">
        <v>13.042154923147162</v>
      </c>
      <c r="G15" s="248">
        <v>13.723404255319149</v>
      </c>
      <c r="H15" s="248">
        <v>15.341634738186464</v>
      </c>
    </row>
    <row r="16" spans="1:8">
      <c r="A16" s="67" t="s">
        <v>173</v>
      </c>
      <c r="B16" s="246">
        <v>14.664586583463338</v>
      </c>
      <c r="C16" s="246">
        <v>15.858079444658696</v>
      </c>
      <c r="D16" s="249">
        <v>12.552044669657555</v>
      </c>
      <c r="E16" s="249">
        <v>10.643246711581648</v>
      </c>
      <c r="F16" s="249">
        <v>12.641627011103557</v>
      </c>
      <c r="G16" s="250">
        <v>13.145798354022736</v>
      </c>
      <c r="H16" s="250">
        <v>13.145131530391691</v>
      </c>
    </row>
    <row r="17" spans="1:9">
      <c r="A17" s="20" t="s">
        <v>174</v>
      </c>
      <c r="B17" s="245">
        <v>11.825207573189301</v>
      </c>
      <c r="C17" s="245">
        <v>12.267777461898817</v>
      </c>
      <c r="D17" s="247">
        <v>12.378924088219032</v>
      </c>
      <c r="E17" s="247">
        <v>11.489131790033664</v>
      </c>
      <c r="F17" s="247">
        <v>12.810811269374009</v>
      </c>
      <c r="G17" s="248">
        <v>13.090447763517352</v>
      </c>
      <c r="H17" s="248">
        <v>14.554288625053877</v>
      </c>
    </row>
    <row r="18" spans="1:9">
      <c r="A18" s="67" t="s">
        <v>176</v>
      </c>
      <c r="B18" s="246">
        <v>14.926289926289925</v>
      </c>
      <c r="C18" s="246">
        <v>13.994867408041062</v>
      </c>
      <c r="D18" s="249">
        <v>11.646586345381527</v>
      </c>
      <c r="E18" s="249">
        <v>11.282051282051283</v>
      </c>
      <c r="F18" s="249">
        <v>12.88367631670736</v>
      </c>
      <c r="G18" s="250">
        <v>13.456193611835635</v>
      </c>
      <c r="H18" s="250">
        <v>14.760324805727757</v>
      </c>
    </row>
    <row r="19" spans="1:9">
      <c r="A19" s="20" t="s">
        <v>80</v>
      </c>
      <c r="B19" s="245">
        <v>22.700296735905045</v>
      </c>
      <c r="C19" s="245">
        <v>23.048128342245988</v>
      </c>
      <c r="D19" s="247">
        <v>17.770822465658146</v>
      </c>
      <c r="E19" s="247">
        <v>18.416463201953263</v>
      </c>
      <c r="F19" s="247">
        <v>19.515237925503477</v>
      </c>
      <c r="G19" s="248">
        <v>20.337428938199157</v>
      </c>
      <c r="H19" s="248">
        <v>20.958083832335326</v>
      </c>
    </row>
    <row r="20" spans="1:9">
      <c r="A20" s="67" t="s">
        <v>81</v>
      </c>
      <c r="B20" s="246">
        <v>11.902514850385833</v>
      </c>
      <c r="C20" s="246">
        <v>17.13640922768305</v>
      </c>
      <c r="D20" s="249">
        <v>19.571759830282698</v>
      </c>
      <c r="E20" s="249">
        <v>20.425551727348914</v>
      </c>
      <c r="F20" s="249">
        <v>22.729896113889957</v>
      </c>
      <c r="G20" s="250">
        <v>25.275418587721425</v>
      </c>
      <c r="H20" s="250">
        <v>27.384903014723065</v>
      </c>
    </row>
    <row r="21" spans="1:9">
      <c r="A21" s="20" t="s">
        <v>82</v>
      </c>
      <c r="B21" s="245">
        <v>10.458227542014267</v>
      </c>
      <c r="C21" s="245">
        <v>14.614945807187679</v>
      </c>
      <c r="D21" s="247">
        <v>15.924640555280121</v>
      </c>
      <c r="E21" s="247">
        <v>15.161527165932453</v>
      </c>
      <c r="F21" s="247">
        <v>18.709231073334649</v>
      </c>
      <c r="G21" s="248">
        <v>18.827223009925056</v>
      </c>
      <c r="H21" s="248">
        <v>25.042844901456728</v>
      </c>
    </row>
    <row r="22" spans="1:9">
      <c r="A22" s="67" t="s">
        <v>84</v>
      </c>
      <c r="B22" s="246">
        <v>10.79067200220781</v>
      </c>
      <c r="C22" s="246">
        <v>10.537978579342608</v>
      </c>
      <c r="D22" s="249">
        <v>8.9811087023846401</v>
      </c>
      <c r="E22" s="249">
        <v>9.2516486667303823</v>
      </c>
      <c r="F22" s="249">
        <v>10.548436699128652</v>
      </c>
      <c r="G22" s="250">
        <v>10.405027932960893</v>
      </c>
      <c r="H22" s="250">
        <v>11.014464425332291</v>
      </c>
    </row>
    <row r="23" spans="1:9">
      <c r="A23" s="20" t="s">
        <v>85</v>
      </c>
      <c r="B23" s="245">
        <v>8.9851767388825543</v>
      </c>
      <c r="C23" s="245">
        <v>11.58176943699732</v>
      </c>
      <c r="D23" s="247">
        <v>15.204782725082538</v>
      </c>
      <c r="E23" s="247">
        <v>15.106229744328411</v>
      </c>
      <c r="F23" s="247">
        <v>18.558401241753977</v>
      </c>
      <c r="G23" s="248">
        <v>22.456424807458454</v>
      </c>
      <c r="H23" s="251">
        <v>25.553131816765344</v>
      </c>
      <c r="I23" s="380"/>
    </row>
    <row r="24" spans="1:9">
      <c r="A24" s="948" t="s">
        <v>24</v>
      </c>
      <c r="B24" s="948"/>
      <c r="C24" s="948"/>
      <c r="D24" s="948"/>
      <c r="E24" s="948"/>
      <c r="F24" s="948"/>
      <c r="G24" s="948"/>
      <c r="H24" s="948"/>
      <c r="I24" s="380"/>
    </row>
    <row r="25" spans="1:9">
      <c r="A25" s="20" t="s">
        <v>60</v>
      </c>
      <c r="B25" s="245">
        <v>10.695907292557742</v>
      </c>
      <c r="C25" s="245">
        <v>10.036804240817872</v>
      </c>
      <c r="D25" s="245">
        <v>8.8408697334806252</v>
      </c>
      <c r="E25" s="245">
        <v>8.2114350599472328</v>
      </c>
      <c r="F25" s="245">
        <v>9.2739985536759253</v>
      </c>
      <c r="G25" s="248">
        <v>9.6089069618257525</v>
      </c>
      <c r="H25" s="248">
        <v>10.64992806484519</v>
      </c>
      <c r="I25" s="380"/>
    </row>
    <row r="26" spans="1:9">
      <c r="A26" s="67" t="s">
        <v>202</v>
      </c>
      <c r="B26" s="246">
        <v>14.368403132448076</v>
      </c>
      <c r="C26" s="246">
        <v>13.588514652134901</v>
      </c>
      <c r="D26" s="246">
        <v>10.267857142857142</v>
      </c>
      <c r="E26" s="246">
        <v>9.2610510601830089</v>
      </c>
      <c r="F26" s="249">
        <v>10.098337402310452</v>
      </c>
      <c r="G26" s="250">
        <v>10.949172094593644</v>
      </c>
      <c r="H26" s="250">
        <v>12.08805811481219</v>
      </c>
      <c r="I26" s="380"/>
    </row>
    <row r="27" spans="1:9">
      <c r="A27" s="20" t="s">
        <v>160</v>
      </c>
      <c r="B27" s="245">
        <v>9.8516335424066099</v>
      </c>
      <c r="C27" s="245">
        <v>8.4972242544218268</v>
      </c>
      <c r="D27" s="245">
        <v>4.1086640349054644</v>
      </c>
      <c r="E27" s="245">
        <v>3.4180251125447292</v>
      </c>
      <c r="F27" s="247">
        <v>4.6976535740580685</v>
      </c>
      <c r="G27" s="248">
        <v>4.9899536443748316</v>
      </c>
      <c r="H27" s="248">
        <v>5.5587289670817492</v>
      </c>
      <c r="I27" s="381"/>
    </row>
    <row r="28" spans="1:9">
      <c r="A28" s="67" t="s">
        <v>161</v>
      </c>
      <c r="B28" s="246">
        <v>16.744822196170379</v>
      </c>
      <c r="C28" s="246">
        <v>16.095774647887325</v>
      </c>
      <c r="D28" s="246">
        <v>23.562996682354758</v>
      </c>
      <c r="E28" s="246">
        <v>24.464209172738961</v>
      </c>
      <c r="F28" s="249">
        <v>23.511798673985883</v>
      </c>
      <c r="G28" s="250">
        <v>24.023841815975445</v>
      </c>
      <c r="H28" s="250">
        <v>25.194977791767215</v>
      </c>
    </row>
    <row r="29" spans="1:9">
      <c r="A29" s="20" t="s">
        <v>162</v>
      </c>
      <c r="B29" s="245">
        <v>13.913043478260869</v>
      </c>
      <c r="C29" s="245">
        <v>11.168280871670703</v>
      </c>
      <c r="D29" s="245">
        <v>14.10877153473708</v>
      </c>
      <c r="E29" s="245">
        <v>15.278873239436619</v>
      </c>
      <c r="F29" s="247">
        <v>16.205533596837945</v>
      </c>
      <c r="G29" s="248">
        <v>20.278037695495254</v>
      </c>
      <c r="H29" s="248">
        <v>19.816739606126916</v>
      </c>
    </row>
    <row r="30" spans="1:9">
      <c r="A30" s="67" t="s">
        <v>163</v>
      </c>
      <c r="B30" s="246">
        <v>8.4170253467240546</v>
      </c>
      <c r="C30" s="246">
        <v>13.624365482233502</v>
      </c>
      <c r="D30" s="246">
        <v>11.081530782029949</v>
      </c>
      <c r="E30" s="246">
        <v>10.691823899371069</v>
      </c>
      <c r="F30" s="249">
        <v>10.800117233294255</v>
      </c>
      <c r="G30" s="250">
        <v>11.694747274529236</v>
      </c>
      <c r="H30" s="250">
        <v>12.385919165580182</v>
      </c>
    </row>
    <row r="31" spans="1:9">
      <c r="A31" s="20" t="s">
        <v>169</v>
      </c>
      <c r="B31" s="245">
        <v>8.4018176544522873</v>
      </c>
      <c r="C31" s="245">
        <v>7.919296062572216</v>
      </c>
      <c r="D31" s="245">
        <v>3.2571227576503694</v>
      </c>
      <c r="E31" s="245">
        <v>5.4216482322102166</v>
      </c>
      <c r="F31" s="247">
        <v>5.2741761210156675</v>
      </c>
      <c r="G31" s="248">
        <v>4.7847889678228164</v>
      </c>
      <c r="H31" s="248">
        <v>5.7637882239248981</v>
      </c>
    </row>
    <row r="32" spans="1:9">
      <c r="A32" s="67" t="s">
        <v>170</v>
      </c>
      <c r="B32" s="246">
        <v>11.317487119539333</v>
      </c>
      <c r="C32" s="246">
        <v>11.700967697969197</v>
      </c>
      <c r="D32" s="246">
        <v>10.101798831627045</v>
      </c>
      <c r="E32" s="246">
        <v>9.5605022831050235</v>
      </c>
      <c r="F32" s="249">
        <v>11.040478130942679</v>
      </c>
      <c r="G32" s="250">
        <v>10.464943920154157</v>
      </c>
      <c r="H32" s="250">
        <v>11.057619599737864</v>
      </c>
    </row>
    <row r="33" spans="1:8">
      <c r="A33" s="20" t="s">
        <v>172</v>
      </c>
      <c r="B33" s="245">
        <v>5.9420289855072461</v>
      </c>
      <c r="C33" s="245">
        <v>7.1289924122110468</v>
      </c>
      <c r="D33" s="245">
        <v>3.8926799007444171</v>
      </c>
      <c r="E33" s="245">
        <v>3.4025629695095003</v>
      </c>
      <c r="F33" s="247">
        <v>4.4677610424775764</v>
      </c>
      <c r="G33" s="248">
        <v>5.5882848005386299</v>
      </c>
      <c r="H33" s="248">
        <v>6.3699982056343085</v>
      </c>
    </row>
    <row r="34" spans="1:8">
      <c r="A34" s="67" t="s">
        <v>173</v>
      </c>
      <c r="B34" s="246">
        <v>7.9713562883238289</v>
      </c>
      <c r="C34" s="246">
        <v>7.8515962036238136</v>
      </c>
      <c r="D34" s="246">
        <v>3.9779284477784191</v>
      </c>
      <c r="E34" s="246">
        <v>3.0147643886482185</v>
      </c>
      <c r="F34" s="249">
        <v>3.9804624314123509</v>
      </c>
      <c r="G34" s="250">
        <v>3.6987619077171319</v>
      </c>
      <c r="H34" s="250">
        <v>4.0446716104824647</v>
      </c>
    </row>
    <row r="35" spans="1:8">
      <c r="A35" s="20" t="s">
        <v>174</v>
      </c>
      <c r="B35" s="245">
        <v>10.884234510559985</v>
      </c>
      <c r="C35" s="245">
        <v>8.0997330902936007</v>
      </c>
      <c r="D35" s="245">
        <v>8.0579773321708803</v>
      </c>
      <c r="E35" s="245">
        <v>7.5455798316377134</v>
      </c>
      <c r="F35" s="247">
        <v>8.4167342890632053</v>
      </c>
      <c r="G35" s="248">
        <v>8.6801298830389975</v>
      </c>
      <c r="H35" s="248">
        <v>9.9260797133600658</v>
      </c>
    </row>
    <row r="36" spans="1:8">
      <c r="A36" s="67" t="s">
        <v>176</v>
      </c>
      <c r="B36" s="246">
        <v>8.5781780599438946</v>
      </c>
      <c r="C36" s="246">
        <v>8.8045680604162833</v>
      </c>
      <c r="D36" s="246">
        <v>5.5716317622247287</v>
      </c>
      <c r="E36" s="246">
        <v>4.9499594265620779</v>
      </c>
      <c r="F36" s="249">
        <v>5.5796682098765435</v>
      </c>
      <c r="G36" s="250">
        <v>6.2330880607643007</v>
      </c>
      <c r="H36" s="250">
        <v>7.1497912823997671</v>
      </c>
    </row>
    <row r="37" spans="1:8">
      <c r="A37" s="20" t="s">
        <v>80</v>
      </c>
      <c r="B37" s="245">
        <v>10.183581572566679</v>
      </c>
      <c r="C37" s="245">
        <v>10.301507537688442</v>
      </c>
      <c r="D37" s="245">
        <v>6.292998785916633</v>
      </c>
      <c r="E37" s="245">
        <v>6.8501529051987768</v>
      </c>
      <c r="F37" s="247">
        <v>7.1308371897349607</v>
      </c>
      <c r="G37" s="248">
        <v>7.6190476190476195</v>
      </c>
      <c r="H37" s="248">
        <v>8.0126182965299684</v>
      </c>
    </row>
    <row r="38" spans="1:8">
      <c r="A38" s="67" t="s">
        <v>81</v>
      </c>
      <c r="B38" s="246">
        <v>7.406970572624874</v>
      </c>
      <c r="C38" s="246">
        <v>12.345745251636442</v>
      </c>
      <c r="D38" s="246">
        <v>15.440054710926404</v>
      </c>
      <c r="E38" s="246">
        <v>15.812884202109052</v>
      </c>
      <c r="F38" s="249">
        <v>17.391531899303921</v>
      </c>
      <c r="G38" s="250">
        <v>18.6753822051753</v>
      </c>
      <c r="H38" s="250">
        <v>20.664341125631282</v>
      </c>
    </row>
    <row r="39" spans="1:8">
      <c r="A39" s="20" t="s">
        <v>82</v>
      </c>
      <c r="B39" s="245">
        <v>7.9676236246363983</v>
      </c>
      <c r="C39" s="245">
        <v>9.740099009900991</v>
      </c>
      <c r="D39" s="245">
        <v>8.011413520632134</v>
      </c>
      <c r="E39" s="245">
        <v>7.2120779353259206</v>
      </c>
      <c r="F39" s="247">
        <v>8.4701322389420888</v>
      </c>
      <c r="G39" s="248">
        <v>8.8797653958944274</v>
      </c>
      <c r="H39" s="248">
        <v>11.679021979451164</v>
      </c>
    </row>
    <row r="40" spans="1:8">
      <c r="A40" s="67" t="s">
        <v>84</v>
      </c>
      <c r="B40" s="246">
        <v>10.144725855830782</v>
      </c>
      <c r="C40" s="246">
        <v>7.577511900167246</v>
      </c>
      <c r="D40" s="246">
        <v>4.4966001316078081</v>
      </c>
      <c r="E40" s="246">
        <v>4.6189609864564387</v>
      </c>
      <c r="F40" s="249">
        <v>4.8231157987255546</v>
      </c>
      <c r="G40" s="250">
        <v>4.3925132532727469</v>
      </c>
      <c r="H40" s="250">
        <v>5.0168990283058728</v>
      </c>
    </row>
    <row r="41" spans="1:8">
      <c r="A41" s="20" t="s">
        <v>85</v>
      </c>
      <c r="B41" s="245">
        <v>3.9517419672534775</v>
      </c>
      <c r="C41" s="245">
        <v>5.9205861498463719</v>
      </c>
      <c r="D41" s="245">
        <v>10.617234064046874</v>
      </c>
      <c r="E41" s="245">
        <v>9.5252494708194728</v>
      </c>
      <c r="F41" s="247">
        <v>11.323745895142114</v>
      </c>
      <c r="G41" s="248">
        <v>13.013205282112844</v>
      </c>
      <c r="H41" s="251">
        <v>16.48936170212766</v>
      </c>
    </row>
    <row r="42" spans="1:8" ht="60" customHeight="1">
      <c r="A42" s="716" t="s">
        <v>399</v>
      </c>
      <c r="B42" s="716"/>
      <c r="C42" s="716"/>
      <c r="D42" s="716"/>
      <c r="E42" s="716"/>
      <c r="F42" s="716"/>
      <c r="G42" s="716"/>
      <c r="H42" s="716"/>
    </row>
    <row r="43" spans="1:8" ht="12.75" customHeight="1">
      <c r="A43" s="950"/>
      <c r="B43" s="950"/>
      <c r="C43" s="950"/>
      <c r="D43" s="950"/>
      <c r="E43" s="950"/>
      <c r="F43" s="950"/>
      <c r="G43" s="950"/>
    </row>
  </sheetData>
  <mergeCells count="9">
    <mergeCell ref="B5:H5"/>
    <mergeCell ref="A24:H24"/>
    <mergeCell ref="A2:H2"/>
    <mergeCell ref="A43:G43"/>
    <mergeCell ref="A1:B1"/>
    <mergeCell ref="A3:A5"/>
    <mergeCell ref="A6:G6"/>
    <mergeCell ref="B3:H3"/>
    <mergeCell ref="A42:H42"/>
  </mergeCells>
  <hyperlinks>
    <hyperlink ref="A1" location="Inhalt!A1" display="Zurück zum Inhalt"/>
  </hyperlinks>
  <pageMargins left="0.23622047244094491" right="0.23622047244094491" top="0.74803149606299213" bottom="0.74803149606299213" header="0.31496062992125984" footer="0.31496062992125984"/>
  <pageSetup paperSize="9" scale="83" orientation="landscape" r:id="rId1"/>
  <headerFooter scaleWithDoc="0">
    <oddHeader>&amp;CBildung in Deutschland 2016 -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Normal="100" workbookViewId="0">
      <selection sqref="A1:B1"/>
    </sheetView>
  </sheetViews>
  <sheetFormatPr baseColWidth="10" defaultRowHeight="12.75"/>
  <cols>
    <col min="1" max="1" width="34.85546875" customWidth="1"/>
    <col min="2" max="2" width="10.42578125" customWidth="1"/>
    <col min="3" max="3" width="11.42578125" customWidth="1"/>
    <col min="4" max="6" width="14.28515625" customWidth="1"/>
  </cols>
  <sheetData>
    <row r="1" spans="1:6" ht="25.5" customHeight="1">
      <c r="A1" s="713" t="s">
        <v>116</v>
      </c>
      <c r="B1" s="713"/>
      <c r="C1" s="5"/>
      <c r="D1" s="5"/>
      <c r="E1" s="5"/>
      <c r="F1" s="5"/>
    </row>
    <row r="2" spans="1:6" ht="25.5" customHeight="1">
      <c r="A2" s="949" t="s">
        <v>465</v>
      </c>
      <c r="B2" s="949"/>
      <c r="C2" s="949"/>
      <c r="D2" s="949"/>
      <c r="E2" s="949"/>
      <c r="F2" s="949"/>
    </row>
    <row r="3" spans="1:6" ht="15" customHeight="1">
      <c r="A3" s="719" t="s">
        <v>249</v>
      </c>
      <c r="B3" s="2">
        <v>2006</v>
      </c>
      <c r="C3" s="725">
        <v>2012</v>
      </c>
      <c r="D3" s="726"/>
      <c r="E3" s="726"/>
      <c r="F3" s="726"/>
    </row>
    <row r="4" spans="1:6" ht="23.25" customHeight="1">
      <c r="A4" s="877"/>
      <c r="B4" s="722" t="s">
        <v>60</v>
      </c>
      <c r="C4" s="956" t="s">
        <v>60</v>
      </c>
      <c r="D4" s="725" t="s">
        <v>254</v>
      </c>
      <c r="E4" s="726"/>
      <c r="F4" s="726"/>
    </row>
    <row r="5" spans="1:6" ht="25.5" customHeight="1">
      <c r="A5" s="877"/>
      <c r="B5" s="724"/>
      <c r="C5" s="957"/>
      <c r="D5" s="3" t="s">
        <v>530</v>
      </c>
      <c r="E5" s="148" t="s">
        <v>531</v>
      </c>
      <c r="F5" s="2" t="s">
        <v>532</v>
      </c>
    </row>
    <row r="6" spans="1:6">
      <c r="A6" s="721"/>
      <c r="B6" s="955" t="s">
        <v>59</v>
      </c>
      <c r="C6" s="766"/>
      <c r="D6" s="766"/>
      <c r="E6" s="766"/>
      <c r="F6" s="766"/>
    </row>
    <row r="7" spans="1:6">
      <c r="A7" s="954" t="s">
        <v>255</v>
      </c>
      <c r="B7" s="954"/>
      <c r="C7" s="954"/>
      <c r="D7" s="954"/>
      <c r="E7" s="954"/>
      <c r="F7" s="954"/>
    </row>
    <row r="8" spans="1:6">
      <c r="A8" s="334" t="s">
        <v>236</v>
      </c>
      <c r="B8" s="335">
        <v>82</v>
      </c>
      <c r="C8" s="336">
        <v>81</v>
      </c>
      <c r="D8" s="336">
        <v>92</v>
      </c>
      <c r="E8" s="337">
        <v>86</v>
      </c>
      <c r="F8" s="337">
        <v>68</v>
      </c>
    </row>
    <row r="9" spans="1:6">
      <c r="A9" s="338" t="s">
        <v>237</v>
      </c>
      <c r="B9" s="339">
        <v>68</v>
      </c>
      <c r="C9" s="340">
        <v>73</v>
      </c>
      <c r="D9" s="339">
        <v>86</v>
      </c>
      <c r="E9" s="339">
        <v>75</v>
      </c>
      <c r="F9" s="341">
        <v>60</v>
      </c>
    </row>
    <row r="10" spans="1:6" ht="24">
      <c r="A10" s="334" t="s">
        <v>238</v>
      </c>
      <c r="B10" s="651" t="s">
        <v>115</v>
      </c>
      <c r="C10" s="336">
        <v>71</v>
      </c>
      <c r="D10" s="335">
        <v>87</v>
      </c>
      <c r="E10" s="335">
        <v>79</v>
      </c>
      <c r="F10" s="342">
        <v>49</v>
      </c>
    </row>
    <row r="11" spans="1:6">
      <c r="A11" s="338" t="s">
        <v>239</v>
      </c>
      <c r="B11" s="339">
        <v>59</v>
      </c>
      <c r="C11" s="340">
        <v>71</v>
      </c>
      <c r="D11" s="339">
        <v>80</v>
      </c>
      <c r="E11" s="339">
        <v>80</v>
      </c>
      <c r="F11" s="341">
        <v>51</v>
      </c>
    </row>
    <row r="12" spans="1:6">
      <c r="A12" s="334" t="s">
        <v>240</v>
      </c>
      <c r="B12" s="335">
        <v>64</v>
      </c>
      <c r="C12" s="336">
        <v>66</v>
      </c>
      <c r="D12" s="335">
        <v>80</v>
      </c>
      <c r="E12" s="335">
        <v>73</v>
      </c>
      <c r="F12" s="342">
        <v>47</v>
      </c>
    </row>
    <row r="13" spans="1:6">
      <c r="A13" s="338" t="s">
        <v>241</v>
      </c>
      <c r="B13" s="339">
        <v>40</v>
      </c>
      <c r="C13" s="340">
        <v>55</v>
      </c>
      <c r="D13" s="339">
        <v>75</v>
      </c>
      <c r="E13" s="339">
        <v>58</v>
      </c>
      <c r="F13" s="341">
        <v>36</v>
      </c>
    </row>
    <row r="14" spans="1:6" ht="24">
      <c r="A14" s="334" t="s">
        <v>242</v>
      </c>
      <c r="B14" s="335">
        <v>56</v>
      </c>
      <c r="C14" s="336">
        <v>54</v>
      </c>
      <c r="D14" s="335">
        <v>65</v>
      </c>
      <c r="E14" s="335">
        <v>58</v>
      </c>
      <c r="F14" s="342">
        <v>40</v>
      </c>
    </row>
    <row r="15" spans="1:6" ht="24">
      <c r="A15" s="338" t="s">
        <v>243</v>
      </c>
      <c r="B15" s="339">
        <v>62</v>
      </c>
      <c r="C15" s="340">
        <v>49</v>
      </c>
      <c r="D15" s="339">
        <v>65</v>
      </c>
      <c r="E15" s="339">
        <v>53</v>
      </c>
      <c r="F15" s="341">
        <v>33</v>
      </c>
    </row>
    <row r="16" spans="1:6">
      <c r="A16" s="334" t="s">
        <v>244</v>
      </c>
      <c r="B16" s="335">
        <v>40</v>
      </c>
      <c r="C16" s="336">
        <v>49</v>
      </c>
      <c r="D16" s="335">
        <v>59</v>
      </c>
      <c r="E16" s="335">
        <v>55</v>
      </c>
      <c r="F16" s="342">
        <v>31</v>
      </c>
    </row>
    <row r="17" spans="1:6">
      <c r="A17" s="338" t="s">
        <v>245</v>
      </c>
      <c r="B17" s="339">
        <v>44</v>
      </c>
      <c r="C17" s="340">
        <v>42</v>
      </c>
      <c r="D17" s="339">
        <v>54</v>
      </c>
      <c r="E17" s="339">
        <v>38</v>
      </c>
      <c r="F17" s="341">
        <v>40</v>
      </c>
    </row>
    <row r="18" spans="1:6">
      <c r="A18" s="334" t="s">
        <v>246</v>
      </c>
      <c r="B18" s="651" t="s">
        <v>115</v>
      </c>
      <c r="C18" s="336">
        <v>20</v>
      </c>
      <c r="D18" s="335">
        <v>31</v>
      </c>
      <c r="E18" s="335">
        <v>22</v>
      </c>
      <c r="F18" s="342">
        <v>10</v>
      </c>
    </row>
    <row r="19" spans="1:6">
      <c r="A19" s="953" t="s">
        <v>256</v>
      </c>
      <c r="B19" s="953"/>
      <c r="C19" s="953"/>
      <c r="D19" s="953"/>
      <c r="E19" s="953"/>
      <c r="F19" s="953"/>
    </row>
    <row r="20" spans="1:6">
      <c r="A20" s="338" t="s">
        <v>247</v>
      </c>
      <c r="B20" s="339">
        <v>70</v>
      </c>
      <c r="C20" s="340">
        <v>65</v>
      </c>
      <c r="D20" s="652" t="s">
        <v>115</v>
      </c>
      <c r="E20" s="652" t="s">
        <v>115</v>
      </c>
      <c r="F20" s="652" t="s">
        <v>115</v>
      </c>
    </row>
    <row r="21" spans="1:6" ht="24">
      <c r="A21" s="334" t="s">
        <v>248</v>
      </c>
      <c r="B21" s="335">
        <v>61</v>
      </c>
      <c r="C21" s="336">
        <v>61</v>
      </c>
      <c r="D21" s="651" t="s">
        <v>115</v>
      </c>
      <c r="E21" s="651" t="s">
        <v>115</v>
      </c>
      <c r="F21" s="651" t="s">
        <v>115</v>
      </c>
    </row>
    <row r="22" spans="1:6">
      <c r="A22" s="338" t="s">
        <v>250</v>
      </c>
      <c r="B22" s="652" t="s">
        <v>115</v>
      </c>
      <c r="C22" s="340">
        <v>54</v>
      </c>
      <c r="D22" s="652" t="s">
        <v>115</v>
      </c>
      <c r="E22" s="652" t="s">
        <v>115</v>
      </c>
      <c r="F22" s="652" t="s">
        <v>115</v>
      </c>
    </row>
    <row r="23" spans="1:6" ht="24">
      <c r="A23" s="334" t="s">
        <v>251</v>
      </c>
      <c r="B23" s="335">
        <v>44</v>
      </c>
      <c r="C23" s="336">
        <v>46</v>
      </c>
      <c r="D23" s="335">
        <v>48</v>
      </c>
      <c r="E23" s="335">
        <v>46</v>
      </c>
      <c r="F23" s="342">
        <v>42</v>
      </c>
    </row>
    <row r="24" spans="1:6" ht="24">
      <c r="A24" s="338" t="s">
        <v>252</v>
      </c>
      <c r="B24" s="339">
        <v>37</v>
      </c>
      <c r="C24" s="340">
        <v>32</v>
      </c>
      <c r="D24" s="652" t="s">
        <v>115</v>
      </c>
      <c r="E24" s="652" t="s">
        <v>115</v>
      </c>
      <c r="F24" s="652" t="s">
        <v>115</v>
      </c>
    </row>
    <row r="25" spans="1:6" ht="24">
      <c r="A25" s="334" t="s">
        <v>253</v>
      </c>
      <c r="B25" s="335">
        <v>21</v>
      </c>
      <c r="C25" s="336">
        <v>24</v>
      </c>
      <c r="D25" s="651" t="s">
        <v>115</v>
      </c>
      <c r="E25" s="651" t="s">
        <v>115</v>
      </c>
      <c r="F25" s="651" t="s">
        <v>115</v>
      </c>
    </row>
    <row r="26" spans="1:6" ht="45" customHeight="1">
      <c r="A26" s="716" t="s">
        <v>400</v>
      </c>
      <c r="B26" s="716"/>
      <c r="C26" s="716"/>
      <c r="D26" s="716"/>
      <c r="E26" s="716"/>
      <c r="F26" s="716"/>
    </row>
    <row r="27" spans="1:6">
      <c r="A27" s="950"/>
      <c r="B27" s="950"/>
      <c r="C27" s="950"/>
      <c r="D27" s="950"/>
      <c r="E27" s="950"/>
      <c r="F27" s="950"/>
    </row>
  </sheetData>
  <mergeCells count="12">
    <mergeCell ref="C3:F3"/>
    <mergeCell ref="A26:F26"/>
    <mergeCell ref="A19:F19"/>
    <mergeCell ref="A7:F7"/>
    <mergeCell ref="A27:F27"/>
    <mergeCell ref="A1:B1"/>
    <mergeCell ref="A3:A6"/>
    <mergeCell ref="B6:F6"/>
    <mergeCell ref="B4:B5"/>
    <mergeCell ref="A2:F2"/>
    <mergeCell ref="D4:F4"/>
    <mergeCell ref="C4:C5"/>
  </mergeCells>
  <phoneticPr fontId="37" type="noConversion"/>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zoomScaleNormal="100" workbookViewId="0"/>
  </sheetViews>
  <sheetFormatPr baseColWidth="10" defaultColWidth="10.85546875" defaultRowHeight="12.75"/>
  <cols>
    <col min="1" max="1" width="37.85546875" customWidth="1"/>
    <col min="2" max="2" width="11.7109375" customWidth="1"/>
    <col min="3" max="6" width="10.42578125" customWidth="1"/>
    <col min="7" max="7" width="11.28515625" customWidth="1"/>
    <col min="8" max="16384" width="10.85546875" style="13"/>
  </cols>
  <sheetData>
    <row r="1" spans="1:9" ht="25.5" customHeight="1">
      <c r="A1" s="80" t="s">
        <v>116</v>
      </c>
      <c r="B1" s="80"/>
    </row>
    <row r="2" spans="1:9" ht="25.5" customHeight="1">
      <c r="A2" s="949" t="s">
        <v>464</v>
      </c>
      <c r="B2" s="949"/>
      <c r="C2" s="949"/>
      <c r="D2" s="949"/>
      <c r="E2" s="949"/>
      <c r="F2" s="949"/>
      <c r="G2" s="949"/>
      <c r="H2" s="949"/>
    </row>
    <row r="3" spans="1:9">
      <c r="A3" s="877" t="s">
        <v>267</v>
      </c>
      <c r="B3" s="570">
        <v>2000</v>
      </c>
      <c r="C3" s="570">
        <v>2005</v>
      </c>
      <c r="D3" s="582">
        <v>2010</v>
      </c>
      <c r="E3" s="582">
        <v>2011</v>
      </c>
      <c r="F3" s="569">
        <v>2012</v>
      </c>
      <c r="G3" s="583">
        <v>2013</v>
      </c>
      <c r="H3" s="303">
        <v>2014</v>
      </c>
    </row>
    <row r="4" spans="1:9">
      <c r="A4" s="721"/>
      <c r="B4" s="946" t="s">
        <v>79</v>
      </c>
      <c r="C4" s="947"/>
      <c r="D4" s="947"/>
      <c r="E4" s="947"/>
      <c r="F4" s="947"/>
      <c r="G4" s="947"/>
      <c r="H4" s="947"/>
    </row>
    <row r="5" spans="1:9">
      <c r="A5" s="958" t="s">
        <v>60</v>
      </c>
      <c r="B5" s="958"/>
      <c r="C5" s="958"/>
      <c r="D5" s="958"/>
      <c r="E5" s="958"/>
      <c r="F5" s="958"/>
      <c r="G5" s="958"/>
      <c r="H5" s="958"/>
    </row>
    <row r="6" spans="1:9">
      <c r="A6" s="20" t="s">
        <v>60</v>
      </c>
      <c r="B6" s="343">
        <v>100</v>
      </c>
      <c r="C6" s="343">
        <v>100</v>
      </c>
      <c r="D6" s="343">
        <v>100</v>
      </c>
      <c r="E6" s="343">
        <v>100</v>
      </c>
      <c r="F6" s="343">
        <v>100</v>
      </c>
      <c r="G6" s="345">
        <v>100</v>
      </c>
      <c r="H6" s="345">
        <v>100</v>
      </c>
      <c r="I6" s="381"/>
    </row>
    <row r="7" spans="1:9">
      <c r="A7" s="67" t="s">
        <v>264</v>
      </c>
      <c r="B7" s="246">
        <v>32.565505326806793</v>
      </c>
      <c r="C7" s="246">
        <v>26.821221738117014</v>
      </c>
      <c r="D7" s="249">
        <v>28.632948368542305</v>
      </c>
      <c r="E7" s="249">
        <v>28.37993579013802</v>
      </c>
      <c r="F7" s="249">
        <v>28.07498396972478</v>
      </c>
      <c r="G7" s="250">
        <v>27.062782871068819</v>
      </c>
      <c r="H7" s="250">
        <v>25.989065392397436</v>
      </c>
    </row>
    <row r="8" spans="1:9" ht="13.5">
      <c r="A8" s="20" t="s">
        <v>265</v>
      </c>
      <c r="B8" s="245">
        <v>20.711422179893244</v>
      </c>
      <c r="C8" s="245">
        <v>20.886450433005219</v>
      </c>
      <c r="D8" s="247">
        <v>13.661481938777046</v>
      </c>
      <c r="E8" s="247">
        <v>13.25631808577779</v>
      </c>
      <c r="F8" s="247">
        <v>12.771414561776281</v>
      </c>
      <c r="G8" s="248">
        <v>12.222351166299177</v>
      </c>
      <c r="H8" s="248">
        <v>11.55882732790908</v>
      </c>
    </row>
    <row r="9" spans="1:9" ht="24">
      <c r="A9" s="67" t="s">
        <v>266</v>
      </c>
      <c r="B9" s="246">
        <v>10.689051806241556</v>
      </c>
      <c r="C9" s="246">
        <v>12.513223244222116</v>
      </c>
      <c r="D9" s="249">
        <v>11.818469275593634</v>
      </c>
      <c r="E9" s="249">
        <v>11.629119446807342</v>
      </c>
      <c r="F9" s="249">
        <v>11.266454606032413</v>
      </c>
      <c r="G9" s="250">
        <v>10.741557386561448</v>
      </c>
      <c r="H9" s="250">
        <v>10.153256704980842</v>
      </c>
    </row>
    <row r="10" spans="1:9">
      <c r="A10" s="20" t="s">
        <v>257</v>
      </c>
      <c r="B10" s="245">
        <v>5.4264767768942832</v>
      </c>
      <c r="C10" s="245">
        <v>5.4058415362272063</v>
      </c>
      <c r="D10" s="247">
        <v>6.5920828753406715</v>
      </c>
      <c r="E10" s="247">
        <v>6.363361962516807</v>
      </c>
      <c r="F10" s="247">
        <v>5.7206080189094388</v>
      </c>
      <c r="G10" s="248">
        <v>5.4659394220726476</v>
      </c>
      <c r="H10" s="248">
        <v>5.4102630332773689</v>
      </c>
    </row>
    <row r="11" spans="1:9">
      <c r="A11" s="67" t="s">
        <v>258</v>
      </c>
      <c r="B11" s="246">
        <v>3.2071585195685399</v>
      </c>
      <c r="C11" s="246">
        <v>4.8787047496100264</v>
      </c>
      <c r="D11" s="249">
        <v>6.1915588815442764</v>
      </c>
      <c r="E11" s="249">
        <v>6.1932332683917357</v>
      </c>
      <c r="F11" s="249">
        <v>6.4347410639073637</v>
      </c>
      <c r="G11" s="250">
        <v>6.9258442613438556</v>
      </c>
      <c r="H11" s="250">
        <v>7.6057944810366349</v>
      </c>
    </row>
    <row r="12" spans="1:9">
      <c r="A12" s="20" t="s">
        <v>259</v>
      </c>
      <c r="B12" s="245">
        <v>6.8041374116813209</v>
      </c>
      <c r="C12" s="245">
        <v>7.9070517992577054</v>
      </c>
      <c r="D12" s="247">
        <v>7.1040308373360634</v>
      </c>
      <c r="E12" s="247">
        <v>7.2483055730867383</v>
      </c>
      <c r="F12" s="247">
        <v>7.6077800269057168</v>
      </c>
      <c r="G12" s="248">
        <v>7.6824881049089004</v>
      </c>
      <c r="H12" s="248">
        <v>7.9943174480175641</v>
      </c>
    </row>
    <row r="13" spans="1:9">
      <c r="A13" s="67" t="s">
        <v>260</v>
      </c>
      <c r="B13" s="246">
        <v>3.9225674987264392</v>
      </c>
      <c r="C13" s="246">
        <v>3.0785505531350297</v>
      </c>
      <c r="D13" s="249">
        <v>3.2358122656708774</v>
      </c>
      <c r="E13" s="249">
        <v>3.0595724830557307</v>
      </c>
      <c r="F13" s="249">
        <v>3.2840061858003193</v>
      </c>
      <c r="G13" s="250">
        <v>3.1136126262040156</v>
      </c>
      <c r="H13" s="250">
        <v>3.2427138490679757</v>
      </c>
    </row>
    <row r="14" spans="1:9">
      <c r="A14" s="20" t="s">
        <v>261</v>
      </c>
      <c r="B14" s="245">
        <v>11.067797736383973</v>
      </c>
      <c r="C14" s="245">
        <v>10.254065587291342</v>
      </c>
      <c r="D14" s="247">
        <v>13.074247511782334</v>
      </c>
      <c r="E14" s="247">
        <v>13.855884532008892</v>
      </c>
      <c r="F14" s="247">
        <v>13.830041364396445</v>
      </c>
      <c r="G14" s="248">
        <v>14.434257862365094</v>
      </c>
      <c r="H14" s="248">
        <v>14.685307159154506</v>
      </c>
    </row>
    <row r="15" spans="1:9">
      <c r="A15" s="347" t="s">
        <v>397</v>
      </c>
      <c r="B15" s="246">
        <v>7.6435801457396622</v>
      </c>
      <c r="C15" s="246">
        <v>6.845606296953723</v>
      </c>
      <c r="D15" s="249">
        <v>9.2978784274163182</v>
      </c>
      <c r="E15" s="249">
        <v>10.032104930988119</v>
      </c>
      <c r="F15" s="249">
        <v>9.8997950639325101</v>
      </c>
      <c r="G15" s="250">
        <v>10.531507485203667</v>
      </c>
      <c r="H15" s="250">
        <v>10.498730035731198</v>
      </c>
    </row>
    <row r="16" spans="1:9">
      <c r="A16" s="20" t="s">
        <v>262</v>
      </c>
      <c r="B16" s="245">
        <v>5.098673281800262</v>
      </c>
      <c r="C16" s="245">
        <v>7.7349255015867895</v>
      </c>
      <c r="D16" s="247">
        <v>8.9952268381190432</v>
      </c>
      <c r="E16" s="247">
        <v>9.3241500425321746</v>
      </c>
      <c r="F16" s="247">
        <v>10.421564806316557</v>
      </c>
      <c r="G16" s="248">
        <v>11.731461065335964</v>
      </c>
      <c r="H16" s="248">
        <v>12.417667570709028</v>
      </c>
    </row>
    <row r="17" spans="1:8">
      <c r="A17" s="67" t="s">
        <v>263</v>
      </c>
      <c r="B17" s="246">
        <v>0.33887793749584705</v>
      </c>
      <c r="C17" s="246">
        <v>0.40879995696842558</v>
      </c>
      <c r="D17" s="249">
        <v>0.59928026139460655</v>
      </c>
      <c r="E17" s="249">
        <v>0.64484263095793437</v>
      </c>
      <c r="F17" s="249">
        <v>0.54942982511284055</v>
      </c>
      <c r="G17" s="250">
        <v>0.56864337936636877</v>
      </c>
      <c r="H17" s="346">
        <v>0.61345731628567735</v>
      </c>
    </row>
    <row r="18" spans="1:8" ht="12.75" customHeight="1">
      <c r="A18" s="753" t="s">
        <v>268</v>
      </c>
      <c r="B18" s="753"/>
      <c r="C18" s="753"/>
      <c r="D18" s="753"/>
      <c r="E18" s="753"/>
      <c r="F18" s="753"/>
      <c r="G18" s="753"/>
      <c r="H18" s="753"/>
    </row>
    <row r="19" spans="1:8">
      <c r="A19" s="20" t="s">
        <v>60</v>
      </c>
      <c r="B19" s="245">
        <v>70.896365368003728</v>
      </c>
      <c r="C19" s="245">
        <v>59.408674448209709</v>
      </c>
      <c r="D19" s="245">
        <v>54.34779335371087</v>
      </c>
      <c r="E19" s="245">
        <v>53.974700216776881</v>
      </c>
      <c r="F19" s="245">
        <v>52.560443567144851</v>
      </c>
      <c r="G19" s="248">
        <v>51.280027851920615</v>
      </c>
      <c r="H19" s="248">
        <v>56.096089126145984</v>
      </c>
    </row>
    <row r="20" spans="1:8">
      <c r="A20" s="67" t="s">
        <v>264</v>
      </c>
      <c r="B20" s="246">
        <v>69.734067877303957</v>
      </c>
      <c r="C20" s="246">
        <v>55.926198275285778</v>
      </c>
      <c r="D20" s="249">
        <v>63.425536390408077</v>
      </c>
      <c r="E20" s="249">
        <v>63.364757070340829</v>
      </c>
      <c r="F20" s="249">
        <v>61.88983430362741</v>
      </c>
      <c r="G20" s="250">
        <v>60.205831903945104</v>
      </c>
      <c r="H20" s="250">
        <v>62.384219554030871</v>
      </c>
    </row>
    <row r="21" spans="1:8" ht="13.5">
      <c r="A21" s="20" t="s">
        <v>265</v>
      </c>
      <c r="B21" s="245">
        <v>74.270131536734041</v>
      </c>
      <c r="C21" s="245">
        <v>61.910893638938965</v>
      </c>
      <c r="D21" s="247">
        <v>58.558359969139204</v>
      </c>
      <c r="E21" s="247">
        <v>58.45580625129373</v>
      </c>
      <c r="F21" s="247">
        <v>56.645008860011814</v>
      </c>
      <c r="G21" s="248">
        <v>56.845803266236231</v>
      </c>
      <c r="H21" s="248">
        <v>59.494872768704901</v>
      </c>
    </row>
    <row r="22" spans="1:8" ht="24">
      <c r="A22" s="67" t="s">
        <v>266</v>
      </c>
      <c r="B22" s="246">
        <v>73.021135515955237</v>
      </c>
      <c r="C22" s="246">
        <v>61.584754262788366</v>
      </c>
      <c r="D22" s="249">
        <v>53.115046502739204</v>
      </c>
      <c r="E22" s="249">
        <v>53.185464841906558</v>
      </c>
      <c r="F22" s="249">
        <v>54.045307443365701</v>
      </c>
      <c r="G22" s="250">
        <v>54.710458081244596</v>
      </c>
      <c r="H22" s="250">
        <v>55.704407951598967</v>
      </c>
    </row>
    <row r="23" spans="1:8">
      <c r="A23" s="20" t="s">
        <v>257</v>
      </c>
      <c r="B23" s="245">
        <v>71.918367346938766</v>
      </c>
      <c r="C23" s="245">
        <v>56.152570480928688</v>
      </c>
      <c r="D23" s="247">
        <v>63.544997715851991</v>
      </c>
      <c r="E23" s="247">
        <v>66.019836136265624</v>
      </c>
      <c r="F23" s="247">
        <v>64.153846153846146</v>
      </c>
      <c r="G23" s="248">
        <v>62.845010615711253</v>
      </c>
      <c r="H23" s="248">
        <v>68.789808917197448</v>
      </c>
    </row>
    <row r="24" spans="1:8">
      <c r="A24" s="67" t="s">
        <v>258</v>
      </c>
      <c r="B24" s="246">
        <v>60.773480662983424</v>
      </c>
      <c r="C24" s="246">
        <v>53.693495038588757</v>
      </c>
      <c r="D24" s="249">
        <v>45.087548638132297</v>
      </c>
      <c r="E24" s="249">
        <v>46.278245458573323</v>
      </c>
      <c r="F24" s="249">
        <v>47.088706525986709</v>
      </c>
      <c r="G24" s="250">
        <v>45.559651474530831</v>
      </c>
      <c r="H24" s="250">
        <v>59.014745308310992</v>
      </c>
    </row>
    <row r="25" spans="1:8">
      <c r="A25" s="20" t="s">
        <v>259</v>
      </c>
      <c r="B25" s="245">
        <v>76.7578125</v>
      </c>
      <c r="C25" s="245">
        <v>73.106575963718825</v>
      </c>
      <c r="D25" s="247">
        <v>52.691818567189486</v>
      </c>
      <c r="E25" s="247">
        <v>47.662313079689575</v>
      </c>
      <c r="F25" s="247">
        <v>48.355643695256987</v>
      </c>
      <c r="G25" s="248">
        <v>50.966767371601208</v>
      </c>
      <c r="H25" s="248">
        <v>60.030211480362539</v>
      </c>
    </row>
    <row r="26" spans="1:8">
      <c r="A26" s="67" t="s">
        <v>260</v>
      </c>
      <c r="B26" s="246">
        <v>78.486730660643701</v>
      </c>
      <c r="C26" s="246">
        <v>68.666278392545138</v>
      </c>
      <c r="D26" s="249">
        <v>59.376454164727775</v>
      </c>
      <c r="E26" s="249">
        <v>54.753363228699548</v>
      </c>
      <c r="F26" s="249">
        <v>55.206738131699851</v>
      </c>
      <c r="G26" s="250">
        <v>53.000372717107716</v>
      </c>
      <c r="H26" s="250">
        <v>61.237420797614604</v>
      </c>
    </row>
    <row r="27" spans="1:8">
      <c r="A27" s="20" t="s">
        <v>261</v>
      </c>
      <c r="B27" s="245">
        <v>67.640584350610368</v>
      </c>
      <c r="C27" s="245">
        <v>56.338520720405661</v>
      </c>
      <c r="D27" s="247">
        <v>45.686974547967289</v>
      </c>
      <c r="E27" s="247">
        <v>46.341221903158733</v>
      </c>
      <c r="F27" s="247">
        <v>44.2</v>
      </c>
      <c r="G27" s="248">
        <v>43.728895320791125</v>
      </c>
      <c r="H27" s="248">
        <v>49.260331242965108</v>
      </c>
    </row>
    <row r="28" spans="1:8">
      <c r="A28" s="347" t="s">
        <v>397</v>
      </c>
      <c r="B28" s="246">
        <v>68.09620399884092</v>
      </c>
      <c r="C28" s="246">
        <v>57.674174960712406</v>
      </c>
      <c r="D28" s="249">
        <v>43.562753036437243</v>
      </c>
      <c r="E28" s="249">
        <v>44.51586433260394</v>
      </c>
      <c r="F28" s="249">
        <v>41.465582931165862</v>
      </c>
      <c r="G28" s="250">
        <v>41.32231404958678</v>
      </c>
      <c r="H28" s="250">
        <v>44.8595041322314</v>
      </c>
    </row>
    <row r="29" spans="1:8">
      <c r="A29" s="20" t="s">
        <v>262</v>
      </c>
      <c r="B29" s="245">
        <v>58.079930495221546</v>
      </c>
      <c r="C29" s="245">
        <v>53.546592489568845</v>
      </c>
      <c r="D29" s="247">
        <v>32.541011047874122</v>
      </c>
      <c r="E29" s="247">
        <v>32.357268981753975</v>
      </c>
      <c r="F29" s="247">
        <v>30.66714923392448</v>
      </c>
      <c r="G29" s="248">
        <v>28.538925709763578</v>
      </c>
      <c r="H29" s="248">
        <v>34.850133544366408</v>
      </c>
    </row>
    <row r="30" spans="1:8">
      <c r="A30" s="67" t="s">
        <v>263</v>
      </c>
      <c r="B30" s="246">
        <v>73.202614379084963</v>
      </c>
      <c r="C30" s="246">
        <v>53.508771929824562</v>
      </c>
      <c r="D30" s="249">
        <v>55.0251256281407</v>
      </c>
      <c r="E30" s="249">
        <v>61.914893617021271</v>
      </c>
      <c r="F30" s="249">
        <v>62.700228832951943</v>
      </c>
      <c r="G30" s="250">
        <v>56.530612244897959</v>
      </c>
      <c r="H30" s="346">
        <v>61.224489795918366</v>
      </c>
    </row>
    <row r="31" spans="1:8" ht="12.75" customHeight="1">
      <c r="A31" s="753" t="s">
        <v>269</v>
      </c>
      <c r="B31" s="753"/>
      <c r="C31" s="753"/>
      <c r="D31" s="753"/>
      <c r="E31" s="753"/>
      <c r="F31" s="753"/>
      <c r="G31" s="753"/>
      <c r="H31" s="753"/>
    </row>
    <row r="32" spans="1:8">
      <c r="A32" s="20" t="s">
        <v>60</v>
      </c>
      <c r="B32" s="245">
        <v>11.382311900595806</v>
      </c>
      <c r="C32" s="245">
        <v>17.46544026679576</v>
      </c>
      <c r="D32" s="245">
        <v>28.523030129643292</v>
      </c>
      <c r="E32" s="245">
        <v>29.601020772164748</v>
      </c>
      <c r="F32" s="245">
        <v>31.136452217207086</v>
      </c>
      <c r="G32" s="248">
        <v>32.444006034582799</v>
      </c>
      <c r="H32" s="248">
        <v>34.720900545433445</v>
      </c>
    </row>
    <row r="33" spans="1:8">
      <c r="A33" s="67" t="s">
        <v>264</v>
      </c>
      <c r="B33" s="246">
        <v>5.5906957763721694</v>
      </c>
      <c r="C33" s="246">
        <v>8.483187378835483</v>
      </c>
      <c r="D33" s="249">
        <v>15.360748843079513</v>
      </c>
      <c r="E33" s="249">
        <v>15.818225767464348</v>
      </c>
      <c r="F33" s="249">
        <v>17.581728616211375</v>
      </c>
      <c r="G33" s="250">
        <v>18.98370497427101</v>
      </c>
      <c r="H33" s="250">
        <v>20.360205831903944</v>
      </c>
    </row>
    <row r="34" spans="1:8" ht="13.5">
      <c r="A34" s="20" t="s">
        <v>265</v>
      </c>
      <c r="B34" s="245">
        <v>8.7263394289380809</v>
      </c>
      <c r="C34" s="245">
        <v>11.211262769336424</v>
      </c>
      <c r="D34" s="247">
        <v>18.747933428854843</v>
      </c>
      <c r="E34" s="247">
        <v>19.747464293107019</v>
      </c>
      <c r="F34" s="247">
        <v>20.988383540066941</v>
      </c>
      <c r="G34" s="248">
        <v>21.667299658184582</v>
      </c>
      <c r="H34" s="248">
        <v>21.914166350170905</v>
      </c>
    </row>
    <row r="35" spans="1:8" ht="24">
      <c r="A35" s="67" t="s">
        <v>266</v>
      </c>
      <c r="B35" s="246">
        <v>15.561541649399089</v>
      </c>
      <c r="C35" s="246">
        <v>23.112193724029229</v>
      </c>
      <c r="D35" s="249">
        <v>32.004076952478023</v>
      </c>
      <c r="E35" s="249">
        <v>32.810287871637563</v>
      </c>
      <c r="F35" s="249">
        <v>32.808838299296951</v>
      </c>
      <c r="G35" s="250">
        <v>31.784788245462401</v>
      </c>
      <c r="H35" s="250">
        <v>32.973206568712186</v>
      </c>
    </row>
    <row r="36" spans="1:8">
      <c r="A36" s="20" t="s">
        <v>257</v>
      </c>
      <c r="B36" s="245">
        <v>5.6734693877551017</v>
      </c>
      <c r="C36" s="245">
        <v>10.182421227197347</v>
      </c>
      <c r="D36" s="247">
        <v>14.938328003654638</v>
      </c>
      <c r="E36" s="247">
        <v>14.683053040103493</v>
      </c>
      <c r="F36" s="247">
        <v>16.241758241758244</v>
      </c>
      <c r="G36" s="248">
        <v>17.770700636942674</v>
      </c>
      <c r="H36" s="248">
        <v>19.936305732484076</v>
      </c>
    </row>
    <row r="37" spans="1:8">
      <c r="A37" s="67" t="s">
        <v>258</v>
      </c>
      <c r="B37" s="246">
        <v>23.066298342541437</v>
      </c>
      <c r="C37" s="246">
        <v>26.424108783535466</v>
      </c>
      <c r="D37" s="249">
        <v>36.746108949416339</v>
      </c>
      <c r="E37" s="249">
        <v>33.850243686309256</v>
      </c>
      <c r="F37" s="249">
        <v>32.082844861273934</v>
      </c>
      <c r="G37" s="250">
        <v>31.317024128686327</v>
      </c>
      <c r="H37" s="250">
        <v>32.707774798927616</v>
      </c>
    </row>
    <row r="38" spans="1:8">
      <c r="A38" s="20" t="s">
        <v>259</v>
      </c>
      <c r="B38" s="245">
        <v>12.6953125</v>
      </c>
      <c r="C38" s="245">
        <v>20.249433106575964</v>
      </c>
      <c r="D38" s="247">
        <v>39.402289105553201</v>
      </c>
      <c r="E38" s="247">
        <v>43.952299829642243</v>
      </c>
      <c r="F38" s="247">
        <v>42.968104445546189</v>
      </c>
      <c r="G38" s="248">
        <v>41.601208459214497</v>
      </c>
      <c r="H38" s="248">
        <v>43.746223564954683</v>
      </c>
    </row>
    <row r="39" spans="1:8">
      <c r="A39" s="67" t="s">
        <v>260</v>
      </c>
      <c r="B39" s="246">
        <v>12.817617165443252</v>
      </c>
      <c r="C39" s="246">
        <v>21.258008153756549</v>
      </c>
      <c r="D39" s="249">
        <v>34.155421126105161</v>
      </c>
      <c r="E39" s="249">
        <v>38.385650224215247</v>
      </c>
      <c r="F39" s="249">
        <v>39.433384379785608</v>
      </c>
      <c r="G39" s="250">
        <v>40.663436451733133</v>
      </c>
      <c r="H39" s="250">
        <v>45.695117405888929</v>
      </c>
    </row>
    <row r="40" spans="1:8">
      <c r="A40" s="20" t="s">
        <v>261</v>
      </c>
      <c r="B40" s="245">
        <v>18.911346808084851</v>
      </c>
      <c r="C40" s="245">
        <v>28.58891414582969</v>
      </c>
      <c r="D40" s="247">
        <v>38.085915006334218</v>
      </c>
      <c r="E40" s="247">
        <v>39.231607089810872</v>
      </c>
      <c r="F40" s="247">
        <v>39.945454545454552</v>
      </c>
      <c r="G40" s="248">
        <v>40.400385914134105</v>
      </c>
      <c r="H40" s="248">
        <v>42.040520984081041</v>
      </c>
    </row>
    <row r="41" spans="1:8">
      <c r="A41" s="347" t="s">
        <v>397</v>
      </c>
      <c r="B41" s="246">
        <v>19.298753984352359</v>
      </c>
      <c r="C41" s="246">
        <v>30.670508119434256</v>
      </c>
      <c r="D41" s="249">
        <v>42.672064777327932</v>
      </c>
      <c r="E41" s="249">
        <v>44.091903719912473</v>
      </c>
      <c r="F41" s="249">
        <v>45.808991617983231</v>
      </c>
      <c r="G41" s="250">
        <v>46.027548209366387</v>
      </c>
      <c r="H41" s="250">
        <v>48.110192837465569</v>
      </c>
    </row>
    <row r="42" spans="1:8">
      <c r="A42" s="20" t="s">
        <v>262</v>
      </c>
      <c r="B42" s="245">
        <v>30.060816681146829</v>
      </c>
      <c r="C42" s="245">
        <v>36.601761706073248</v>
      </c>
      <c r="D42" s="247">
        <v>60.528958821560096</v>
      </c>
      <c r="E42" s="247">
        <v>60.991759858740437</v>
      </c>
      <c r="F42" s="247">
        <v>63.421401857883943</v>
      </c>
      <c r="G42" s="248">
        <v>65.575229993075467</v>
      </c>
      <c r="H42" s="248">
        <v>72.133742209911958</v>
      </c>
    </row>
    <row r="43" spans="1:8">
      <c r="A43" s="67" t="s">
        <v>263</v>
      </c>
      <c r="B43" s="246">
        <v>11.764705882352942</v>
      </c>
      <c r="C43" s="246">
        <v>19.736842105263154</v>
      </c>
      <c r="D43" s="249">
        <v>22.361809045226135</v>
      </c>
      <c r="E43" s="249">
        <v>22.127659574468083</v>
      </c>
      <c r="F43" s="249">
        <v>20.59496567505721</v>
      </c>
      <c r="G43" s="250">
        <v>18.979591836734695</v>
      </c>
      <c r="H43" s="346">
        <v>27.755102040816325</v>
      </c>
    </row>
    <row r="44" spans="1:8" ht="12.75" customHeight="1">
      <c r="A44" s="753" t="s">
        <v>270</v>
      </c>
      <c r="B44" s="753"/>
      <c r="C44" s="753"/>
      <c r="D44" s="753"/>
      <c r="E44" s="753"/>
      <c r="F44" s="753"/>
      <c r="G44" s="753"/>
      <c r="H44" s="753"/>
    </row>
    <row r="45" spans="1:8">
      <c r="A45" s="20" t="s">
        <v>60</v>
      </c>
      <c r="B45" s="245">
        <v>17.721322731400473</v>
      </c>
      <c r="C45" s="245">
        <v>23.125885284994531</v>
      </c>
      <c r="D45" s="245">
        <v>17.129176516645838</v>
      </c>
      <c r="E45" s="245">
        <v>16.424279011058367</v>
      </c>
      <c r="F45" s="245">
        <v>16.300589662672717</v>
      </c>
      <c r="G45" s="248">
        <v>16.275966113496576</v>
      </c>
      <c r="H45" s="248">
        <v>17.011721016595104</v>
      </c>
    </row>
    <row r="46" spans="1:8">
      <c r="A46" s="67" t="s">
        <v>264</v>
      </c>
      <c r="B46" s="246">
        <v>24.675236346323878</v>
      </c>
      <c r="C46" s="246">
        <v>35.590614345878734</v>
      </c>
      <c r="D46" s="249">
        <v>21.21371476651241</v>
      </c>
      <c r="E46" s="249">
        <v>20.817017162194826</v>
      </c>
      <c r="F46" s="249">
        <v>20.523958799820868</v>
      </c>
      <c r="G46" s="250">
        <v>20.810463121783876</v>
      </c>
      <c r="H46" s="250">
        <v>20.806174957118355</v>
      </c>
    </row>
    <row r="47" spans="1:8" ht="13.5">
      <c r="A47" s="20" t="s">
        <v>265</v>
      </c>
      <c r="B47" s="245">
        <v>17.00352903432788</v>
      </c>
      <c r="C47" s="245">
        <v>26.877843591724609</v>
      </c>
      <c r="D47" s="247">
        <v>22.693706602005953</v>
      </c>
      <c r="E47" s="247">
        <v>21.796729455599255</v>
      </c>
      <c r="F47" s="247">
        <v>22.366607599921245</v>
      </c>
      <c r="G47" s="248">
        <v>21.486897075579186</v>
      </c>
      <c r="H47" s="248">
        <v>20.565894417014814</v>
      </c>
    </row>
    <row r="48" spans="1:8" ht="24">
      <c r="A48" s="67" t="s">
        <v>266</v>
      </c>
      <c r="B48" s="246">
        <v>11.41732283464567</v>
      </c>
      <c r="C48" s="246">
        <v>15.303052013182405</v>
      </c>
      <c r="D48" s="249">
        <v>14.880876544782776</v>
      </c>
      <c r="E48" s="249">
        <v>14.004247286455875</v>
      </c>
      <c r="F48" s="249">
        <v>13.134694788528067</v>
      </c>
      <c r="G48" s="250">
        <v>13.504753673292999</v>
      </c>
      <c r="H48" s="250">
        <v>14.477095937770097</v>
      </c>
    </row>
    <row r="49" spans="1:8">
      <c r="A49" s="20" t="s">
        <v>257</v>
      </c>
      <c r="B49" s="245">
        <v>22.408163265306122</v>
      </c>
      <c r="C49" s="245">
        <v>33.665008291873967</v>
      </c>
      <c r="D49" s="247">
        <v>21.516674280493376</v>
      </c>
      <c r="E49" s="247">
        <v>19.297110823630874</v>
      </c>
      <c r="F49" s="247">
        <v>19.604395604395606</v>
      </c>
      <c r="G49" s="248">
        <v>19.384288747346073</v>
      </c>
      <c r="H49" s="248">
        <v>18.004246284501061</v>
      </c>
    </row>
    <row r="50" spans="1:8">
      <c r="A50" s="67" t="s">
        <v>258</v>
      </c>
      <c r="B50" s="246">
        <v>16.160220994475139</v>
      </c>
      <c r="C50" s="246">
        <v>19.88239617787578</v>
      </c>
      <c r="D50" s="249">
        <v>18.16634241245136</v>
      </c>
      <c r="E50" s="249">
        <v>19.871510855117414</v>
      </c>
      <c r="F50" s="249">
        <v>20.828448612739351</v>
      </c>
      <c r="G50" s="250">
        <v>23.123324396782841</v>
      </c>
      <c r="H50" s="250">
        <v>26.692359249329762</v>
      </c>
    </row>
    <row r="51" spans="1:8">
      <c r="A51" s="20" t="s">
        <v>259</v>
      </c>
      <c r="B51" s="245">
        <v>10.546875</v>
      </c>
      <c r="C51" s="245">
        <v>6.6439909297052155</v>
      </c>
      <c r="D51" s="247">
        <v>7.9058923272573116</v>
      </c>
      <c r="E51" s="247">
        <v>8.3853870906681802</v>
      </c>
      <c r="F51" s="247">
        <v>8.6762518591968263</v>
      </c>
      <c r="G51" s="248">
        <v>7.4320241691842899</v>
      </c>
      <c r="H51" s="248">
        <v>8.429003021148036</v>
      </c>
    </row>
    <row r="52" spans="1:8">
      <c r="A52" s="67" t="s">
        <v>260</v>
      </c>
      <c r="B52" s="246">
        <v>8.695652173913043</v>
      </c>
      <c r="C52" s="246">
        <v>10.075713453698311</v>
      </c>
      <c r="D52" s="249">
        <v>6.4681247091670544</v>
      </c>
      <c r="E52" s="249">
        <v>6.8609865470852016</v>
      </c>
      <c r="F52" s="249">
        <v>5.3598774885145479</v>
      </c>
      <c r="G52" s="250">
        <v>6.3361908311591497</v>
      </c>
      <c r="H52" s="250">
        <v>5.3671263510995155</v>
      </c>
    </row>
    <row r="53" spans="1:8">
      <c r="A53" s="20" t="s">
        <v>261</v>
      </c>
      <c r="B53" s="245">
        <v>13.448068841304783</v>
      </c>
      <c r="C53" s="245">
        <v>15.072565133764645</v>
      </c>
      <c r="D53" s="247">
        <v>16.227110445698493</v>
      </c>
      <c r="E53" s="247">
        <v>14.427171007030399</v>
      </c>
      <c r="F53" s="247">
        <v>15.854545454545455</v>
      </c>
      <c r="G53" s="248">
        <v>15.87071876507477</v>
      </c>
      <c r="H53" s="248">
        <v>18.403280270139895</v>
      </c>
    </row>
    <row r="54" spans="1:8">
      <c r="A54" s="347" t="s">
        <v>397</v>
      </c>
      <c r="B54" s="246">
        <v>12.605042016806722</v>
      </c>
      <c r="C54" s="246">
        <v>11.655316919853325</v>
      </c>
      <c r="D54" s="249">
        <v>13.765182186234817</v>
      </c>
      <c r="E54" s="249">
        <v>11.392231947483589</v>
      </c>
      <c r="F54" s="249">
        <v>12.725425450850903</v>
      </c>
      <c r="G54" s="250">
        <v>12.650137741046832</v>
      </c>
      <c r="H54" s="250">
        <v>14.523415977961433</v>
      </c>
    </row>
    <row r="55" spans="1:8">
      <c r="A55" s="20" t="s">
        <v>262</v>
      </c>
      <c r="B55" s="245">
        <v>11.859252823631625</v>
      </c>
      <c r="C55" s="245">
        <v>9.8516458043579043</v>
      </c>
      <c r="D55" s="247">
        <v>6.9300301305657852</v>
      </c>
      <c r="E55" s="247">
        <v>6.650971159505592</v>
      </c>
      <c r="F55" s="247">
        <v>5.9114489081915789</v>
      </c>
      <c r="G55" s="248">
        <v>5.8858442971609453</v>
      </c>
      <c r="H55" s="248">
        <v>7.1520427341972503</v>
      </c>
    </row>
    <row r="56" spans="1:8">
      <c r="A56" s="348" t="s">
        <v>263</v>
      </c>
      <c r="B56" s="349">
        <v>15.032679738562091</v>
      </c>
      <c r="C56" s="349">
        <v>26.754385964912281</v>
      </c>
      <c r="D56" s="344">
        <v>22.613065326633166</v>
      </c>
      <c r="E56" s="344">
        <v>15.957446808510639</v>
      </c>
      <c r="F56" s="344">
        <v>16.704805491990847</v>
      </c>
      <c r="G56" s="346">
        <v>24.489795918367346</v>
      </c>
      <c r="H56" s="346">
        <v>27.346938775510203</v>
      </c>
    </row>
    <row r="57" spans="1:8" ht="92.25" customHeight="1">
      <c r="A57" s="716" t="s">
        <v>533</v>
      </c>
      <c r="B57" s="716"/>
      <c r="C57" s="716"/>
      <c r="D57" s="716"/>
      <c r="E57" s="716"/>
      <c r="F57" s="716"/>
      <c r="G57" s="716"/>
      <c r="H57" s="716"/>
    </row>
    <row r="58" spans="1:8" ht="12.75" customHeight="1">
      <c r="A58" s="950"/>
      <c r="B58" s="950"/>
      <c r="C58" s="950"/>
      <c r="D58" s="950"/>
      <c r="E58" s="950"/>
      <c r="F58" s="950"/>
      <c r="G58" s="950"/>
    </row>
  </sheetData>
  <mergeCells count="9">
    <mergeCell ref="A57:H57"/>
    <mergeCell ref="A2:H2"/>
    <mergeCell ref="A58:G58"/>
    <mergeCell ref="A3:A4"/>
    <mergeCell ref="B4:H4"/>
    <mergeCell ref="A5:H5"/>
    <mergeCell ref="A18:H18"/>
    <mergeCell ref="A31:H31"/>
    <mergeCell ref="A44:H44"/>
  </mergeCells>
  <phoneticPr fontId="37" type="noConversion"/>
  <hyperlinks>
    <hyperlink ref="A1" location="Inhalt!A1" display="Zurück zum Inhalt"/>
  </hyperlinks>
  <pageMargins left="0.23622047244094491" right="0.23622047244094491" top="0.74803149606299213" bottom="0.74803149606299213" header="0.31496062992125984" footer="0.31496062992125984"/>
  <pageSetup paperSize="9" scale="88" orientation="portrait" r:id="rId1"/>
  <headerFooter scaleWithDoc="0">
    <oddHeader>&amp;CBildung in Deutschland 2016 -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9"/>
  <sheetViews>
    <sheetView zoomScaleNormal="100" workbookViewId="0"/>
  </sheetViews>
  <sheetFormatPr baseColWidth="10" defaultRowHeight="12.75"/>
  <cols>
    <col min="1" max="1" width="32" style="106" customWidth="1"/>
    <col min="2" max="18" width="7" style="106" customWidth="1"/>
    <col min="19" max="19" width="17.28515625" style="106" customWidth="1"/>
    <col min="20" max="35" width="4.42578125" style="106" customWidth="1"/>
    <col min="36" max="16384" width="11.42578125" style="106"/>
  </cols>
  <sheetData>
    <row r="1" spans="1:36" ht="25.5" customHeight="1">
      <c r="A1" s="707" t="s">
        <v>116</v>
      </c>
      <c r="B1" s="707"/>
      <c r="C1" s="126"/>
    </row>
    <row r="2" spans="1:36" ht="25.5" customHeight="1">
      <c r="A2" s="968" t="s">
        <v>463</v>
      </c>
      <c r="B2" s="968"/>
      <c r="C2" s="968"/>
      <c r="D2" s="968"/>
      <c r="E2" s="968"/>
      <c r="F2" s="968"/>
      <c r="G2" s="968"/>
      <c r="H2" s="968"/>
      <c r="I2" s="968"/>
      <c r="J2" s="968"/>
      <c r="K2" s="968"/>
      <c r="L2" s="968"/>
      <c r="M2" s="968"/>
      <c r="N2" s="968"/>
      <c r="O2" s="968"/>
      <c r="P2" s="968"/>
      <c r="Q2" s="968"/>
      <c r="R2" s="968"/>
      <c r="S2" s="968"/>
    </row>
    <row r="3" spans="1:36" ht="15" customHeight="1">
      <c r="A3" s="959" t="s">
        <v>39</v>
      </c>
      <c r="B3" s="396">
        <v>1997</v>
      </c>
      <c r="C3" s="396">
        <v>1999</v>
      </c>
      <c r="D3" s="396">
        <v>2000</v>
      </c>
      <c r="E3" s="396">
        <v>2001</v>
      </c>
      <c r="F3" s="396">
        <v>2002</v>
      </c>
      <c r="G3" s="396">
        <v>2003</v>
      </c>
      <c r="H3" s="397">
        <v>2004</v>
      </c>
      <c r="I3" s="398">
        <v>2005</v>
      </c>
      <c r="J3" s="398">
        <v>2006</v>
      </c>
      <c r="K3" s="398">
        <v>2007</v>
      </c>
      <c r="L3" s="399">
        <v>2008</v>
      </c>
      <c r="M3" s="398">
        <v>2009</v>
      </c>
      <c r="N3" s="398">
        <v>2010</v>
      </c>
      <c r="O3" s="399">
        <v>2011</v>
      </c>
      <c r="P3" s="399">
        <v>2012</v>
      </c>
      <c r="Q3" s="399">
        <v>2013</v>
      </c>
      <c r="R3" s="969">
        <v>2014</v>
      </c>
      <c r="S3" s="970"/>
    </row>
    <row r="4" spans="1:36" s="156" customFormat="1" ht="12.75" customHeight="1">
      <c r="A4" s="960"/>
      <c r="B4" s="963" t="s">
        <v>21</v>
      </c>
      <c r="C4" s="964"/>
      <c r="D4" s="964"/>
      <c r="E4" s="964"/>
      <c r="F4" s="964"/>
      <c r="G4" s="964"/>
      <c r="H4" s="964"/>
      <c r="I4" s="964"/>
      <c r="J4" s="964"/>
      <c r="K4" s="964"/>
      <c r="L4" s="964"/>
      <c r="M4" s="964"/>
      <c r="N4" s="964"/>
      <c r="O4" s="964"/>
      <c r="P4" s="964"/>
      <c r="Q4" s="964"/>
      <c r="R4" s="964"/>
      <c r="S4" s="964"/>
    </row>
    <row r="5" spans="1:36" ht="12.75" customHeight="1">
      <c r="A5" s="961"/>
      <c r="B5" s="965" t="s">
        <v>58</v>
      </c>
      <c r="C5" s="966"/>
      <c r="D5" s="966"/>
      <c r="E5" s="966"/>
      <c r="F5" s="966"/>
      <c r="G5" s="966"/>
      <c r="H5" s="966"/>
      <c r="I5" s="966"/>
      <c r="J5" s="966"/>
      <c r="K5" s="966"/>
      <c r="L5" s="966"/>
      <c r="M5" s="966"/>
      <c r="N5" s="966"/>
      <c r="O5" s="966"/>
      <c r="P5" s="966"/>
      <c r="Q5" s="966"/>
      <c r="R5" s="966"/>
      <c r="S5" s="551" t="s">
        <v>369</v>
      </c>
    </row>
    <row r="6" spans="1:36" ht="25.5" customHeight="1">
      <c r="A6" s="636" t="s">
        <v>459</v>
      </c>
      <c r="B6" s="400">
        <v>31125</v>
      </c>
      <c r="C6" s="400">
        <v>39898</v>
      </c>
      <c r="D6" s="400">
        <v>45149</v>
      </c>
      <c r="E6" s="400">
        <v>53175</v>
      </c>
      <c r="F6" s="400">
        <v>58480</v>
      </c>
      <c r="G6" s="400">
        <v>60113</v>
      </c>
      <c r="H6" s="401">
        <v>58247</v>
      </c>
      <c r="I6" s="402">
        <v>55773</v>
      </c>
      <c r="J6" s="403">
        <v>53554</v>
      </c>
      <c r="K6" s="404">
        <v>53759</v>
      </c>
      <c r="L6" s="405">
        <v>58350</v>
      </c>
      <c r="M6" s="404">
        <v>60910</v>
      </c>
      <c r="N6" s="406">
        <v>66413</v>
      </c>
      <c r="O6" s="407">
        <v>72886</v>
      </c>
      <c r="P6" s="407">
        <v>79537</v>
      </c>
      <c r="Q6" s="407">
        <v>86170</v>
      </c>
      <c r="R6" s="407">
        <v>92916</v>
      </c>
      <c r="S6" s="408">
        <v>51.114985578371865</v>
      </c>
    </row>
    <row r="7" spans="1:36" ht="12.75" customHeight="1">
      <c r="A7" s="610" t="s">
        <v>40</v>
      </c>
      <c r="B7" s="967" t="s">
        <v>79</v>
      </c>
      <c r="C7" s="967"/>
      <c r="D7" s="967"/>
      <c r="E7" s="967"/>
      <c r="F7" s="967"/>
      <c r="G7" s="967"/>
      <c r="H7" s="967"/>
      <c r="I7" s="967"/>
      <c r="J7" s="967"/>
      <c r="K7" s="967"/>
      <c r="L7" s="967"/>
      <c r="M7" s="967"/>
      <c r="N7" s="967"/>
      <c r="O7" s="967"/>
      <c r="P7" s="967"/>
      <c r="Q7" s="967"/>
      <c r="R7" s="967"/>
      <c r="S7" s="605"/>
      <c r="T7" s="162"/>
      <c r="U7" s="162"/>
      <c r="V7" s="162"/>
      <c r="W7" s="162"/>
      <c r="X7" s="162"/>
      <c r="Y7" s="162"/>
      <c r="Z7" s="162"/>
      <c r="AA7" s="162"/>
      <c r="AB7" s="162"/>
      <c r="AC7" s="162"/>
      <c r="AD7" s="162"/>
      <c r="AE7" s="162"/>
      <c r="AF7" s="162"/>
      <c r="AG7" s="162"/>
      <c r="AH7" s="162"/>
      <c r="AI7" s="162"/>
      <c r="AJ7" s="162"/>
    </row>
    <row r="8" spans="1:36" ht="12.75" customHeight="1">
      <c r="A8" s="409" t="s">
        <v>50</v>
      </c>
      <c r="B8" s="410">
        <v>2.5606425702811246</v>
      </c>
      <c r="C8" s="410">
        <v>5.2533961602085313</v>
      </c>
      <c r="D8" s="410">
        <v>7.6435801457396622</v>
      </c>
      <c r="E8" s="410">
        <v>11.622002820874471</v>
      </c>
      <c r="F8" s="410">
        <v>11.944254445964432</v>
      </c>
      <c r="G8" s="410">
        <v>11.105750835925672</v>
      </c>
      <c r="H8" s="410">
        <v>8.3300427489827804</v>
      </c>
      <c r="I8" s="410">
        <v>6.845606296953723</v>
      </c>
      <c r="J8" s="410">
        <v>7.2002091347051573</v>
      </c>
      <c r="K8" s="410">
        <v>8.4302163358693427</v>
      </c>
      <c r="L8" s="411">
        <v>8.8277634961439588</v>
      </c>
      <c r="M8" s="410">
        <v>9.2152355934986048</v>
      </c>
      <c r="N8" s="410">
        <v>9.2978784274163182</v>
      </c>
      <c r="O8" s="412">
        <v>10.032104930988119</v>
      </c>
      <c r="P8" s="412">
        <v>9.9</v>
      </c>
      <c r="Q8" s="410">
        <v>10.5</v>
      </c>
      <c r="R8" s="412">
        <v>10.498730035731198</v>
      </c>
      <c r="S8" s="412">
        <v>55.386981035366475</v>
      </c>
      <c r="T8" s="163"/>
      <c r="U8" s="140"/>
      <c r="V8" s="140"/>
      <c r="W8" s="140"/>
      <c r="X8" s="140"/>
      <c r="Y8" s="140"/>
      <c r="Z8" s="140"/>
      <c r="AA8" s="140"/>
      <c r="AB8" s="140"/>
      <c r="AC8" s="140"/>
      <c r="AD8" s="140"/>
      <c r="AE8" s="140"/>
      <c r="AF8" s="140"/>
      <c r="AG8" s="140"/>
      <c r="AH8" s="140"/>
      <c r="AI8" s="140"/>
      <c r="AJ8" s="162"/>
    </row>
    <row r="9" spans="1:36" ht="12.75" customHeight="1">
      <c r="A9" s="572" t="s">
        <v>46</v>
      </c>
      <c r="B9" s="573">
        <v>0.36947791164658639</v>
      </c>
      <c r="C9" s="573">
        <v>0.97247982355005269</v>
      </c>
      <c r="D9" s="573">
        <v>1.1938248909167424</v>
      </c>
      <c r="E9" s="573">
        <v>1.6962858486130699</v>
      </c>
      <c r="F9" s="573">
        <v>2.600889192886457</v>
      </c>
      <c r="G9" s="573">
        <v>2.159266714354632</v>
      </c>
      <c r="H9" s="573">
        <v>1.9194121585661064</v>
      </c>
      <c r="I9" s="573">
        <v>1.9794524232155344</v>
      </c>
      <c r="J9" s="573">
        <v>2.2743399185868469</v>
      </c>
      <c r="K9" s="573">
        <v>2.0722111646421992</v>
      </c>
      <c r="L9" s="574">
        <v>2.0342759211653814</v>
      </c>
      <c r="M9" s="573">
        <v>2.7007059596125429</v>
      </c>
      <c r="N9" s="573">
        <v>3.201180491771189</v>
      </c>
      <c r="O9" s="575">
        <v>3.1583568860960956</v>
      </c>
      <c r="P9" s="575">
        <v>3.9629354891434176</v>
      </c>
      <c r="Q9" s="573">
        <v>4.7</v>
      </c>
      <c r="R9" s="575">
        <v>5.1648801067630981</v>
      </c>
      <c r="S9" s="575">
        <v>24.880183371535736</v>
      </c>
      <c r="T9" s="163"/>
      <c r="U9" s="140"/>
      <c r="V9" s="140"/>
      <c r="W9" s="140"/>
      <c r="X9" s="140"/>
      <c r="Y9" s="140"/>
      <c r="Z9" s="140"/>
      <c r="AA9" s="140"/>
      <c r="AB9" s="140"/>
      <c r="AC9" s="140"/>
      <c r="AD9" s="140"/>
      <c r="AE9" s="140"/>
      <c r="AF9" s="140"/>
      <c r="AG9" s="140"/>
      <c r="AH9" s="140"/>
      <c r="AI9" s="140"/>
      <c r="AJ9" s="162"/>
    </row>
    <row r="10" spans="1:36" ht="12.75" customHeight="1">
      <c r="A10" s="409" t="s">
        <v>67</v>
      </c>
      <c r="B10" s="410">
        <v>9.6289156626506021</v>
      </c>
      <c r="C10" s="410">
        <v>7.8299664143566092</v>
      </c>
      <c r="D10" s="410">
        <v>6.9458902744246833</v>
      </c>
      <c r="E10" s="410">
        <v>6.0648801128349783</v>
      </c>
      <c r="F10" s="410">
        <v>5.3488372093023253</v>
      </c>
      <c r="G10" s="410">
        <v>5.7009299153261352</v>
      </c>
      <c r="H10" s="410">
        <v>6.192593609971329</v>
      </c>
      <c r="I10" s="410">
        <v>6.201925662955194</v>
      </c>
      <c r="J10" s="410">
        <v>6.3562012174627478</v>
      </c>
      <c r="K10" s="410">
        <v>5.9617924440558792</v>
      </c>
      <c r="L10" s="411">
        <v>6.1645244215938311</v>
      </c>
      <c r="M10" s="410">
        <v>6.0499097028402558</v>
      </c>
      <c r="N10" s="410">
        <v>5.6976796711487205</v>
      </c>
      <c r="O10" s="412">
        <v>5.3082896578218044</v>
      </c>
      <c r="P10" s="412">
        <v>5.0907124985855638</v>
      </c>
      <c r="Q10" s="410">
        <v>5</v>
      </c>
      <c r="R10" s="412">
        <v>4.9000000000000004</v>
      </c>
      <c r="S10" s="412">
        <v>57.98209215986023</v>
      </c>
      <c r="T10" s="163"/>
      <c r="U10" s="140"/>
      <c r="V10" s="140"/>
      <c r="W10" s="140"/>
      <c r="X10" s="140"/>
      <c r="Y10" s="140"/>
      <c r="Z10" s="140"/>
      <c r="AA10" s="140"/>
      <c r="AB10" s="140"/>
      <c r="AC10" s="140"/>
      <c r="AD10" s="140"/>
      <c r="AE10" s="140"/>
      <c r="AF10" s="140"/>
      <c r="AG10" s="140"/>
      <c r="AH10" s="140"/>
      <c r="AI10" s="140"/>
      <c r="AJ10" s="162"/>
    </row>
    <row r="11" spans="1:36" ht="12.75" customHeight="1">
      <c r="A11" s="572" t="s">
        <v>41</v>
      </c>
      <c r="B11" s="414">
        <v>6.6473895582329323</v>
      </c>
      <c r="C11" s="414">
        <v>5.6268484635821352</v>
      </c>
      <c r="D11" s="414">
        <v>5.0233670734678508</v>
      </c>
      <c r="E11" s="414">
        <v>4.4438175834508691</v>
      </c>
      <c r="F11" s="414">
        <v>4.0458276333789325</v>
      </c>
      <c r="G11" s="414">
        <v>4.0290785686956232</v>
      </c>
      <c r="H11" s="414">
        <v>4.3470049959654569</v>
      </c>
      <c r="I11" s="414">
        <v>4.8392591397271083</v>
      </c>
      <c r="J11" s="414">
        <v>4.9389401351906486</v>
      </c>
      <c r="K11" s="414">
        <v>5.0931006901170033</v>
      </c>
      <c r="L11" s="415">
        <v>5.2904884318766072</v>
      </c>
      <c r="M11" s="414">
        <v>5.5590215071416837</v>
      </c>
      <c r="N11" s="414">
        <v>5.9491364642464584</v>
      </c>
      <c r="O11" s="416">
        <v>5.6636391076475592</v>
      </c>
      <c r="P11" s="416">
        <v>5.0366496096156501</v>
      </c>
      <c r="Q11" s="414">
        <v>4.8</v>
      </c>
      <c r="R11" s="416">
        <v>4.6934865900383143</v>
      </c>
      <c r="S11" s="416">
        <v>50.538867232286179</v>
      </c>
      <c r="T11" s="163"/>
      <c r="U11" s="140"/>
      <c r="V11" s="140"/>
      <c r="W11" s="140"/>
      <c r="X11" s="140"/>
      <c r="Y11" s="140"/>
      <c r="Z11" s="140"/>
      <c r="AA11" s="140"/>
      <c r="AB11" s="140"/>
      <c r="AC11" s="140"/>
      <c r="AD11" s="140"/>
      <c r="AE11" s="140"/>
      <c r="AF11" s="140"/>
      <c r="AG11" s="140"/>
      <c r="AH11" s="140"/>
      <c r="AI11" s="140"/>
      <c r="AJ11" s="162"/>
    </row>
    <row r="12" spans="1:36" ht="12.75" customHeight="1">
      <c r="A12" s="409" t="s">
        <v>68</v>
      </c>
      <c r="B12" s="410">
        <v>5.4939759036144578</v>
      </c>
      <c r="C12" s="410">
        <v>5.2308386385282475</v>
      </c>
      <c r="D12" s="410">
        <v>4.9657799729783605</v>
      </c>
      <c r="E12" s="410">
        <v>4.2764456981664312</v>
      </c>
      <c r="F12" s="410">
        <v>4.0355677154582761</v>
      </c>
      <c r="G12" s="410">
        <v>3.9691913562790075</v>
      </c>
      <c r="H12" s="410">
        <v>3.8285233574261333</v>
      </c>
      <c r="I12" s="410">
        <v>3.8567048571889626</v>
      </c>
      <c r="J12" s="410">
        <v>3.8932666094035926</v>
      </c>
      <c r="K12" s="410">
        <v>4.0142115738760022</v>
      </c>
      <c r="L12" s="411">
        <v>3.9811482433590406</v>
      </c>
      <c r="M12" s="410">
        <v>4.0223280249548514</v>
      </c>
      <c r="N12" s="410">
        <v>4.065469109963411</v>
      </c>
      <c r="O12" s="412">
        <v>4.0707406086216835</v>
      </c>
      <c r="P12" s="412">
        <v>4.1905025334121229</v>
      </c>
      <c r="Q12" s="410">
        <v>4.2</v>
      </c>
      <c r="R12" s="412">
        <v>4.6353695811270388</v>
      </c>
      <c r="S12" s="412">
        <v>57.511028558161136</v>
      </c>
      <c r="T12" s="163"/>
      <c r="U12" s="140"/>
      <c r="V12" s="140"/>
      <c r="W12" s="140"/>
      <c r="X12" s="140"/>
      <c r="Y12" s="140"/>
      <c r="Z12" s="140"/>
      <c r="AA12" s="140"/>
      <c r="AB12" s="140"/>
      <c r="AC12" s="140"/>
      <c r="AD12" s="140"/>
      <c r="AE12" s="140"/>
      <c r="AF12" s="140"/>
      <c r="AG12" s="140"/>
      <c r="AH12" s="140"/>
      <c r="AI12" s="140"/>
      <c r="AJ12" s="162"/>
    </row>
    <row r="13" spans="1:36" ht="12.75" customHeight="1">
      <c r="A13" s="413" t="s">
        <v>42</v>
      </c>
      <c r="B13" s="414">
        <v>5.4843373493975909</v>
      </c>
      <c r="C13" s="414">
        <v>5.5817334202215649</v>
      </c>
      <c r="D13" s="414">
        <v>5.3644598994440633</v>
      </c>
      <c r="E13" s="414">
        <v>4.9365303244005636</v>
      </c>
      <c r="F13" s="414">
        <v>4.4784541723666207</v>
      </c>
      <c r="G13" s="414">
        <v>4.4882138638896745</v>
      </c>
      <c r="H13" s="414">
        <v>4.8242827956804639</v>
      </c>
      <c r="I13" s="414">
        <v>4.8518100155989456</v>
      </c>
      <c r="J13" s="414">
        <v>4.8511782499906637</v>
      </c>
      <c r="K13" s="414">
        <v>4.884763481463569</v>
      </c>
      <c r="L13" s="415">
        <v>4.8226221079691518</v>
      </c>
      <c r="M13" s="414">
        <v>5.0418650467903463</v>
      </c>
      <c r="N13" s="414">
        <v>5.2309035881529224</v>
      </c>
      <c r="O13" s="416">
        <v>5.509974480695881</v>
      </c>
      <c r="P13" s="416">
        <v>5.5357883752215953</v>
      </c>
      <c r="Q13" s="414">
        <v>5</v>
      </c>
      <c r="R13" s="416">
        <v>4</v>
      </c>
      <c r="S13" s="416">
        <v>52.721451440768405</v>
      </c>
      <c r="T13" s="163"/>
      <c r="U13" s="140"/>
      <c r="V13" s="140"/>
      <c r="W13" s="140"/>
      <c r="X13" s="140"/>
      <c r="Y13" s="140"/>
      <c r="Z13" s="140"/>
      <c r="AA13" s="140"/>
      <c r="AB13" s="140"/>
      <c r="AC13" s="140"/>
      <c r="AD13" s="140"/>
      <c r="AE13" s="140"/>
      <c r="AF13" s="140"/>
      <c r="AG13" s="140"/>
      <c r="AH13" s="140"/>
      <c r="AI13" s="140"/>
      <c r="AJ13" s="162"/>
    </row>
    <row r="14" spans="1:36" ht="12.75" customHeight="1">
      <c r="A14" s="409" t="s">
        <v>43</v>
      </c>
      <c r="B14" s="410">
        <v>4.1702811244979925</v>
      </c>
      <c r="C14" s="410">
        <v>4.5290490751416108</v>
      </c>
      <c r="D14" s="410">
        <v>4.5848191543555785</v>
      </c>
      <c r="E14" s="410">
        <v>4.708979783732957</v>
      </c>
      <c r="F14" s="410">
        <v>4.4921340629274962</v>
      </c>
      <c r="G14" s="410">
        <v>4.4083642473341866</v>
      </c>
      <c r="H14" s="410">
        <v>4.556457843322403</v>
      </c>
      <c r="I14" s="410">
        <v>4.4358381295608984</v>
      </c>
      <c r="J14" s="410">
        <v>4.6905926728162228</v>
      </c>
      <c r="K14" s="410">
        <v>4.7768745698394683</v>
      </c>
      <c r="L14" s="411">
        <v>4.7300771208226227</v>
      </c>
      <c r="M14" s="410">
        <v>4.580528648826137</v>
      </c>
      <c r="N14" s="410">
        <v>4.7219670847575026</v>
      </c>
      <c r="O14" s="412">
        <v>4.656586998874956</v>
      </c>
      <c r="P14" s="412">
        <v>4.4318996190452244</v>
      </c>
      <c r="Q14" s="410">
        <v>3.9</v>
      </c>
      <c r="R14" s="412">
        <v>3.8088165655000212</v>
      </c>
      <c r="S14" s="412">
        <v>74.343034755580675</v>
      </c>
      <c r="T14" s="163"/>
      <c r="U14" s="140"/>
      <c r="V14" s="140"/>
      <c r="W14" s="140"/>
      <c r="X14" s="140"/>
      <c r="Y14" s="140"/>
      <c r="Z14" s="140"/>
      <c r="AA14" s="140"/>
      <c r="AB14" s="140"/>
      <c r="AC14" s="140"/>
      <c r="AD14" s="140"/>
      <c r="AE14" s="140"/>
      <c r="AF14" s="140"/>
      <c r="AG14" s="140"/>
      <c r="AH14" s="140"/>
      <c r="AI14" s="140"/>
      <c r="AJ14" s="162"/>
    </row>
    <row r="15" spans="1:36">
      <c r="A15" s="413" t="s">
        <v>69</v>
      </c>
      <c r="B15" s="414">
        <v>3.2771084337349401</v>
      </c>
      <c r="C15" s="414">
        <v>3.2984109479171888</v>
      </c>
      <c r="D15" s="414">
        <v>3.0388269950607989</v>
      </c>
      <c r="E15" s="414">
        <v>2.9205453690644099</v>
      </c>
      <c r="F15" s="414">
        <v>2.5170998632010946</v>
      </c>
      <c r="G15" s="414">
        <v>2.117678372398649</v>
      </c>
      <c r="H15" s="414">
        <v>2.2164231634247256</v>
      </c>
      <c r="I15" s="414">
        <v>2.4743155290194183</v>
      </c>
      <c r="J15" s="414">
        <v>2.7971766814803747</v>
      </c>
      <c r="K15" s="414">
        <v>2.7846500120909985</v>
      </c>
      <c r="L15" s="415">
        <v>3.6469580119965728</v>
      </c>
      <c r="M15" s="414">
        <v>3.8039730750287308</v>
      </c>
      <c r="N15" s="414">
        <v>4.0940779666631535</v>
      </c>
      <c r="O15" s="416">
        <v>3.89512389210548</v>
      </c>
      <c r="P15" s="416">
        <v>3.9591636596804003</v>
      </c>
      <c r="Q15" s="414">
        <v>3.7</v>
      </c>
      <c r="R15" s="416">
        <v>3.5612811571742218</v>
      </c>
      <c r="S15" s="416">
        <v>49.682683590208519</v>
      </c>
      <c r="T15" s="163"/>
      <c r="U15" s="140"/>
      <c r="V15" s="140"/>
      <c r="W15" s="140"/>
      <c r="X15" s="140"/>
      <c r="Y15" s="140"/>
      <c r="Z15" s="140"/>
      <c r="AA15" s="140"/>
      <c r="AB15" s="140"/>
      <c r="AC15" s="140"/>
      <c r="AD15" s="140"/>
      <c r="AE15" s="140"/>
      <c r="AF15" s="140"/>
      <c r="AG15" s="140"/>
      <c r="AH15" s="140"/>
      <c r="AI15" s="140"/>
      <c r="AJ15" s="162"/>
    </row>
    <row r="16" spans="1:36" ht="12.75" customHeight="1">
      <c r="A16" s="409" t="s">
        <v>45</v>
      </c>
      <c r="B16" s="410">
        <v>2.7180722891566265</v>
      </c>
      <c r="C16" s="410">
        <v>1.8722742994636321</v>
      </c>
      <c r="D16" s="410">
        <v>1.8272829963011363</v>
      </c>
      <c r="E16" s="410">
        <v>1.8354489891866477</v>
      </c>
      <c r="F16" s="410">
        <v>2.2400820793433653</v>
      </c>
      <c r="G16" s="410">
        <v>2.669971553574102</v>
      </c>
      <c r="H16" s="410">
        <v>2.8602331450546807</v>
      </c>
      <c r="I16" s="410">
        <v>3.4837645455686443</v>
      </c>
      <c r="J16" s="410">
        <v>3.8652574971057252</v>
      </c>
      <c r="K16" s="410">
        <v>3.9918897300917053</v>
      </c>
      <c r="L16" s="411">
        <v>3.5338474721508142</v>
      </c>
      <c r="M16" s="410">
        <v>3.6250205220817597</v>
      </c>
      <c r="N16" s="410">
        <v>3.5399695842681407</v>
      </c>
      <c r="O16" s="412">
        <v>3.4451060560327087</v>
      </c>
      <c r="P16" s="412">
        <v>3.3569282220853189</v>
      </c>
      <c r="Q16" s="410">
        <v>3.4</v>
      </c>
      <c r="R16" s="412">
        <v>3.2254939945757464</v>
      </c>
      <c r="S16" s="412">
        <v>50.950950950950947</v>
      </c>
      <c r="T16" s="163"/>
      <c r="U16" s="140"/>
      <c r="V16" s="140"/>
      <c r="W16" s="140"/>
      <c r="X16" s="140"/>
      <c r="Y16" s="140"/>
      <c r="Z16" s="140"/>
      <c r="AA16" s="140"/>
      <c r="AB16" s="140"/>
      <c r="AC16" s="140"/>
      <c r="AD16" s="140"/>
      <c r="AE16" s="140"/>
      <c r="AF16" s="140"/>
      <c r="AG16" s="140"/>
      <c r="AH16" s="140"/>
      <c r="AI16" s="140"/>
      <c r="AJ16" s="162"/>
    </row>
    <row r="17" spans="1:36" ht="12.75" customHeight="1">
      <c r="A17" s="576" t="s">
        <v>15</v>
      </c>
      <c r="B17" s="652" t="s">
        <v>115</v>
      </c>
      <c r="C17" s="575">
        <v>0.94490951927414901</v>
      </c>
      <c r="D17" s="575">
        <v>0.95018715807659082</v>
      </c>
      <c r="E17" s="575">
        <v>0.8537846732487071</v>
      </c>
      <c r="F17" s="575">
        <v>0.82592339261285919</v>
      </c>
      <c r="G17" s="575">
        <v>0.97150366809176048</v>
      </c>
      <c r="H17" s="575">
        <v>1.0541315432554468</v>
      </c>
      <c r="I17" s="575">
        <v>1.3734244168325174</v>
      </c>
      <c r="J17" s="575">
        <v>1.534899353923143</v>
      </c>
      <c r="K17" s="575">
        <v>1.690879666660466</v>
      </c>
      <c r="L17" s="575">
        <v>1.684661525278492</v>
      </c>
      <c r="M17" s="575">
        <v>1.8913150549991791</v>
      </c>
      <c r="N17" s="575">
        <v>1.812898077183684</v>
      </c>
      <c r="O17" s="575">
        <v>1.7726312323354279</v>
      </c>
      <c r="P17" s="575">
        <v>2.190175641525328</v>
      </c>
      <c r="Q17" s="573">
        <v>2.5</v>
      </c>
      <c r="R17" s="575">
        <v>3.1318610357742478</v>
      </c>
      <c r="S17" s="575">
        <v>43.195876288659797</v>
      </c>
      <c r="T17" s="163"/>
      <c r="U17" s="140"/>
      <c r="V17" s="140"/>
      <c r="W17" s="140"/>
      <c r="X17" s="140"/>
      <c r="Y17" s="140"/>
      <c r="Z17" s="140"/>
      <c r="AA17" s="140"/>
      <c r="AB17" s="140"/>
      <c r="AC17" s="140"/>
      <c r="AD17" s="140"/>
      <c r="AE17" s="140"/>
      <c r="AF17" s="140"/>
      <c r="AG17" s="140"/>
      <c r="AH17" s="140"/>
      <c r="AI17" s="140"/>
      <c r="AJ17" s="162"/>
    </row>
    <row r="18" spans="1:36" ht="12.75" customHeight="1">
      <c r="A18" s="418" t="s">
        <v>44</v>
      </c>
      <c r="B18" s="410">
        <v>4.9220883534136552</v>
      </c>
      <c r="C18" s="412">
        <v>5.9200962454258352</v>
      </c>
      <c r="D18" s="412">
        <v>5.8916033577709364</v>
      </c>
      <c r="E18" s="412">
        <v>6.0329102021626699</v>
      </c>
      <c r="F18" s="412">
        <v>6.3252393980848156</v>
      </c>
      <c r="G18" s="412">
        <v>6.7007136559479639</v>
      </c>
      <c r="H18" s="412">
        <v>6.8741737771902409</v>
      </c>
      <c r="I18" s="412">
        <v>7.2077887149696096</v>
      </c>
      <c r="J18" s="412">
        <v>6.4775740374201742</v>
      </c>
      <c r="K18" s="412">
        <v>6.2891794862255619</v>
      </c>
      <c r="L18" s="412">
        <v>5.1173950299914317</v>
      </c>
      <c r="M18" s="412">
        <v>4.3408307338696437</v>
      </c>
      <c r="N18" s="412">
        <v>3.6995768900667039</v>
      </c>
      <c r="O18" s="412">
        <v>3.4121779216859203</v>
      </c>
      <c r="P18" s="412">
        <v>3.0740410123590278</v>
      </c>
      <c r="Q18" s="410">
        <v>2.9</v>
      </c>
      <c r="R18" s="412">
        <v>2.7853114641181285</v>
      </c>
      <c r="S18" s="412">
        <v>70.633693972179287</v>
      </c>
      <c r="T18" s="163"/>
      <c r="U18" s="140"/>
      <c r="V18" s="140"/>
      <c r="W18" s="140"/>
      <c r="X18" s="140"/>
      <c r="Y18" s="140"/>
      <c r="Z18" s="140"/>
      <c r="AA18" s="140"/>
      <c r="AB18" s="140"/>
      <c r="AC18" s="140"/>
      <c r="AD18" s="140"/>
      <c r="AE18" s="140"/>
      <c r="AF18" s="140"/>
      <c r="AG18" s="140"/>
      <c r="AH18" s="140"/>
      <c r="AI18" s="140"/>
      <c r="AJ18" s="162"/>
    </row>
    <row r="19" spans="1:36" ht="12.75" customHeight="1">
      <c r="A19" s="417" t="s">
        <v>3</v>
      </c>
      <c r="B19" s="652" t="s">
        <v>115</v>
      </c>
      <c r="C19" s="416">
        <v>1.32588099654118</v>
      </c>
      <c r="D19" s="416">
        <v>1.4441072891979889</v>
      </c>
      <c r="E19" s="416">
        <v>1.3013634226610249</v>
      </c>
      <c r="F19" s="416">
        <v>1.2944596443228455</v>
      </c>
      <c r="G19" s="416">
        <v>1.3457987456956066</v>
      </c>
      <c r="H19" s="416">
        <v>1.6189675004721273</v>
      </c>
      <c r="I19" s="416">
        <v>1.5724454485145141</v>
      </c>
      <c r="J19" s="416">
        <v>1.6544048997273779</v>
      </c>
      <c r="K19" s="416">
        <v>1.8341114976097024</v>
      </c>
      <c r="L19" s="416">
        <v>2.020565552699229</v>
      </c>
      <c r="M19" s="416">
        <v>1.9192250861927433</v>
      </c>
      <c r="N19" s="416">
        <v>1.8565642268832907</v>
      </c>
      <c r="O19" s="416">
        <v>1.9057157753203633</v>
      </c>
      <c r="P19" s="419">
        <v>1.9613513207689504</v>
      </c>
      <c r="Q19" s="419">
        <v>2.2000000000000002</v>
      </c>
      <c r="R19" s="420">
        <v>2.2622583839166559</v>
      </c>
      <c r="S19" s="420">
        <v>66.793529971455754</v>
      </c>
      <c r="T19" s="163"/>
      <c r="U19" s="140"/>
      <c r="V19" s="140"/>
      <c r="W19" s="140"/>
      <c r="X19" s="140"/>
      <c r="Y19" s="140"/>
      <c r="Z19" s="140"/>
      <c r="AA19" s="140"/>
      <c r="AB19" s="140"/>
      <c r="AC19" s="140"/>
      <c r="AD19" s="140"/>
      <c r="AE19" s="140"/>
      <c r="AF19" s="140"/>
      <c r="AG19" s="140"/>
      <c r="AH19" s="140"/>
      <c r="AI19" s="140"/>
      <c r="AJ19" s="162"/>
    </row>
    <row r="20" spans="1:36" ht="12.75" customHeight="1">
      <c r="A20" s="421" t="s">
        <v>20</v>
      </c>
      <c r="B20" s="422"/>
      <c r="C20" s="422"/>
      <c r="D20" s="422"/>
      <c r="E20" s="422"/>
      <c r="F20" s="422"/>
      <c r="G20" s="422"/>
      <c r="H20" s="422"/>
      <c r="I20" s="422"/>
      <c r="J20" s="422"/>
      <c r="K20" s="422"/>
      <c r="L20" s="422"/>
      <c r="M20" s="422"/>
      <c r="N20" s="422"/>
      <c r="O20" s="423"/>
      <c r="P20" s="577"/>
      <c r="Q20" s="577"/>
      <c r="R20" s="577"/>
      <c r="S20" s="577"/>
      <c r="T20" s="162"/>
      <c r="U20" s="162"/>
      <c r="V20" s="162"/>
      <c r="W20" s="162"/>
      <c r="X20" s="162"/>
      <c r="Y20" s="162"/>
      <c r="Z20" s="162"/>
      <c r="AA20" s="162"/>
      <c r="AB20" s="162"/>
      <c r="AC20" s="162"/>
      <c r="AD20" s="162"/>
      <c r="AE20" s="162"/>
      <c r="AF20" s="162"/>
      <c r="AG20" s="162"/>
      <c r="AH20" s="162"/>
      <c r="AI20" s="162"/>
      <c r="AJ20" s="162"/>
    </row>
    <row r="21" spans="1:36">
      <c r="A21" s="409" t="s">
        <v>8</v>
      </c>
      <c r="B21" s="651" t="s">
        <v>115</v>
      </c>
      <c r="C21" s="410">
        <v>13.223720487242469</v>
      </c>
      <c r="D21" s="410">
        <v>12.536268798865976</v>
      </c>
      <c r="E21" s="410">
        <v>11.230841560883874</v>
      </c>
      <c r="F21" s="410">
        <v>10.347127222982216</v>
      </c>
      <c r="G21" s="410">
        <v>10.265666328414818</v>
      </c>
      <c r="H21" s="410">
        <v>10.357614984462719</v>
      </c>
      <c r="I21" s="410">
        <v>10.55349362594804</v>
      </c>
      <c r="J21" s="410">
        <v>10.48847891847481</v>
      </c>
      <c r="K21" s="410">
        <v>10.467084581186406</v>
      </c>
      <c r="L21" s="411">
        <v>10.647814910025707</v>
      </c>
      <c r="M21" s="410">
        <v>10.686258414053523</v>
      </c>
      <c r="N21" s="410">
        <v>10.999352536401005</v>
      </c>
      <c r="O21" s="412">
        <v>11.430178635128831</v>
      </c>
      <c r="P21" s="412">
        <v>11.700214994279392</v>
      </c>
      <c r="Q21" s="410">
        <v>11.2</v>
      </c>
      <c r="R21" s="412">
        <v>10.507339962977314</v>
      </c>
      <c r="S21" s="412">
        <v>55.81276247055208</v>
      </c>
    </row>
    <row r="22" spans="1:36" ht="12.75" customHeight="1">
      <c r="A22" s="572" t="s">
        <v>19</v>
      </c>
      <c r="B22" s="652" t="s">
        <v>115</v>
      </c>
      <c r="C22" s="573">
        <v>25.144117499624041</v>
      </c>
      <c r="D22" s="573">
        <v>21.703692219096769</v>
      </c>
      <c r="E22" s="573">
        <v>18.888575458392101</v>
      </c>
      <c r="F22" s="573">
        <v>16.667236662106703</v>
      </c>
      <c r="G22" s="573">
        <v>16.663616854923227</v>
      </c>
      <c r="H22" s="573">
        <v>17.492746407540302</v>
      </c>
      <c r="I22" s="573">
        <v>17.736180589173973</v>
      </c>
      <c r="J22" s="573">
        <v>18.403854053852186</v>
      </c>
      <c r="K22" s="573">
        <v>17.535668446213656</v>
      </c>
      <c r="L22" s="574">
        <v>18.915167095115681</v>
      </c>
      <c r="M22" s="573">
        <v>18.852405187982267</v>
      </c>
      <c r="N22" s="573">
        <v>18.939063135229546</v>
      </c>
      <c r="O22" s="575">
        <v>18.395851055072303</v>
      </c>
      <c r="P22" s="575">
        <v>17.960194626400291</v>
      </c>
      <c r="Q22" s="573">
        <v>17.5</v>
      </c>
      <c r="R22" s="575">
        <v>17.001377588359379</v>
      </c>
      <c r="S22" s="575">
        <v>53.326580996391712</v>
      </c>
    </row>
    <row r="23" spans="1:36" ht="12.75" customHeight="1">
      <c r="A23" s="409" t="s">
        <v>18</v>
      </c>
      <c r="B23" s="651" t="s">
        <v>115</v>
      </c>
      <c r="C23" s="410">
        <v>16.404331044162614</v>
      </c>
      <c r="D23" s="410">
        <v>18.720237436045096</v>
      </c>
      <c r="E23" s="410">
        <v>19.945463093559006</v>
      </c>
      <c r="F23" s="410">
        <v>20.314637482900135</v>
      </c>
      <c r="G23" s="410">
        <v>20.321727413371484</v>
      </c>
      <c r="H23" s="410">
        <v>20.086871426854604</v>
      </c>
      <c r="I23" s="410">
        <v>19.166980438563463</v>
      </c>
      <c r="J23" s="410">
        <v>17.276020465324716</v>
      </c>
      <c r="K23" s="410">
        <v>16.759984374709351</v>
      </c>
      <c r="L23" s="411">
        <v>14.73350471293916</v>
      </c>
      <c r="M23" s="410">
        <v>13.327860778197339</v>
      </c>
      <c r="N23" s="410">
        <v>12.100040654691099</v>
      </c>
      <c r="O23" s="412">
        <v>11.519358998984716</v>
      </c>
      <c r="P23" s="412">
        <v>10.85155336510052</v>
      </c>
      <c r="Q23" s="410">
        <v>10.6</v>
      </c>
      <c r="R23" s="412">
        <v>10.039175168969821</v>
      </c>
      <c r="S23" s="412">
        <v>64.783447684391078</v>
      </c>
    </row>
    <row r="24" spans="1:36" ht="12.75" customHeight="1">
      <c r="A24" s="572" t="s">
        <v>22</v>
      </c>
      <c r="B24" s="652" t="s">
        <v>115</v>
      </c>
      <c r="C24" s="578">
        <v>10.31380019048574</v>
      </c>
      <c r="D24" s="578">
        <v>11.229484595450618</v>
      </c>
      <c r="E24" s="578">
        <v>11.558062999529854</v>
      </c>
      <c r="F24" s="578">
        <v>11.855335157318741</v>
      </c>
      <c r="G24" s="578">
        <v>11.897592866767589</v>
      </c>
      <c r="H24" s="578">
        <v>11.954263738905007</v>
      </c>
      <c r="I24" s="578">
        <v>11.496602298603268</v>
      </c>
      <c r="J24" s="578">
        <v>11.184972177615117</v>
      </c>
      <c r="K24" s="578">
        <v>10.987927602819992</v>
      </c>
      <c r="L24" s="579">
        <v>10.954584404455868</v>
      </c>
      <c r="M24" s="578">
        <v>10.699392546379904</v>
      </c>
      <c r="N24" s="578">
        <v>10.485898845105627</v>
      </c>
      <c r="O24" s="580">
        <v>10.460170677496365</v>
      </c>
      <c r="P24" s="580">
        <v>10.033066371625784</v>
      </c>
      <c r="Q24" s="578">
        <v>9.1</v>
      </c>
      <c r="R24" s="580">
        <v>8.6529768823453441</v>
      </c>
      <c r="S24" s="580">
        <v>68.631840796019901</v>
      </c>
    </row>
    <row r="25" spans="1:36" s="156" customFormat="1" ht="12.75" customHeight="1">
      <c r="A25" s="612"/>
      <c r="B25" s="962" t="s">
        <v>24</v>
      </c>
      <c r="C25" s="962"/>
      <c r="D25" s="962"/>
      <c r="E25" s="962"/>
      <c r="F25" s="962"/>
      <c r="G25" s="962"/>
      <c r="H25" s="962"/>
      <c r="I25" s="962"/>
      <c r="J25" s="962"/>
      <c r="K25" s="962"/>
      <c r="L25" s="962"/>
      <c r="M25" s="962"/>
      <c r="N25" s="962"/>
      <c r="O25" s="962"/>
      <c r="P25" s="962"/>
      <c r="Q25" s="962"/>
      <c r="R25" s="962"/>
      <c r="S25" s="581"/>
    </row>
    <row r="26" spans="1:36" ht="12.75" customHeight="1">
      <c r="A26" s="609"/>
      <c r="B26" s="967" t="s">
        <v>58</v>
      </c>
      <c r="C26" s="967"/>
      <c r="D26" s="967"/>
      <c r="E26" s="967"/>
      <c r="F26" s="967"/>
      <c r="G26" s="967"/>
      <c r="H26" s="967"/>
      <c r="I26" s="967"/>
      <c r="J26" s="967"/>
      <c r="K26" s="967"/>
      <c r="L26" s="967"/>
      <c r="M26" s="967"/>
      <c r="N26" s="967"/>
      <c r="O26" s="967"/>
      <c r="P26" s="967"/>
      <c r="Q26" s="967"/>
      <c r="R26" s="967"/>
      <c r="S26" s="605"/>
    </row>
    <row r="27" spans="1:36" ht="25.5" customHeight="1">
      <c r="A27" s="636" t="s">
        <v>459</v>
      </c>
      <c r="B27" s="651" t="s">
        <v>115</v>
      </c>
      <c r="C27" s="400">
        <v>28465</v>
      </c>
      <c r="D27" s="400">
        <v>28465</v>
      </c>
      <c r="E27" s="400">
        <v>35910</v>
      </c>
      <c r="F27" s="400">
        <v>38053</v>
      </c>
      <c r="G27" s="400">
        <v>38663</v>
      </c>
      <c r="H27" s="401">
        <v>38004</v>
      </c>
      <c r="I27" s="402">
        <v>33134</v>
      </c>
      <c r="J27" s="403">
        <v>29617</v>
      </c>
      <c r="K27" s="404">
        <v>32754</v>
      </c>
      <c r="L27" s="405">
        <v>36071</v>
      </c>
      <c r="M27" s="404">
        <v>34134</v>
      </c>
      <c r="N27" s="406">
        <v>36094</v>
      </c>
      <c r="O27" s="407">
        <v>39340</v>
      </c>
      <c r="P27" s="407">
        <v>41807</v>
      </c>
      <c r="Q27" s="407">
        <v>44188</v>
      </c>
      <c r="R27" s="407">
        <v>48338</v>
      </c>
      <c r="S27" s="408">
        <v>53.55207083454011</v>
      </c>
    </row>
    <row r="28" spans="1:36">
      <c r="A28" s="610" t="s">
        <v>40</v>
      </c>
      <c r="B28" s="967" t="s">
        <v>79</v>
      </c>
      <c r="C28" s="967"/>
      <c r="D28" s="967"/>
      <c r="E28" s="967"/>
      <c r="F28" s="967"/>
      <c r="G28" s="967"/>
      <c r="H28" s="967"/>
      <c r="I28" s="967"/>
      <c r="J28" s="967"/>
      <c r="K28" s="967"/>
      <c r="L28" s="967"/>
      <c r="M28" s="967"/>
      <c r="N28" s="967"/>
      <c r="O28" s="967"/>
      <c r="P28" s="967"/>
      <c r="Q28" s="967"/>
      <c r="R28" s="967"/>
      <c r="S28" s="606"/>
    </row>
    <row r="29" spans="1:36">
      <c r="A29" s="424" t="s">
        <v>50</v>
      </c>
      <c r="B29" s="651" t="s">
        <v>115</v>
      </c>
      <c r="C29" s="425">
        <v>4.9850693834533635</v>
      </c>
      <c r="D29" s="425">
        <v>4.9850693834533635</v>
      </c>
      <c r="E29" s="425">
        <v>11.857421331105542</v>
      </c>
      <c r="F29" s="425">
        <v>12.889916695135732</v>
      </c>
      <c r="G29" s="425">
        <v>11.97268706515273</v>
      </c>
      <c r="H29" s="425">
        <v>8.5833070203136508</v>
      </c>
      <c r="I29" s="425">
        <v>6.6457415343755653</v>
      </c>
      <c r="J29" s="425">
        <v>6.8204071985683896</v>
      </c>
      <c r="K29" s="425">
        <v>7.7547780423765031</v>
      </c>
      <c r="L29" s="426">
        <v>7.8899947326106847</v>
      </c>
      <c r="M29" s="425">
        <v>7.7430128317806295</v>
      </c>
      <c r="N29" s="425">
        <v>7.4527622319499081</v>
      </c>
      <c r="O29" s="427">
        <v>8.2740213523131665</v>
      </c>
      <c r="P29" s="427">
        <v>7.8</v>
      </c>
      <c r="Q29" s="425">
        <v>8.4864669140943239</v>
      </c>
      <c r="R29" s="427">
        <v>14.51239190698829</v>
      </c>
      <c r="S29" s="427">
        <v>55.981331368214192</v>
      </c>
      <c r="T29" s="382"/>
      <c r="U29" s="382"/>
    </row>
    <row r="30" spans="1:36">
      <c r="A30" s="413" t="s">
        <v>41</v>
      </c>
      <c r="B30" s="652" t="s">
        <v>115</v>
      </c>
      <c r="C30" s="414">
        <v>5.4628491129457233</v>
      </c>
      <c r="D30" s="414">
        <v>5.4628491129457233</v>
      </c>
      <c r="E30" s="414">
        <v>4.3609022556390977</v>
      </c>
      <c r="F30" s="414">
        <v>3.9944288229574543</v>
      </c>
      <c r="G30" s="414">
        <v>3.846054367224478</v>
      </c>
      <c r="H30" s="414">
        <v>4.494263761709294</v>
      </c>
      <c r="I30" s="414">
        <v>4.6145952797730425</v>
      </c>
      <c r="J30" s="414">
        <v>4.6426039099166019</v>
      </c>
      <c r="K30" s="414">
        <v>5.4894058740917142</v>
      </c>
      <c r="L30" s="415">
        <v>5.6555127387652133</v>
      </c>
      <c r="M30" s="414">
        <v>6.1405050682603859</v>
      </c>
      <c r="N30" s="414">
        <v>7.0870504793040396</v>
      </c>
      <c r="O30" s="416">
        <v>7.0665988815455005</v>
      </c>
      <c r="P30" s="416">
        <v>6.3</v>
      </c>
      <c r="Q30" s="414">
        <v>5.9948402281162307</v>
      </c>
      <c r="R30" s="416">
        <v>10.887914270346313</v>
      </c>
      <c r="S30" s="416">
        <v>51.329601119664105</v>
      </c>
      <c r="T30" s="382"/>
      <c r="U30" s="382"/>
    </row>
    <row r="31" spans="1:36">
      <c r="A31" s="424" t="s">
        <v>67</v>
      </c>
      <c r="B31" s="651" t="s">
        <v>115</v>
      </c>
      <c r="C31" s="425">
        <v>7.7428420867732299</v>
      </c>
      <c r="D31" s="425">
        <v>7.7428420867732299</v>
      </c>
      <c r="E31" s="425">
        <v>5.8702311333890282</v>
      </c>
      <c r="F31" s="425">
        <v>5.1612225054529208</v>
      </c>
      <c r="G31" s="425">
        <v>5.6772624990300811</v>
      </c>
      <c r="H31" s="425">
        <v>6.1546153036522471</v>
      </c>
      <c r="I31" s="425">
        <v>5.9938431822297336</v>
      </c>
      <c r="J31" s="425">
        <v>5.9020157342067057</v>
      </c>
      <c r="K31" s="425">
        <v>6.3167857360933013</v>
      </c>
      <c r="L31" s="426">
        <v>6.5066119597460563</v>
      </c>
      <c r="M31" s="425">
        <v>6.7147126032694668</v>
      </c>
      <c r="N31" s="425">
        <v>6.6465340499806054</v>
      </c>
      <c r="O31" s="427">
        <v>6.1921708185053381</v>
      </c>
      <c r="P31" s="427">
        <v>6</v>
      </c>
      <c r="Q31" s="425">
        <v>5.7866389064904498</v>
      </c>
      <c r="R31" s="427">
        <v>10.515536430965286</v>
      </c>
      <c r="S31" s="427">
        <v>59.92190273340433</v>
      </c>
      <c r="T31" s="382"/>
      <c r="U31" s="382"/>
    </row>
    <row r="32" spans="1:36">
      <c r="A32" s="413" t="s">
        <v>42</v>
      </c>
      <c r="B32" s="652" t="s">
        <v>115</v>
      </c>
      <c r="C32" s="414">
        <v>5.3223256630950289</v>
      </c>
      <c r="D32" s="414">
        <v>5.3223256630950289</v>
      </c>
      <c r="E32" s="414">
        <v>4.2383737120579221</v>
      </c>
      <c r="F32" s="414">
        <v>3.6738233516411318</v>
      </c>
      <c r="G32" s="414">
        <v>3.6494840027933684</v>
      </c>
      <c r="H32" s="414">
        <v>4.1390379960004209</v>
      </c>
      <c r="I32" s="414">
        <v>4.0773827488380512</v>
      </c>
      <c r="J32" s="414">
        <v>3.9605631900597627</v>
      </c>
      <c r="K32" s="414">
        <v>4.2529156744214447</v>
      </c>
      <c r="L32" s="415">
        <v>4.3386654098860582</v>
      </c>
      <c r="M32" s="414">
        <v>5.0184566707681491</v>
      </c>
      <c r="N32" s="414">
        <v>5.6297445558818637</v>
      </c>
      <c r="O32" s="416">
        <v>6.1667513980681239</v>
      </c>
      <c r="P32" s="416">
        <v>6</v>
      </c>
      <c r="Q32" s="414">
        <v>5.4720738662080199</v>
      </c>
      <c r="R32" s="416">
        <v>10.215565393686127</v>
      </c>
      <c r="S32" s="416">
        <v>55.6949806949807</v>
      </c>
      <c r="T32" s="382"/>
      <c r="U32" s="382"/>
    </row>
    <row r="33" spans="1:34">
      <c r="A33" s="424" t="s">
        <v>69</v>
      </c>
      <c r="B33" s="651" t="s">
        <v>115</v>
      </c>
      <c r="C33" s="425">
        <v>4.1313894256103989</v>
      </c>
      <c r="D33" s="425">
        <v>4.1313894256103989</v>
      </c>
      <c r="E33" s="425">
        <v>3.7788916736285159</v>
      </c>
      <c r="F33" s="425">
        <v>3.1640080939741937</v>
      </c>
      <c r="G33" s="425">
        <v>2.8088870496340168</v>
      </c>
      <c r="H33" s="425">
        <v>2.8207557099252711</v>
      </c>
      <c r="I33" s="425">
        <v>3.2232751856099471</v>
      </c>
      <c r="J33" s="425">
        <v>3.9166694803660058</v>
      </c>
      <c r="K33" s="425">
        <v>3.336997007999023</v>
      </c>
      <c r="L33" s="426">
        <v>4.3248038590557512</v>
      </c>
      <c r="M33" s="425">
        <v>4.8075232905607317</v>
      </c>
      <c r="N33" s="425">
        <v>5.5964980329140577</v>
      </c>
      <c r="O33" s="427">
        <v>5.3787493645144888</v>
      </c>
      <c r="P33" s="427">
        <v>5.6</v>
      </c>
      <c r="Q33" s="425">
        <v>5.1801394043631754</v>
      </c>
      <c r="R33" s="427">
        <v>9.5</v>
      </c>
      <c r="S33" s="427">
        <v>48.118494795836668</v>
      </c>
      <c r="T33" s="382"/>
      <c r="U33" s="382"/>
    </row>
    <row r="34" spans="1:34">
      <c r="A34" s="413" t="s">
        <v>43</v>
      </c>
      <c r="B34" s="652" t="s">
        <v>115</v>
      </c>
      <c r="C34" s="414">
        <v>4.6302476725803619</v>
      </c>
      <c r="D34" s="414">
        <v>4.6302476725803619</v>
      </c>
      <c r="E34" s="414">
        <v>4.4750765803397385</v>
      </c>
      <c r="F34" s="414">
        <v>4.5200115628202768</v>
      </c>
      <c r="G34" s="414">
        <v>4.3271344696479837</v>
      </c>
      <c r="H34" s="414">
        <v>4.4442690243132299</v>
      </c>
      <c r="I34" s="414">
        <v>4.3671153497917548</v>
      </c>
      <c r="J34" s="414">
        <v>4.7303913293041155</v>
      </c>
      <c r="K34" s="414">
        <v>4.8787934298100994</v>
      </c>
      <c r="L34" s="415">
        <v>4.7600565551273881</v>
      </c>
      <c r="M34" s="414">
        <v>4.494052850530263</v>
      </c>
      <c r="N34" s="414">
        <v>4.4993627749764498</v>
      </c>
      <c r="O34" s="416">
        <v>4.4178952719877982</v>
      </c>
      <c r="P34" s="416">
        <v>4.3</v>
      </c>
      <c r="Q34" s="414">
        <v>3.9309314746084909</v>
      </c>
      <c r="R34" s="416">
        <v>7.3358434358061979</v>
      </c>
      <c r="S34" s="416">
        <v>75.014228799089352</v>
      </c>
      <c r="T34" s="383"/>
      <c r="U34" s="383"/>
      <c r="V34" s="162"/>
      <c r="W34" s="162"/>
      <c r="X34" s="162"/>
      <c r="Y34" s="162"/>
      <c r="Z34" s="162"/>
      <c r="AA34" s="162"/>
      <c r="AB34" s="162"/>
      <c r="AC34" s="162"/>
      <c r="AD34" s="162"/>
      <c r="AE34" s="162"/>
      <c r="AF34" s="162"/>
      <c r="AG34" s="162"/>
      <c r="AH34" s="162"/>
    </row>
    <row r="35" spans="1:34">
      <c r="A35" s="409" t="s">
        <v>68</v>
      </c>
      <c r="B35" s="651" t="s">
        <v>115</v>
      </c>
      <c r="C35" s="410">
        <v>4.7672580361847885</v>
      </c>
      <c r="D35" s="410">
        <v>4.7672580361847885</v>
      </c>
      <c r="E35" s="410">
        <v>3.6285157337788911</v>
      </c>
      <c r="F35" s="410">
        <v>3.1587522665755658</v>
      </c>
      <c r="G35" s="410">
        <v>3.139952926570623</v>
      </c>
      <c r="H35" s="410">
        <v>3.2786022523944851</v>
      </c>
      <c r="I35" s="410">
        <v>3.1206615561055107</v>
      </c>
      <c r="J35" s="410">
        <v>3.1670999763649252</v>
      </c>
      <c r="K35" s="410">
        <v>3.7308420345606641</v>
      </c>
      <c r="L35" s="411">
        <v>3.7869756868398432</v>
      </c>
      <c r="M35" s="410">
        <v>3.9637897697310596</v>
      </c>
      <c r="N35" s="410">
        <v>4.1391921094918818</v>
      </c>
      <c r="O35" s="412">
        <v>4.1764107778342652</v>
      </c>
      <c r="P35" s="412">
        <v>4.0999999999999996</v>
      </c>
      <c r="Q35" s="410">
        <v>4.1051869285778944</v>
      </c>
      <c r="R35" s="412">
        <v>7.3</v>
      </c>
      <c r="S35" s="412">
        <v>59.185562239703835</v>
      </c>
      <c r="T35" s="383"/>
      <c r="U35" s="383"/>
      <c r="V35" s="162"/>
      <c r="W35" s="162"/>
      <c r="X35" s="162"/>
      <c r="Y35" s="162"/>
      <c r="Z35" s="162"/>
      <c r="AA35" s="162"/>
      <c r="AB35" s="162"/>
      <c r="AC35" s="162"/>
      <c r="AD35" s="162"/>
      <c r="AE35" s="162"/>
      <c r="AF35" s="162"/>
      <c r="AG35" s="162"/>
      <c r="AH35" s="162"/>
    </row>
    <row r="36" spans="1:34">
      <c r="A36" s="572" t="s">
        <v>45</v>
      </c>
      <c r="B36" s="652" t="s">
        <v>115</v>
      </c>
      <c r="C36" s="573">
        <v>2.0200245916037236</v>
      </c>
      <c r="D36" s="573">
        <v>2.0200245916037236</v>
      </c>
      <c r="E36" s="573">
        <v>1.9938735728209411</v>
      </c>
      <c r="F36" s="573">
        <v>2.3519827608861328</v>
      </c>
      <c r="G36" s="573">
        <v>2.5967979722215038</v>
      </c>
      <c r="H36" s="573">
        <v>2.7602357646563518</v>
      </c>
      <c r="I36" s="573">
        <v>3.446610732178427</v>
      </c>
      <c r="J36" s="573">
        <v>4.1665259816996993</v>
      </c>
      <c r="K36" s="573">
        <v>4.0544666300299204</v>
      </c>
      <c r="L36" s="574">
        <v>3.5014277397355213</v>
      </c>
      <c r="M36" s="573">
        <v>3.3925118650026365</v>
      </c>
      <c r="N36" s="573">
        <v>3.4576383886518536</v>
      </c>
      <c r="O36" s="575">
        <v>3.5383833248601935</v>
      </c>
      <c r="P36" s="575">
        <v>3.8</v>
      </c>
      <c r="Q36" s="573">
        <v>3.9558251108898346</v>
      </c>
      <c r="R36" s="575">
        <v>6.8807149654516122</v>
      </c>
      <c r="S36" s="575">
        <v>51.957295373665481</v>
      </c>
      <c r="T36" s="140"/>
      <c r="U36" s="140"/>
      <c r="V36" s="140"/>
      <c r="W36" s="140"/>
      <c r="X36" s="140"/>
      <c r="Y36" s="140"/>
      <c r="Z36" s="140"/>
      <c r="AA36" s="140"/>
      <c r="AB36" s="140"/>
      <c r="AC36" s="140"/>
      <c r="AD36" s="140"/>
      <c r="AE36" s="140"/>
      <c r="AF36" s="140"/>
      <c r="AG36" s="140"/>
      <c r="AH36" s="162"/>
    </row>
    <row r="37" spans="1:34">
      <c r="A37" s="424" t="s">
        <v>44</v>
      </c>
      <c r="B37" s="651" t="s">
        <v>115</v>
      </c>
      <c r="C37" s="425">
        <v>6.0706130335499733</v>
      </c>
      <c r="D37" s="425">
        <v>6.0706130335499733</v>
      </c>
      <c r="E37" s="425">
        <v>6.0568086883876351</v>
      </c>
      <c r="F37" s="425">
        <v>6.2071321577799381</v>
      </c>
      <c r="G37" s="425">
        <v>6.9342782505237563</v>
      </c>
      <c r="H37" s="425">
        <v>7.0913588043363855</v>
      </c>
      <c r="I37" s="425">
        <v>7.4515603307780527</v>
      </c>
      <c r="J37" s="425">
        <v>6.6583381166222102</v>
      </c>
      <c r="K37" s="425">
        <v>6.1427611894730418</v>
      </c>
      <c r="L37" s="426">
        <v>5.358875550996645</v>
      </c>
      <c r="M37" s="425">
        <v>4.6317454737212165</v>
      </c>
      <c r="N37" s="425">
        <v>4.0062060176206575</v>
      </c>
      <c r="O37" s="427">
        <v>3.6858159633960343</v>
      </c>
      <c r="P37" s="427">
        <v>3.2</v>
      </c>
      <c r="Q37" s="425">
        <v>3.089073956730334</v>
      </c>
      <c r="R37" s="427">
        <v>5.6208366088791433</v>
      </c>
      <c r="S37" s="427">
        <v>73.036093418259014</v>
      </c>
      <c r="T37" s="140"/>
      <c r="U37" s="140"/>
      <c r="V37" s="140"/>
      <c r="W37" s="140"/>
      <c r="X37" s="140"/>
      <c r="Y37" s="140"/>
      <c r="Z37" s="140"/>
      <c r="AA37" s="140"/>
      <c r="AB37" s="140"/>
      <c r="AC37" s="140"/>
      <c r="AD37" s="140"/>
      <c r="AE37" s="140"/>
      <c r="AF37" s="140"/>
      <c r="AG37" s="140"/>
      <c r="AH37" s="162"/>
    </row>
    <row r="38" spans="1:34">
      <c r="A38" s="413" t="s">
        <v>25</v>
      </c>
      <c r="B38" s="652" t="s">
        <v>115</v>
      </c>
      <c r="C38" s="414">
        <v>3.5482171087300194</v>
      </c>
      <c r="D38" s="414">
        <v>3.5482171087300194</v>
      </c>
      <c r="E38" s="414">
        <v>6.4661654135338349</v>
      </c>
      <c r="F38" s="414">
        <v>7.1190182114419365</v>
      </c>
      <c r="G38" s="414">
        <v>6.680805938494168</v>
      </c>
      <c r="H38" s="414">
        <v>5.5204715293127036</v>
      </c>
      <c r="I38" s="414">
        <v>4.5874328484336333</v>
      </c>
      <c r="J38" s="414">
        <v>3.585778438059223</v>
      </c>
      <c r="K38" s="414">
        <v>2.7111192526103682</v>
      </c>
      <c r="L38" s="415">
        <v>2.4396329461340134</v>
      </c>
      <c r="M38" s="414">
        <v>2.3700708970527917</v>
      </c>
      <c r="N38" s="414">
        <v>2.310633346262537</v>
      </c>
      <c r="O38" s="416">
        <v>2.3690899847483475</v>
      </c>
      <c r="P38" s="416">
        <v>2.2999999999999998</v>
      </c>
      <c r="Q38" s="414">
        <v>2.4418394134154071</v>
      </c>
      <c r="R38" s="416">
        <v>4.2223509454259585</v>
      </c>
      <c r="S38" s="416">
        <v>62.434325744308225</v>
      </c>
      <c r="T38" s="383"/>
      <c r="U38" s="383"/>
      <c r="V38" s="162"/>
      <c r="W38" s="162"/>
      <c r="X38" s="162"/>
      <c r="Y38" s="162"/>
      <c r="Z38" s="162"/>
      <c r="AA38" s="162"/>
      <c r="AB38" s="162"/>
      <c r="AC38" s="162"/>
      <c r="AD38" s="162"/>
      <c r="AE38" s="162"/>
      <c r="AF38" s="162"/>
      <c r="AG38" s="162"/>
      <c r="AH38" s="162"/>
    </row>
    <row r="39" spans="1:34">
      <c r="A39" s="424" t="s">
        <v>15</v>
      </c>
      <c r="B39" s="651" t="s">
        <v>115</v>
      </c>
      <c r="C39" s="425">
        <v>0.76233971544001411</v>
      </c>
      <c r="D39" s="425">
        <v>0.76233971544001411</v>
      </c>
      <c r="E39" s="425">
        <v>0.75187969924812026</v>
      </c>
      <c r="F39" s="425">
        <v>0.7253041810106956</v>
      </c>
      <c r="G39" s="425">
        <v>0.79145436205157393</v>
      </c>
      <c r="H39" s="425">
        <v>0.92621829281128298</v>
      </c>
      <c r="I39" s="425">
        <v>1.3490674231906803</v>
      </c>
      <c r="J39" s="425">
        <v>1.4349866630651316</v>
      </c>
      <c r="K39" s="425">
        <v>1.5570617329181169</v>
      </c>
      <c r="L39" s="426">
        <v>1.388927393196751</v>
      </c>
      <c r="M39" s="425">
        <v>1.6318040663268296</v>
      </c>
      <c r="N39" s="425">
        <v>1.6152269075192554</v>
      </c>
      <c r="O39" s="427">
        <v>1.6675139806812405</v>
      </c>
      <c r="P39" s="427">
        <v>2.1312220441552849</v>
      </c>
      <c r="Q39" s="425">
        <v>2.2902145378835881</v>
      </c>
      <c r="R39" s="427">
        <v>3.9368612685671724</v>
      </c>
      <c r="S39" s="427">
        <v>42.195431472081218</v>
      </c>
      <c r="T39" s="383"/>
      <c r="U39" s="383"/>
      <c r="V39" s="162"/>
      <c r="W39" s="162"/>
      <c r="X39" s="162"/>
      <c r="Y39" s="162"/>
      <c r="Z39" s="162"/>
      <c r="AA39" s="162"/>
      <c r="AB39" s="162"/>
      <c r="AC39" s="162"/>
      <c r="AD39" s="162"/>
      <c r="AE39" s="162"/>
      <c r="AF39" s="162"/>
      <c r="AG39" s="162"/>
      <c r="AH39" s="162"/>
    </row>
    <row r="40" spans="1:34">
      <c r="A40" s="430" t="s">
        <v>4</v>
      </c>
      <c r="B40" s="652" t="s">
        <v>115</v>
      </c>
      <c r="C40" s="419">
        <v>3.1863692253644826</v>
      </c>
      <c r="D40" s="419">
        <v>3.1863692253644826</v>
      </c>
      <c r="E40" s="419">
        <v>1.8964076858813701</v>
      </c>
      <c r="F40" s="419">
        <v>2.0208656347725542</v>
      </c>
      <c r="G40" s="419">
        <v>1.9527713834932621</v>
      </c>
      <c r="H40" s="419">
        <v>1.9945268919061152</v>
      </c>
      <c r="I40" s="419">
        <v>2.1729945071527736</v>
      </c>
      <c r="J40" s="419">
        <v>2.2723435864537258</v>
      </c>
      <c r="K40" s="419">
        <v>2.2165231727422605</v>
      </c>
      <c r="L40" s="431">
        <v>2.2511158548418395</v>
      </c>
      <c r="M40" s="419">
        <v>1.9364856155153221</v>
      </c>
      <c r="N40" s="419">
        <v>2.0086440959716296</v>
      </c>
      <c r="O40" s="420">
        <v>1.9649211997966445</v>
      </c>
      <c r="P40" s="420">
        <v>2.2077642500059795</v>
      </c>
      <c r="Q40" s="419">
        <v>2.1657463564768715</v>
      </c>
      <c r="R40" s="420">
        <v>3.8892796557573752</v>
      </c>
      <c r="S40" s="420">
        <v>42.274881516587676</v>
      </c>
      <c r="T40" s="383"/>
      <c r="U40" s="383"/>
      <c r="V40" s="162"/>
      <c r="W40" s="162"/>
      <c r="X40" s="162"/>
      <c r="Y40" s="162"/>
      <c r="Z40" s="162"/>
      <c r="AA40" s="162"/>
      <c r="AB40" s="162"/>
      <c r="AC40" s="162"/>
      <c r="AD40" s="162"/>
      <c r="AE40" s="162"/>
      <c r="AF40" s="162"/>
      <c r="AG40" s="162"/>
      <c r="AH40" s="162"/>
    </row>
    <row r="41" spans="1:34">
      <c r="A41" s="432" t="s">
        <v>20</v>
      </c>
      <c r="B41" s="422"/>
      <c r="C41" s="433"/>
      <c r="D41" s="433"/>
      <c r="E41" s="433"/>
      <c r="F41" s="433"/>
      <c r="G41" s="433"/>
      <c r="H41" s="433"/>
      <c r="I41" s="433"/>
      <c r="J41" s="433"/>
      <c r="K41" s="433"/>
      <c r="L41" s="433"/>
      <c r="M41" s="433"/>
      <c r="N41" s="433"/>
      <c r="O41" s="433"/>
      <c r="P41" s="433"/>
      <c r="Q41" s="433"/>
      <c r="R41" s="433"/>
      <c r="S41" s="433"/>
    </row>
    <row r="42" spans="1:34">
      <c r="A42" s="424" t="s">
        <v>8</v>
      </c>
      <c r="B42" s="651" t="s">
        <v>115</v>
      </c>
      <c r="C42" s="425">
        <v>12.394168276831197</v>
      </c>
      <c r="D42" s="425">
        <v>12.394168276831197</v>
      </c>
      <c r="E42" s="425">
        <v>9.5655806182121967</v>
      </c>
      <c r="F42" s="425">
        <v>8.2542769295456342</v>
      </c>
      <c r="G42" s="425">
        <v>8.261128210433748</v>
      </c>
      <c r="H42" s="425">
        <v>8.8438059151668256</v>
      </c>
      <c r="I42" s="425">
        <v>8.6316170700790735</v>
      </c>
      <c r="J42" s="425">
        <v>8.4984974845527894</v>
      </c>
      <c r="K42" s="425">
        <v>9.3698479575013724</v>
      </c>
      <c r="L42" s="426">
        <v>9.8222949183554658</v>
      </c>
      <c r="M42" s="425">
        <v>10.491006035038378</v>
      </c>
      <c r="N42" s="425">
        <v>11.453427162409264</v>
      </c>
      <c r="O42" s="427">
        <v>12.150482968988307</v>
      </c>
      <c r="P42" s="427">
        <v>12.129547683402302</v>
      </c>
      <c r="Q42" s="425">
        <v>11.5</v>
      </c>
      <c r="R42" s="427">
        <v>10.492780007447557</v>
      </c>
      <c r="S42" s="427">
        <v>57.630126182965299</v>
      </c>
    </row>
    <row r="43" spans="1:34">
      <c r="A43" s="413" t="s">
        <v>19</v>
      </c>
      <c r="B43" s="652" t="s">
        <v>115</v>
      </c>
      <c r="C43" s="414">
        <v>25.547163182856142</v>
      </c>
      <c r="D43" s="414">
        <v>25.547163182856142</v>
      </c>
      <c r="E43" s="414">
        <v>19.462545252018938</v>
      </c>
      <c r="F43" s="414">
        <v>16.718786955036396</v>
      </c>
      <c r="G43" s="414">
        <v>17.212839148539949</v>
      </c>
      <c r="H43" s="414">
        <v>18.15598358067572</v>
      </c>
      <c r="I43" s="414">
        <v>17.78535643146013</v>
      </c>
      <c r="J43" s="414">
        <v>18.475875341864469</v>
      </c>
      <c r="K43" s="414">
        <v>18.950357208279904</v>
      </c>
      <c r="L43" s="415">
        <v>20.709156940478501</v>
      </c>
      <c r="M43" s="414">
        <v>21.931212281010136</v>
      </c>
      <c r="N43" s="414">
        <v>23.269795533883748</v>
      </c>
      <c r="O43" s="416">
        <v>22.602948652770717</v>
      </c>
      <c r="P43" s="416">
        <v>22.496232688305788</v>
      </c>
      <c r="Q43" s="414">
        <v>21.9</v>
      </c>
      <c r="R43" s="416">
        <v>21.196574123877696</v>
      </c>
      <c r="S43" s="416">
        <v>53.924248340491999</v>
      </c>
    </row>
    <row r="44" spans="1:34">
      <c r="A44" s="428" t="s">
        <v>18</v>
      </c>
      <c r="B44" s="651" t="s">
        <v>115</v>
      </c>
      <c r="C44" s="429">
        <v>17.049007553135429</v>
      </c>
      <c r="D44" s="429">
        <v>17.049007553135429</v>
      </c>
      <c r="E44" s="429">
        <v>21.325536062378166</v>
      </c>
      <c r="F44" s="429">
        <v>21.464799095997687</v>
      </c>
      <c r="G44" s="429">
        <v>21.418410366500272</v>
      </c>
      <c r="H44" s="429">
        <v>20.760972529207454</v>
      </c>
      <c r="I44" s="429">
        <v>20.356733264924248</v>
      </c>
      <c r="J44" s="429">
        <v>18.256406793395684</v>
      </c>
      <c r="K44" s="425">
        <v>17.133785186542102</v>
      </c>
      <c r="L44" s="426">
        <v>15.680186299243159</v>
      </c>
      <c r="M44" s="425">
        <v>14.563192125153806</v>
      </c>
      <c r="N44" s="425">
        <v>13.148999833767386</v>
      </c>
      <c r="O44" s="427">
        <v>12.676664972038637</v>
      </c>
      <c r="P44" s="427">
        <v>11.854474131126366</v>
      </c>
      <c r="Q44" s="425">
        <v>11.844844754231918</v>
      </c>
      <c r="R44" s="427">
        <v>11.369936695767304</v>
      </c>
      <c r="S44" s="427">
        <v>66.120815138282381</v>
      </c>
    </row>
    <row r="45" spans="1:34" ht="12" customHeight="1">
      <c r="A45" s="413" t="s">
        <v>22</v>
      </c>
      <c r="B45" s="652" t="s">
        <v>115</v>
      </c>
      <c r="C45" s="414">
        <v>10.514667135078167</v>
      </c>
      <c r="D45" s="414">
        <v>10.514667135078167</v>
      </c>
      <c r="E45" s="414">
        <v>11.448064605959344</v>
      </c>
      <c r="F45" s="414">
        <v>12.338054818279767</v>
      </c>
      <c r="G45" s="414">
        <v>12.241678090163722</v>
      </c>
      <c r="H45" s="414">
        <v>12.261867171876645</v>
      </c>
      <c r="I45" s="414">
        <v>11.954487837266855</v>
      </c>
      <c r="J45" s="414">
        <v>11.770267076341291</v>
      </c>
      <c r="K45" s="414">
        <v>11.500885388044209</v>
      </c>
      <c r="L45" s="415">
        <v>11.236173103046768</v>
      </c>
      <c r="M45" s="414">
        <v>10.491006035038378</v>
      </c>
      <c r="N45" s="414">
        <v>10.026597218374246</v>
      </c>
      <c r="O45" s="416">
        <v>9.860193187595323</v>
      </c>
      <c r="P45" s="416">
        <v>9.5725596192025257</v>
      </c>
      <c r="Q45" s="414">
        <v>9.5</v>
      </c>
      <c r="R45" s="416">
        <v>8.6019280897016834</v>
      </c>
      <c r="S45" s="416">
        <v>70.481490442777641</v>
      </c>
    </row>
    <row r="46" spans="1:34" ht="12.75" customHeight="1">
      <c r="A46" s="581"/>
      <c r="B46" s="973" t="s">
        <v>23</v>
      </c>
      <c r="C46" s="973"/>
      <c r="D46" s="973"/>
      <c r="E46" s="973"/>
      <c r="F46" s="973"/>
      <c r="G46" s="973"/>
      <c r="H46" s="973"/>
      <c r="I46" s="973"/>
      <c r="J46" s="973"/>
      <c r="K46" s="973"/>
      <c r="L46" s="973"/>
      <c r="M46" s="973"/>
      <c r="N46" s="973"/>
      <c r="O46" s="973"/>
      <c r="P46" s="973"/>
      <c r="Q46" s="973"/>
      <c r="R46" s="973"/>
      <c r="S46" s="597"/>
    </row>
    <row r="47" spans="1:34" ht="15" customHeight="1">
      <c r="A47" s="608"/>
      <c r="B47" s="966" t="s">
        <v>58</v>
      </c>
      <c r="C47" s="966"/>
      <c r="D47" s="966"/>
      <c r="E47" s="966"/>
      <c r="F47" s="966"/>
      <c r="G47" s="966"/>
      <c r="H47" s="966"/>
      <c r="I47" s="966"/>
      <c r="J47" s="966"/>
      <c r="K47" s="966"/>
      <c r="L47" s="966"/>
      <c r="M47" s="966"/>
      <c r="N47" s="966"/>
      <c r="O47" s="966"/>
      <c r="P47" s="966"/>
      <c r="Q47" s="966"/>
      <c r="R47" s="966"/>
      <c r="S47" s="607"/>
    </row>
    <row r="48" spans="1:34" s="156" customFormat="1" ht="25.5" customHeight="1">
      <c r="A48" s="636" t="s">
        <v>459</v>
      </c>
      <c r="B48" s="651" t="s">
        <v>115</v>
      </c>
      <c r="C48" s="400">
        <v>4047</v>
      </c>
      <c r="D48" s="400">
        <v>5139</v>
      </c>
      <c r="E48" s="400">
        <v>6720</v>
      </c>
      <c r="F48" s="400">
        <v>8367</v>
      </c>
      <c r="G48" s="400">
        <v>9587</v>
      </c>
      <c r="H48" s="401">
        <v>9182</v>
      </c>
      <c r="I48" s="402">
        <v>9741</v>
      </c>
      <c r="J48" s="403">
        <v>10573</v>
      </c>
      <c r="K48" s="404">
        <v>10407</v>
      </c>
      <c r="L48" s="405">
        <v>11563</v>
      </c>
      <c r="M48" s="404">
        <v>15937</v>
      </c>
      <c r="N48" s="406">
        <v>18943</v>
      </c>
      <c r="O48" s="407">
        <v>21575</v>
      </c>
      <c r="P48" s="407">
        <v>24765</v>
      </c>
      <c r="Q48" s="407">
        <v>27957</v>
      </c>
      <c r="R48" s="407">
        <v>29904</v>
      </c>
      <c r="S48" s="408">
        <v>44.981449914769875</v>
      </c>
    </row>
    <row r="49" spans="1:35">
      <c r="A49" s="610" t="s">
        <v>40</v>
      </c>
      <c r="B49" s="967" t="s">
        <v>79</v>
      </c>
      <c r="C49" s="967"/>
      <c r="D49" s="967"/>
      <c r="E49" s="967"/>
      <c r="F49" s="967"/>
      <c r="G49" s="967"/>
      <c r="H49" s="967"/>
      <c r="I49" s="967"/>
      <c r="J49" s="967"/>
      <c r="K49" s="967"/>
      <c r="L49" s="967"/>
      <c r="M49" s="967"/>
      <c r="N49" s="967"/>
      <c r="O49" s="967"/>
      <c r="P49" s="967"/>
      <c r="Q49" s="967"/>
      <c r="R49" s="967"/>
      <c r="S49" s="596"/>
    </row>
    <row r="50" spans="1:35">
      <c r="A50" s="424" t="s">
        <v>50</v>
      </c>
      <c r="B50" s="651" t="s">
        <v>115</v>
      </c>
      <c r="C50" s="425">
        <v>9.8838645910551026</v>
      </c>
      <c r="D50" s="425">
        <v>12.95971978984238</v>
      </c>
      <c r="E50" s="425">
        <v>16.62202380952381</v>
      </c>
      <c r="F50" s="425">
        <v>14.31815465519302</v>
      </c>
      <c r="G50" s="425">
        <v>13.914676123917804</v>
      </c>
      <c r="H50" s="425">
        <v>12.764103681115223</v>
      </c>
      <c r="I50" s="425">
        <v>12.021353043835335</v>
      </c>
      <c r="J50" s="425">
        <v>12.390050127683724</v>
      </c>
      <c r="K50" s="425">
        <v>14.038627846641683</v>
      </c>
      <c r="L50" s="426">
        <v>14.295598028193377</v>
      </c>
      <c r="M50" s="425">
        <v>14.080441739348684</v>
      </c>
      <c r="N50" s="425">
        <v>13.910151507153037</v>
      </c>
      <c r="O50" s="427">
        <v>14.943221320973349</v>
      </c>
      <c r="P50" s="427">
        <v>14.6</v>
      </c>
      <c r="Q50" s="425">
        <v>14.9</v>
      </c>
      <c r="R50" s="427">
        <v>14.600053504547885</v>
      </c>
      <c r="S50" s="427">
        <v>51.923957856161252</v>
      </c>
    </row>
    <row r="51" spans="1:35">
      <c r="A51" s="413" t="s">
        <v>46</v>
      </c>
      <c r="B51" s="652" t="s">
        <v>115</v>
      </c>
      <c r="C51" s="414">
        <v>4.0770941438102293</v>
      </c>
      <c r="D51" s="414">
        <v>4.3782837127845884</v>
      </c>
      <c r="E51" s="414">
        <v>6.5178571428571432</v>
      </c>
      <c r="F51" s="414">
        <v>9.8243097884546433</v>
      </c>
      <c r="G51" s="414">
        <v>6.6235527276520285</v>
      </c>
      <c r="H51" s="414">
        <v>5.6523633195382272</v>
      </c>
      <c r="I51" s="414">
        <v>5.6667693255312592</v>
      </c>
      <c r="J51" s="414">
        <v>6.7152180081339257</v>
      </c>
      <c r="K51" s="414">
        <v>6.0920534255789374</v>
      </c>
      <c r="L51" s="415">
        <v>5.854881951050765</v>
      </c>
      <c r="M51" s="414">
        <v>8.0629980548409357</v>
      </c>
      <c r="N51" s="414">
        <v>9.0587552130074442</v>
      </c>
      <c r="O51" s="416">
        <v>8.7184241019698732</v>
      </c>
      <c r="P51" s="416">
        <v>10.8</v>
      </c>
      <c r="Q51" s="414">
        <v>12.6</v>
      </c>
      <c r="R51" s="416">
        <v>13.757356875334404</v>
      </c>
      <c r="S51" s="416">
        <v>23.675255226057367</v>
      </c>
    </row>
    <row r="52" spans="1:35">
      <c r="A52" s="424" t="s">
        <v>43</v>
      </c>
      <c r="B52" s="651" t="s">
        <v>115</v>
      </c>
      <c r="C52" s="425">
        <v>6.0044477390659745</v>
      </c>
      <c r="D52" s="425">
        <v>5.9350068106635536</v>
      </c>
      <c r="E52" s="425">
        <v>5.5803571428571432</v>
      </c>
      <c r="F52" s="425">
        <v>5.4141269272140553</v>
      </c>
      <c r="G52" s="425">
        <v>5.4135808907896106</v>
      </c>
      <c r="H52" s="425">
        <v>6.2949248529732094</v>
      </c>
      <c r="I52" s="425">
        <v>5.9234164870136539</v>
      </c>
      <c r="J52" s="425">
        <v>6.317979759765441</v>
      </c>
      <c r="K52" s="425">
        <v>6.1689247621793024</v>
      </c>
      <c r="L52" s="426">
        <v>5.4397647669289979</v>
      </c>
      <c r="M52" s="425">
        <v>5.3711488987889817</v>
      </c>
      <c r="N52" s="425">
        <v>5.5429446233437147</v>
      </c>
      <c r="O52" s="427">
        <v>5.5249130938586326</v>
      </c>
      <c r="P52" s="427">
        <v>5.2</v>
      </c>
      <c r="Q52" s="425">
        <v>4.2</v>
      </c>
      <c r="R52" s="427">
        <v>4.3773408239700373</v>
      </c>
      <c r="S52" s="427">
        <v>72.498090145148964</v>
      </c>
      <c r="T52" s="382"/>
      <c r="U52" s="382"/>
      <c r="V52" s="382"/>
      <c r="W52" s="382"/>
      <c r="X52" s="382"/>
      <c r="Y52" s="382"/>
      <c r="Z52" s="382"/>
      <c r="AA52" s="382"/>
      <c r="AB52" s="382"/>
      <c r="AC52" s="382"/>
      <c r="AD52" s="382"/>
      <c r="AE52" s="382"/>
      <c r="AF52" s="382"/>
      <c r="AG52" s="382"/>
      <c r="AH52" s="382"/>
      <c r="AI52" s="382"/>
    </row>
    <row r="53" spans="1:35">
      <c r="A53" s="572" t="s">
        <v>68</v>
      </c>
      <c r="B53" s="652" t="s">
        <v>115</v>
      </c>
      <c r="C53" s="573">
        <v>2.5945144551519648</v>
      </c>
      <c r="D53" s="573">
        <v>2.7437244600116752</v>
      </c>
      <c r="E53" s="573">
        <v>1.9642857142857142</v>
      </c>
      <c r="F53" s="573">
        <v>1.828612405880244</v>
      </c>
      <c r="G53" s="573">
        <v>2.3156357567539376</v>
      </c>
      <c r="H53" s="573">
        <v>2.1019385754737532</v>
      </c>
      <c r="I53" s="573">
        <v>1.7862642439174621</v>
      </c>
      <c r="J53" s="573">
        <v>2.0240234559727606</v>
      </c>
      <c r="K53" s="573">
        <v>2.3926203516863649</v>
      </c>
      <c r="L53" s="574">
        <v>2.6896134221222865</v>
      </c>
      <c r="M53" s="573">
        <v>2.6918491560519548</v>
      </c>
      <c r="N53" s="573">
        <v>2.6658924140843583</v>
      </c>
      <c r="O53" s="575">
        <v>2.8458864426419468</v>
      </c>
      <c r="P53" s="575">
        <v>3.0849989905108015</v>
      </c>
      <c r="Q53" s="573">
        <v>3.3</v>
      </c>
      <c r="R53" s="575">
        <v>3.4176029962546819</v>
      </c>
      <c r="S53" s="575">
        <v>50.489236790606654</v>
      </c>
      <c r="T53" s="382"/>
      <c r="U53" s="382"/>
      <c r="V53" s="382"/>
      <c r="W53" s="382"/>
      <c r="X53" s="382"/>
      <c r="Y53" s="382"/>
      <c r="Z53" s="382"/>
      <c r="AA53" s="382"/>
      <c r="AB53" s="382"/>
      <c r="AC53" s="382"/>
      <c r="AD53" s="382"/>
      <c r="AE53" s="382"/>
      <c r="AF53" s="382"/>
      <c r="AG53" s="382"/>
      <c r="AH53" s="382"/>
      <c r="AI53" s="382"/>
    </row>
    <row r="54" spans="1:35">
      <c r="A54" s="409" t="s">
        <v>26</v>
      </c>
      <c r="B54" s="651" t="s">
        <v>115</v>
      </c>
      <c r="C54" s="410">
        <v>0.91425747467259699</v>
      </c>
      <c r="D54" s="410">
        <v>0.73944347149250822</v>
      </c>
      <c r="E54" s="410">
        <v>0.61011904761904767</v>
      </c>
      <c r="F54" s="410">
        <v>0.82466833990677657</v>
      </c>
      <c r="G54" s="410">
        <v>1.1891102534682383</v>
      </c>
      <c r="H54" s="410">
        <v>1.4375952951426705</v>
      </c>
      <c r="I54" s="410">
        <v>1.6014782876501388</v>
      </c>
      <c r="J54" s="410">
        <v>1.6929915823323558</v>
      </c>
      <c r="K54" s="410">
        <v>1.7968674930335351</v>
      </c>
      <c r="L54" s="411">
        <v>2.6636685981146759</v>
      </c>
      <c r="M54" s="410">
        <v>2.3153667566041287</v>
      </c>
      <c r="N54" s="410">
        <v>3.2782558200918541</v>
      </c>
      <c r="O54" s="412">
        <v>4.0787949015063729</v>
      </c>
      <c r="P54" s="412">
        <v>4.3</v>
      </c>
      <c r="Q54" s="410">
        <v>3.6</v>
      </c>
      <c r="R54" s="412">
        <v>3.4042268592830389</v>
      </c>
      <c r="S54" s="412">
        <v>44.891944990176817</v>
      </c>
      <c r="T54" s="382"/>
      <c r="U54" s="382"/>
      <c r="V54" s="382"/>
      <c r="W54" s="382"/>
      <c r="X54" s="382"/>
      <c r="Y54" s="382"/>
      <c r="Z54" s="382"/>
      <c r="AA54" s="382"/>
      <c r="AB54" s="382"/>
      <c r="AC54" s="382"/>
      <c r="AD54" s="382"/>
      <c r="AE54" s="382"/>
      <c r="AF54" s="382"/>
      <c r="AG54" s="382"/>
      <c r="AH54" s="382"/>
      <c r="AI54" s="382"/>
    </row>
    <row r="55" spans="1:35">
      <c r="A55" s="413" t="s">
        <v>27</v>
      </c>
      <c r="B55" s="652" t="s">
        <v>115</v>
      </c>
      <c r="C55" s="414">
        <v>1.0130961205831479</v>
      </c>
      <c r="D55" s="414">
        <v>1.1286242459622495</v>
      </c>
      <c r="E55" s="414">
        <v>1.4880952380952379</v>
      </c>
      <c r="F55" s="414">
        <v>1.3863989482490737</v>
      </c>
      <c r="G55" s="414">
        <v>1.6272035047460103</v>
      </c>
      <c r="H55" s="414">
        <v>1.6336310172075801</v>
      </c>
      <c r="I55" s="414">
        <v>1.9915819731033777</v>
      </c>
      <c r="J55" s="414">
        <v>1.882152652984016</v>
      </c>
      <c r="K55" s="414">
        <v>2.1427885077351783</v>
      </c>
      <c r="L55" s="415">
        <v>2.1966617659776873</v>
      </c>
      <c r="M55" s="414">
        <v>1.9765325971010856</v>
      </c>
      <c r="N55" s="414">
        <v>2.3121997571662356</v>
      </c>
      <c r="O55" s="416">
        <v>2.771726535341831</v>
      </c>
      <c r="P55" s="416">
        <v>2.8</v>
      </c>
      <c r="Q55" s="414">
        <v>3.3</v>
      </c>
      <c r="R55" s="416">
        <v>3.1634563937934725</v>
      </c>
      <c r="S55" s="416">
        <v>12.26215644820296</v>
      </c>
      <c r="T55" s="382"/>
      <c r="U55" s="382"/>
      <c r="V55" s="382"/>
      <c r="W55" s="382"/>
      <c r="X55" s="382"/>
      <c r="Y55" s="382"/>
      <c r="Z55" s="382"/>
      <c r="AA55" s="382"/>
      <c r="AB55" s="382"/>
      <c r="AC55" s="382"/>
      <c r="AD55" s="382"/>
      <c r="AE55" s="382"/>
      <c r="AF55" s="382"/>
      <c r="AG55" s="382"/>
      <c r="AH55" s="382"/>
      <c r="AI55" s="382"/>
    </row>
    <row r="56" spans="1:35">
      <c r="A56" s="409" t="s">
        <v>67</v>
      </c>
      <c r="B56" s="651" t="s">
        <v>115</v>
      </c>
      <c r="C56" s="410">
        <v>3.5087719298245612</v>
      </c>
      <c r="D56" s="410">
        <v>2.860478692352598</v>
      </c>
      <c r="E56" s="410">
        <v>2.2470238095238093</v>
      </c>
      <c r="F56" s="410">
        <v>1.7808055455957932</v>
      </c>
      <c r="G56" s="410">
        <v>2.6494210910608116</v>
      </c>
      <c r="H56" s="410">
        <v>2.548464386843825</v>
      </c>
      <c r="I56" s="410">
        <v>2.3406221127194331</v>
      </c>
      <c r="J56" s="410">
        <v>2.5063841861344938</v>
      </c>
      <c r="K56" s="410">
        <v>2.3830114346113191</v>
      </c>
      <c r="L56" s="411">
        <v>2.5858341260918447</v>
      </c>
      <c r="M56" s="410">
        <v>2.8738156491184039</v>
      </c>
      <c r="N56" s="410">
        <v>2.5708705062556092</v>
      </c>
      <c r="O56" s="412">
        <v>2.5028968713789106</v>
      </c>
      <c r="P56" s="412">
        <v>2.5196850393700787</v>
      </c>
      <c r="Q56" s="410">
        <v>2.6</v>
      </c>
      <c r="R56" s="412">
        <v>2.5749063670411987</v>
      </c>
      <c r="S56" s="412">
        <v>51.168831168831161</v>
      </c>
      <c r="T56" s="382"/>
      <c r="U56" s="382"/>
      <c r="V56" s="382"/>
      <c r="W56" s="382"/>
      <c r="X56" s="382"/>
      <c r="Y56" s="382"/>
      <c r="Z56" s="382"/>
      <c r="AA56" s="382"/>
      <c r="AB56" s="382"/>
      <c r="AC56" s="382"/>
      <c r="AD56" s="382"/>
      <c r="AE56" s="382"/>
      <c r="AF56" s="382"/>
      <c r="AG56" s="382"/>
      <c r="AH56" s="382"/>
      <c r="AI56" s="382"/>
    </row>
    <row r="57" spans="1:35">
      <c r="A57" s="572" t="s">
        <v>41</v>
      </c>
      <c r="B57" s="652" t="s">
        <v>115</v>
      </c>
      <c r="C57" s="573">
        <v>3.0145787002718061</v>
      </c>
      <c r="D57" s="573">
        <v>2.2183304144775247</v>
      </c>
      <c r="E57" s="573">
        <v>1.4434523809523809</v>
      </c>
      <c r="F57" s="573">
        <v>1.5537229592446518</v>
      </c>
      <c r="G57" s="573">
        <v>2.9832064253676855</v>
      </c>
      <c r="H57" s="573">
        <v>1.960357220649096</v>
      </c>
      <c r="I57" s="573">
        <v>2.433015090853095</v>
      </c>
      <c r="J57" s="573">
        <v>2.4023455972760805</v>
      </c>
      <c r="K57" s="573">
        <v>2.2677044297107716</v>
      </c>
      <c r="L57" s="574">
        <v>2.8625789155063566</v>
      </c>
      <c r="M57" s="573">
        <v>3.1750015686766644</v>
      </c>
      <c r="N57" s="573">
        <v>2.7345193475162328</v>
      </c>
      <c r="O57" s="575">
        <v>2.5909617612977982</v>
      </c>
      <c r="P57" s="575">
        <v>2.4</v>
      </c>
      <c r="Q57" s="573">
        <v>2.4</v>
      </c>
      <c r="R57" s="575">
        <v>2.5481540930979136</v>
      </c>
      <c r="S57" s="575">
        <v>51.312335958005249</v>
      </c>
      <c r="T57" s="382"/>
      <c r="U57" s="382"/>
      <c r="V57" s="382"/>
      <c r="W57" s="382"/>
      <c r="X57" s="382"/>
      <c r="Y57" s="382"/>
      <c r="Z57" s="382"/>
      <c r="AA57" s="382"/>
      <c r="AB57" s="382"/>
      <c r="AC57" s="382"/>
      <c r="AD57" s="382"/>
      <c r="AE57" s="382"/>
      <c r="AF57" s="382"/>
      <c r="AG57" s="382"/>
      <c r="AH57" s="382"/>
      <c r="AI57" s="382"/>
    </row>
    <row r="58" spans="1:35">
      <c r="A58" s="424" t="s">
        <v>69</v>
      </c>
      <c r="B58" s="651" t="s">
        <v>115</v>
      </c>
      <c r="C58" s="425">
        <v>2.1003212255992092</v>
      </c>
      <c r="D58" s="425">
        <v>1.9848219497956801</v>
      </c>
      <c r="E58" s="425">
        <v>1.6964285714285714</v>
      </c>
      <c r="F58" s="425">
        <v>1.9720329867335962</v>
      </c>
      <c r="G58" s="425">
        <v>1.3038489621362261</v>
      </c>
      <c r="H58" s="425">
        <v>1.8732302330646919</v>
      </c>
      <c r="I58" s="425">
        <v>2.3200903398008417</v>
      </c>
      <c r="J58" s="425">
        <v>2.3550553296131658</v>
      </c>
      <c r="K58" s="425">
        <v>3.3342942250408383</v>
      </c>
      <c r="L58" s="426">
        <v>4.2463028625789159</v>
      </c>
      <c r="M58" s="425">
        <v>3.9216916609148522</v>
      </c>
      <c r="N58" s="425">
        <v>3.4313466715937282</v>
      </c>
      <c r="O58" s="427">
        <v>3.0590961761297799</v>
      </c>
      <c r="P58" s="427">
        <v>3.0769230769230771</v>
      </c>
      <c r="Q58" s="425">
        <v>2.8</v>
      </c>
      <c r="R58" s="427">
        <v>2.4812734082397006</v>
      </c>
      <c r="S58" s="412">
        <v>55.121293800539085</v>
      </c>
      <c r="T58" s="382"/>
      <c r="U58" s="382"/>
      <c r="V58" s="382"/>
      <c r="W58" s="382"/>
      <c r="X58" s="382"/>
      <c r="Y58" s="382"/>
      <c r="Z58" s="382"/>
      <c r="AA58" s="382"/>
      <c r="AB58" s="382"/>
      <c r="AC58" s="382"/>
      <c r="AD58" s="382"/>
      <c r="AE58" s="382"/>
      <c r="AF58" s="382"/>
      <c r="AG58" s="382"/>
      <c r="AH58" s="382"/>
      <c r="AI58" s="382"/>
    </row>
    <row r="59" spans="1:35">
      <c r="A59" s="413" t="s">
        <v>45</v>
      </c>
      <c r="B59" s="652" t="s">
        <v>115</v>
      </c>
      <c r="C59" s="414">
        <v>2.9651593773165308</v>
      </c>
      <c r="D59" s="414">
        <v>2.0431990659661414</v>
      </c>
      <c r="E59" s="414">
        <v>2.7827380952380949</v>
      </c>
      <c r="F59" s="414">
        <v>3.5974662364049239</v>
      </c>
      <c r="G59" s="414">
        <v>4.4539480546573484</v>
      </c>
      <c r="H59" s="414">
        <v>4.334567632324112</v>
      </c>
      <c r="I59" s="414">
        <v>4.3835335181192896</v>
      </c>
      <c r="J59" s="414">
        <v>4.2844982502600963</v>
      </c>
      <c r="K59" s="414">
        <v>3.853175747093303</v>
      </c>
      <c r="L59" s="415">
        <v>3.3814753956585659</v>
      </c>
      <c r="M59" s="414">
        <v>3.8212963543954324</v>
      </c>
      <c r="N59" s="414">
        <v>3.040701050519981</v>
      </c>
      <c r="O59" s="416">
        <v>2.7578215527230592</v>
      </c>
      <c r="P59" s="416">
        <v>2.2000000000000002</v>
      </c>
      <c r="Q59" s="414">
        <v>2.2000000000000002</v>
      </c>
      <c r="R59" s="416">
        <v>2.2304708400214017</v>
      </c>
      <c r="S59" s="416">
        <v>48.425787106446776</v>
      </c>
      <c r="T59" s="382"/>
      <c r="U59" s="382"/>
      <c r="V59" s="382"/>
      <c r="W59" s="382"/>
      <c r="X59" s="382"/>
      <c r="Y59" s="382"/>
      <c r="Z59" s="382"/>
      <c r="AA59" s="382"/>
      <c r="AB59" s="382"/>
      <c r="AC59" s="382"/>
      <c r="AD59" s="382"/>
      <c r="AE59" s="382"/>
      <c r="AF59" s="382"/>
      <c r="AG59" s="382"/>
      <c r="AH59" s="382"/>
      <c r="AI59" s="382"/>
    </row>
    <row r="60" spans="1:35">
      <c r="A60" s="424" t="s">
        <v>28</v>
      </c>
      <c r="B60" s="651" t="s">
        <v>115</v>
      </c>
      <c r="C60" s="425">
        <v>2.446256486286138</v>
      </c>
      <c r="D60" s="425">
        <v>3.6388402412920802</v>
      </c>
      <c r="E60" s="425">
        <v>3.7053571428571428</v>
      </c>
      <c r="F60" s="425">
        <v>3.2867216445559939</v>
      </c>
      <c r="G60" s="425">
        <v>3.4838844268279963</v>
      </c>
      <c r="H60" s="425">
        <v>3.4850795033761708</v>
      </c>
      <c r="I60" s="425">
        <v>3.7162508982650651</v>
      </c>
      <c r="J60" s="425">
        <v>3.3103187364040476</v>
      </c>
      <c r="K60" s="425">
        <v>2.8634572883636014</v>
      </c>
      <c r="L60" s="426">
        <v>2.7847444434835249</v>
      </c>
      <c r="M60" s="425">
        <v>3.1310786220744182</v>
      </c>
      <c r="N60" s="425">
        <v>2.5497545267381088</v>
      </c>
      <c r="O60" s="427">
        <v>2.6326767091541137</v>
      </c>
      <c r="P60" s="427">
        <v>2.5</v>
      </c>
      <c r="Q60" s="425">
        <v>2.2999999999999998</v>
      </c>
      <c r="R60" s="427">
        <v>2.1167736757624396</v>
      </c>
      <c r="S60" s="427">
        <v>67.772511848341239</v>
      </c>
      <c r="T60" s="382"/>
      <c r="U60" s="382"/>
      <c r="V60" s="382"/>
      <c r="W60" s="382"/>
      <c r="X60" s="382"/>
      <c r="Y60" s="382"/>
      <c r="Z60" s="382"/>
      <c r="AA60" s="382"/>
      <c r="AB60" s="382"/>
      <c r="AC60" s="382"/>
      <c r="AD60" s="382"/>
      <c r="AE60" s="382"/>
      <c r="AF60" s="382"/>
      <c r="AG60" s="382"/>
      <c r="AH60" s="382"/>
      <c r="AI60" s="382"/>
    </row>
    <row r="61" spans="1:35">
      <c r="A61" s="413" t="s">
        <v>305</v>
      </c>
      <c r="B61" s="652" t="s">
        <v>115</v>
      </c>
      <c r="C61" s="414">
        <v>0.69187052137385718</v>
      </c>
      <c r="D61" s="414">
        <v>0.31134461957579296</v>
      </c>
      <c r="E61" s="414">
        <v>1.0119047619047619</v>
      </c>
      <c r="F61" s="414">
        <v>0.74100633440898767</v>
      </c>
      <c r="G61" s="414">
        <v>0.54240116824867013</v>
      </c>
      <c r="H61" s="414">
        <v>0.35939882378566762</v>
      </c>
      <c r="I61" s="414">
        <v>0.51329432296478794</v>
      </c>
      <c r="J61" s="414">
        <v>0.4729026766291497</v>
      </c>
      <c r="K61" s="414">
        <v>0.56692610742769289</v>
      </c>
      <c r="L61" s="415">
        <v>0.73510334688229695</v>
      </c>
      <c r="M61" s="414">
        <v>0.66511890569115895</v>
      </c>
      <c r="N61" s="414">
        <v>1.113867919548118</v>
      </c>
      <c r="O61" s="416">
        <v>1.3580533024333719</v>
      </c>
      <c r="P61" s="416">
        <v>1.6636381990712699</v>
      </c>
      <c r="Q61" s="414">
        <v>2.2570375934470794</v>
      </c>
      <c r="R61" s="416">
        <v>2.0933654360620655</v>
      </c>
      <c r="S61" s="416">
        <v>15.974440894568689</v>
      </c>
      <c r="T61" s="382"/>
      <c r="U61" s="382"/>
      <c r="V61" s="382"/>
      <c r="W61" s="382"/>
      <c r="X61" s="382"/>
      <c r="Y61" s="382"/>
      <c r="Z61" s="382"/>
      <c r="AA61" s="382"/>
      <c r="AB61" s="382"/>
      <c r="AC61" s="382"/>
      <c r="AD61" s="382"/>
      <c r="AE61" s="382"/>
      <c r="AF61" s="382"/>
      <c r="AG61" s="382"/>
      <c r="AH61" s="382"/>
      <c r="AI61" s="382"/>
    </row>
    <row r="62" spans="1:35">
      <c r="A62" s="421" t="s">
        <v>20</v>
      </c>
      <c r="B62" s="422"/>
      <c r="C62" s="422"/>
      <c r="D62" s="422"/>
      <c r="E62" s="422"/>
      <c r="F62" s="422"/>
      <c r="G62" s="422"/>
      <c r="H62" s="422"/>
      <c r="I62" s="422"/>
      <c r="J62" s="422"/>
      <c r="K62" s="422"/>
      <c r="L62" s="422"/>
      <c r="M62" s="422"/>
      <c r="N62" s="422"/>
      <c r="O62" s="422"/>
      <c r="P62" s="422"/>
      <c r="Q62" s="422"/>
      <c r="R62" s="422"/>
      <c r="S62" s="422"/>
      <c r="T62" s="382"/>
      <c r="U62" s="382"/>
      <c r="V62" s="382"/>
      <c r="W62" s="382"/>
      <c r="X62" s="382"/>
      <c r="Y62" s="382"/>
      <c r="Z62" s="382"/>
      <c r="AA62" s="382"/>
      <c r="AB62" s="382"/>
      <c r="AC62" s="382"/>
      <c r="AD62" s="382"/>
      <c r="AE62" s="382"/>
      <c r="AF62" s="382"/>
      <c r="AG62" s="382"/>
      <c r="AH62" s="382"/>
      <c r="AI62" s="382"/>
    </row>
    <row r="63" spans="1:35">
      <c r="A63" s="424" t="s">
        <v>8</v>
      </c>
      <c r="B63" s="651" t="s">
        <v>115</v>
      </c>
      <c r="C63" s="425">
        <v>8.3765752409192</v>
      </c>
      <c r="D63" s="425">
        <v>8.2895504962054876</v>
      </c>
      <c r="E63" s="425">
        <v>6.8601190476190483</v>
      </c>
      <c r="F63" s="425">
        <v>5.880243814987451</v>
      </c>
      <c r="G63" s="425">
        <v>6.4775216438927714</v>
      </c>
      <c r="H63" s="425">
        <v>6.011762143323895</v>
      </c>
      <c r="I63" s="425">
        <v>5.9336823734729496</v>
      </c>
      <c r="J63" s="425">
        <v>6.1288186891137801</v>
      </c>
      <c r="K63" s="425">
        <v>6.2650139329297581</v>
      </c>
      <c r="L63" s="426">
        <v>6.3651301565337715</v>
      </c>
      <c r="M63" s="425">
        <v>6.5005960971324592</v>
      </c>
      <c r="N63" s="425">
        <v>6.1077970754368369</v>
      </c>
      <c r="O63" s="427">
        <v>6.4936268829663968</v>
      </c>
      <c r="P63" s="427">
        <v>7.2</v>
      </c>
      <c r="Q63" s="425">
        <v>7.3</v>
      </c>
      <c r="R63" s="427">
        <v>7.3501872659176026</v>
      </c>
      <c r="S63" s="427">
        <v>50.591446769790714</v>
      </c>
      <c r="T63" s="382"/>
      <c r="U63" s="382"/>
      <c r="V63" s="382"/>
      <c r="W63" s="382"/>
      <c r="X63" s="382"/>
      <c r="Y63" s="382"/>
      <c r="Z63" s="382"/>
      <c r="AA63" s="382"/>
      <c r="AB63" s="382"/>
      <c r="AC63" s="382"/>
      <c r="AD63" s="382"/>
      <c r="AE63" s="382"/>
      <c r="AF63" s="382"/>
      <c r="AG63" s="382"/>
      <c r="AH63" s="382"/>
      <c r="AI63" s="382"/>
    </row>
    <row r="64" spans="1:35">
      <c r="A64" s="413" t="s">
        <v>19</v>
      </c>
      <c r="B64" s="652" t="s">
        <v>115</v>
      </c>
      <c r="C64" s="414">
        <v>11.984185816654312</v>
      </c>
      <c r="D64" s="414">
        <v>10.624635143023935</v>
      </c>
      <c r="E64" s="414">
        <v>8.2589285714285712</v>
      </c>
      <c r="F64" s="414">
        <v>8.0913111031433012</v>
      </c>
      <c r="G64" s="414">
        <v>8.5741107750078225</v>
      </c>
      <c r="H64" s="414">
        <v>10.063167065998693</v>
      </c>
      <c r="I64" s="414">
        <v>9.475413201929987</v>
      </c>
      <c r="J64" s="414">
        <v>10.205239761657051</v>
      </c>
      <c r="K64" s="414">
        <v>10.6947247045258</v>
      </c>
      <c r="L64" s="415">
        <v>11.407074288679409</v>
      </c>
      <c r="M64" s="414">
        <v>11.495262596473616</v>
      </c>
      <c r="N64" s="414">
        <v>10.732196589769307</v>
      </c>
      <c r="O64" s="416">
        <v>10.132097334878331</v>
      </c>
      <c r="P64" s="416">
        <v>10.3</v>
      </c>
      <c r="Q64" s="414">
        <v>10</v>
      </c>
      <c r="R64" s="416">
        <v>9.9317817014446224</v>
      </c>
      <c r="S64" s="416">
        <v>49.966261808367072</v>
      </c>
    </row>
    <row r="65" spans="1:19">
      <c r="A65" s="428" t="s">
        <v>18</v>
      </c>
      <c r="B65" s="651" t="s">
        <v>115</v>
      </c>
      <c r="C65" s="429">
        <v>12.305411415863603</v>
      </c>
      <c r="D65" s="429">
        <v>12.531620937925666</v>
      </c>
      <c r="E65" s="429">
        <v>13.452380952380953</v>
      </c>
      <c r="F65" s="429">
        <v>13.481534600215131</v>
      </c>
      <c r="G65" s="429">
        <v>12.746427453843747</v>
      </c>
      <c r="H65" s="429">
        <v>11.979960792855588</v>
      </c>
      <c r="I65" s="429">
        <v>10.655990144749</v>
      </c>
      <c r="J65" s="429">
        <v>9.0891894448122574</v>
      </c>
      <c r="K65" s="425">
        <v>8.0138368405880662</v>
      </c>
      <c r="L65" s="426">
        <v>7.2126610741157142</v>
      </c>
      <c r="M65" s="425">
        <v>7.0464955763318073</v>
      </c>
      <c r="N65" s="425">
        <v>7.2586179591405804</v>
      </c>
      <c r="O65" s="427">
        <v>7.0034762456546922</v>
      </c>
      <c r="P65" s="427">
        <v>6.6</v>
      </c>
      <c r="Q65" s="425">
        <v>6.6816897378116398</v>
      </c>
      <c r="R65" s="427">
        <v>6.3135366506153021</v>
      </c>
      <c r="S65" s="427">
        <v>61.334745762711862</v>
      </c>
    </row>
    <row r="66" spans="1:19" ht="25.5">
      <c r="A66" s="413" t="s">
        <v>22</v>
      </c>
      <c r="B66" s="652" t="s">
        <v>115</v>
      </c>
      <c r="C66" s="419">
        <v>13.046701260192735</v>
      </c>
      <c r="D66" s="419">
        <v>15.314263475384315</v>
      </c>
      <c r="E66" s="419">
        <v>15.163690476190474</v>
      </c>
      <c r="F66" s="419">
        <v>14.174734074339668</v>
      </c>
      <c r="G66" s="419">
        <v>15.541879628663816</v>
      </c>
      <c r="H66" s="419">
        <v>16.118492703114789</v>
      </c>
      <c r="I66" s="419">
        <v>16.322759470280261</v>
      </c>
      <c r="J66" s="419">
        <v>16.135439326586589</v>
      </c>
      <c r="K66" s="419">
        <v>14.893821466320745</v>
      </c>
      <c r="L66" s="431">
        <v>14.001556689440456</v>
      </c>
      <c r="M66" s="419">
        <v>14.111815272636004</v>
      </c>
      <c r="N66" s="419">
        <v>13.55117985535554</v>
      </c>
      <c r="O66" s="420">
        <v>13.534183082271149</v>
      </c>
      <c r="P66" s="420">
        <v>12.646880678376741</v>
      </c>
      <c r="Q66" s="419">
        <v>11</v>
      </c>
      <c r="R66" s="420">
        <v>10.16920813269128</v>
      </c>
      <c r="S66" s="416">
        <v>65.955318439479825</v>
      </c>
    </row>
    <row r="67" spans="1:19">
      <c r="A67" s="611"/>
      <c r="B67" s="973" t="s">
        <v>368</v>
      </c>
      <c r="C67" s="973"/>
      <c r="D67" s="973"/>
      <c r="E67" s="973"/>
      <c r="F67" s="973"/>
      <c r="G67" s="973"/>
      <c r="H67" s="973"/>
      <c r="I67" s="973"/>
      <c r="J67" s="973"/>
      <c r="K67" s="973"/>
      <c r="L67" s="973"/>
      <c r="M67" s="973"/>
      <c r="N67" s="973"/>
      <c r="O67" s="973"/>
      <c r="P67" s="973"/>
      <c r="Q67" s="973"/>
      <c r="R67" s="973"/>
      <c r="S67" s="595"/>
    </row>
    <row r="68" spans="1:19" ht="12.75" customHeight="1">
      <c r="A68" s="609"/>
      <c r="B68" s="967" t="s">
        <v>58</v>
      </c>
      <c r="C68" s="967"/>
      <c r="D68" s="967"/>
      <c r="E68" s="967"/>
      <c r="F68" s="967"/>
      <c r="G68" s="967"/>
      <c r="H68" s="967"/>
      <c r="I68" s="967"/>
      <c r="J68" s="967"/>
      <c r="K68" s="967"/>
      <c r="L68" s="967"/>
      <c r="M68" s="967"/>
      <c r="N68" s="967"/>
      <c r="O68" s="967"/>
      <c r="P68" s="967"/>
      <c r="Q68" s="967"/>
      <c r="R68" s="967"/>
      <c r="S68" s="606"/>
    </row>
    <row r="69" spans="1:19" ht="25.5" customHeight="1">
      <c r="A69" s="636" t="s">
        <v>459</v>
      </c>
      <c r="B69" s="651" t="s">
        <v>115</v>
      </c>
      <c r="C69" s="400">
        <v>7618</v>
      </c>
      <c r="D69" s="400">
        <v>8321</v>
      </c>
      <c r="E69" s="400">
        <v>11009</v>
      </c>
      <c r="F69" s="400">
        <v>12771</v>
      </c>
      <c r="G69" s="400">
        <v>12464</v>
      </c>
      <c r="H69" s="401">
        <v>11551</v>
      </c>
      <c r="I69" s="402">
        <v>13312</v>
      </c>
      <c r="J69" s="403">
        <v>13729</v>
      </c>
      <c r="K69" s="404">
        <v>10956</v>
      </c>
      <c r="L69" s="405">
        <v>11110</v>
      </c>
      <c r="M69" s="404">
        <v>11264</v>
      </c>
      <c r="N69" s="406">
        <v>11918</v>
      </c>
      <c r="O69" s="407">
        <v>12532</v>
      </c>
      <c r="P69" s="407">
        <v>13367</v>
      </c>
      <c r="Q69" s="407">
        <v>14519</v>
      </c>
      <c r="R69" s="407">
        <v>14659</v>
      </c>
      <c r="S69" s="408">
        <v>55.597244013916367</v>
      </c>
    </row>
    <row r="70" spans="1:19">
      <c r="A70" s="610" t="s">
        <v>40</v>
      </c>
      <c r="B70" s="966" t="s">
        <v>79</v>
      </c>
      <c r="C70" s="966"/>
      <c r="D70" s="966"/>
      <c r="E70" s="966"/>
      <c r="F70" s="966"/>
      <c r="G70" s="966"/>
      <c r="H70" s="966"/>
      <c r="I70" s="966"/>
      <c r="J70" s="966"/>
      <c r="K70" s="966"/>
      <c r="L70" s="966"/>
      <c r="M70" s="966"/>
      <c r="N70" s="966"/>
      <c r="O70" s="966"/>
      <c r="P70" s="966"/>
      <c r="Q70" s="966"/>
      <c r="R70" s="966"/>
      <c r="S70" s="596"/>
    </row>
    <row r="71" spans="1:19">
      <c r="A71" s="409" t="s">
        <v>50</v>
      </c>
      <c r="B71" s="651" t="s">
        <v>115</v>
      </c>
      <c r="C71" s="410">
        <v>3.6361249671829876</v>
      </c>
      <c r="D71" s="410">
        <v>5.2998437687777908</v>
      </c>
      <c r="E71" s="410">
        <v>7.3303660641293487</v>
      </c>
      <c r="F71" s="410">
        <v>6.9532534648813717</v>
      </c>
      <c r="G71" s="410">
        <v>5.7605905006418485</v>
      </c>
      <c r="H71" s="410">
        <v>3.6360488269413902</v>
      </c>
      <c r="I71" s="410">
        <v>3.3804086538461537</v>
      </c>
      <c r="J71" s="410">
        <v>3.8458736980115087</v>
      </c>
      <c r="K71" s="410">
        <v>4.8740416210295727</v>
      </c>
      <c r="L71" s="411">
        <v>5.9675967596759678</v>
      </c>
      <c r="M71" s="410">
        <v>6.4719460227272725</v>
      </c>
      <c r="N71" s="410">
        <v>7.1488504782681659</v>
      </c>
      <c r="O71" s="412">
        <v>6.6549632939674437</v>
      </c>
      <c r="P71" s="412">
        <v>7.5110346375402113</v>
      </c>
      <c r="Q71" s="410">
        <v>7.9344307459191405</v>
      </c>
      <c r="R71" s="412">
        <v>8.991063510471383</v>
      </c>
      <c r="S71" s="412">
        <v>65.022761760242801</v>
      </c>
    </row>
    <row r="72" spans="1:19">
      <c r="A72" s="413" t="s">
        <v>68</v>
      </c>
      <c r="B72" s="652" t="s">
        <v>115</v>
      </c>
      <c r="C72" s="414">
        <v>8.2042530847991593</v>
      </c>
      <c r="D72" s="414">
        <v>8.9532508112005775</v>
      </c>
      <c r="E72" s="414">
        <v>7.6937051503315468</v>
      </c>
      <c r="F72" s="414">
        <v>7.9085427922637228</v>
      </c>
      <c r="G72" s="414">
        <v>7.8225288831835691</v>
      </c>
      <c r="H72" s="414">
        <v>6.9864081031945284</v>
      </c>
      <c r="I72" s="414">
        <v>7.1063701923076925</v>
      </c>
      <c r="J72" s="414">
        <v>6.7958336368271546</v>
      </c>
      <c r="K72" s="414">
        <v>6.3344286235852501</v>
      </c>
      <c r="L72" s="415">
        <v>5.8235823582358233</v>
      </c>
      <c r="M72" s="414">
        <v>5.9481534090909092</v>
      </c>
      <c r="N72" s="414">
        <v>5.8986407115287802</v>
      </c>
      <c r="O72" s="416">
        <v>5.6734759016916696</v>
      </c>
      <c r="P72" s="416">
        <v>6.2542081244856735</v>
      </c>
      <c r="Q72" s="414">
        <v>6.1849989668709968</v>
      </c>
      <c r="R72" s="416">
        <v>7.6676444505082211</v>
      </c>
      <c r="S72" s="416">
        <v>60.67615658362989</v>
      </c>
    </row>
    <row r="73" spans="1:19">
      <c r="A73" s="424" t="s">
        <v>42</v>
      </c>
      <c r="B73" s="651" t="s">
        <v>115</v>
      </c>
      <c r="C73" s="425">
        <v>7.9154633762142295</v>
      </c>
      <c r="D73" s="425">
        <v>8.4364859992789327</v>
      </c>
      <c r="E73" s="425">
        <v>8.8291397947134165</v>
      </c>
      <c r="F73" s="425">
        <v>8.3705269751781373</v>
      </c>
      <c r="G73" s="425">
        <v>8.9858793324775359</v>
      </c>
      <c r="H73" s="425">
        <v>9.3152108042593706</v>
      </c>
      <c r="I73" s="425">
        <v>9.0219350961538467</v>
      </c>
      <c r="J73" s="425">
        <v>8.8935829266516127</v>
      </c>
      <c r="K73" s="425">
        <v>9.5016429353778751</v>
      </c>
      <c r="L73" s="426">
        <v>9.5229522952295227</v>
      </c>
      <c r="M73" s="425">
        <v>9.0997869318181817</v>
      </c>
      <c r="N73" s="425">
        <v>9.4311126027857028</v>
      </c>
      <c r="O73" s="427">
        <v>9.5036706032556655</v>
      </c>
      <c r="P73" s="427">
        <v>9.9349143412882466</v>
      </c>
      <c r="Q73" s="425">
        <v>8.7402713685515536</v>
      </c>
      <c r="R73" s="427">
        <v>6.9650044341360253</v>
      </c>
      <c r="S73" s="427">
        <v>50.244857982370227</v>
      </c>
    </row>
    <row r="74" spans="1:19">
      <c r="A74" s="572" t="s">
        <v>67</v>
      </c>
      <c r="B74" s="652" t="s">
        <v>115</v>
      </c>
      <c r="C74" s="573">
        <v>10.238907849829351</v>
      </c>
      <c r="D74" s="573">
        <v>9.2416776829707974</v>
      </c>
      <c r="E74" s="573">
        <v>8.856390226178581</v>
      </c>
      <c r="F74" s="573">
        <v>7.9711847153707618</v>
      </c>
      <c r="G74" s="573">
        <v>8.0551989730423621</v>
      </c>
      <c r="H74" s="573">
        <v>9.0208639944593543</v>
      </c>
      <c r="I74" s="573">
        <v>9.4426081730769234</v>
      </c>
      <c r="J74" s="573">
        <v>10.146405419185665</v>
      </c>
      <c r="K74" s="573">
        <v>8.1051478641840085</v>
      </c>
      <c r="L74" s="574">
        <v>8.5598559855985599</v>
      </c>
      <c r="M74" s="573">
        <v>8.3096590909090917</v>
      </c>
      <c r="N74" s="573">
        <v>7.5432119483134752</v>
      </c>
      <c r="O74" s="575">
        <v>7.1576763485477182</v>
      </c>
      <c r="P74" s="575">
        <v>6.7404802872746314</v>
      </c>
      <c r="Q74" s="573">
        <v>7.1974653901783867</v>
      </c>
      <c r="R74" s="575">
        <v>6.7671737499147273</v>
      </c>
      <c r="S74" s="575">
        <v>57.762096774193552</v>
      </c>
    </row>
    <row r="75" spans="1:19">
      <c r="A75" s="409" t="s">
        <v>15</v>
      </c>
      <c r="B75" s="651" t="s">
        <v>115</v>
      </c>
      <c r="C75" s="410">
        <v>1.0895248096613284</v>
      </c>
      <c r="D75" s="410">
        <v>1.0816007691383247</v>
      </c>
      <c r="E75" s="410">
        <v>0.85384685257516579</v>
      </c>
      <c r="F75" s="410">
        <v>0.91613812544045103</v>
      </c>
      <c r="G75" s="410">
        <v>1.2355584082156612</v>
      </c>
      <c r="H75" s="410">
        <v>1.1947017574235996</v>
      </c>
      <c r="I75" s="410">
        <v>1.3296274038461537</v>
      </c>
      <c r="J75" s="410">
        <v>1.3984995265496394</v>
      </c>
      <c r="K75" s="410">
        <v>1.6885724717050019</v>
      </c>
      <c r="L75" s="411">
        <v>2.0162016201620161</v>
      </c>
      <c r="M75" s="410">
        <v>2.5656960227272729</v>
      </c>
      <c r="N75" s="410">
        <v>2.2235274374895115</v>
      </c>
      <c r="O75" s="412">
        <v>2.4736674114267476</v>
      </c>
      <c r="P75" s="412">
        <v>3.7480362085733523</v>
      </c>
      <c r="Q75" s="410">
        <v>4.9108065293753009</v>
      </c>
      <c r="R75" s="412">
        <v>6.0167814994201514</v>
      </c>
      <c r="S75" s="412">
        <v>41.269841269841265</v>
      </c>
    </row>
    <row r="76" spans="1:19">
      <c r="A76" s="572" t="s">
        <v>41</v>
      </c>
      <c r="B76" s="652" t="s">
        <v>115</v>
      </c>
      <c r="C76" s="573">
        <v>7.4691520084011556</v>
      </c>
      <c r="D76" s="573">
        <v>6.2732844610022838</v>
      </c>
      <c r="E76" s="573">
        <v>6.4583522572440728</v>
      </c>
      <c r="F76" s="573">
        <v>5.6299428392451647</v>
      </c>
      <c r="G76" s="573">
        <v>5.3514120667522462</v>
      </c>
      <c r="H76" s="573">
        <v>5.7830490866591635</v>
      </c>
      <c r="I76" s="573">
        <v>7.0237379807692308</v>
      </c>
      <c r="J76" s="573">
        <v>7.4222448830941801</v>
      </c>
      <c r="K76" s="573">
        <v>6.4348302300109532</v>
      </c>
      <c r="L76" s="574">
        <v>6.4446444644464442</v>
      </c>
      <c r="M76" s="573">
        <v>6.9602272727272725</v>
      </c>
      <c r="N76" s="573">
        <v>7.3418358785031046</v>
      </c>
      <c r="O76" s="575">
        <v>6.3038621129907435</v>
      </c>
      <c r="P76" s="575">
        <v>5.9624448268122991</v>
      </c>
      <c r="Q76" s="573">
        <v>5.6133342516702252</v>
      </c>
      <c r="R76" s="575">
        <v>5.0549150692407396</v>
      </c>
      <c r="S76" s="575">
        <v>46.693657219973012</v>
      </c>
    </row>
    <row r="77" spans="1:19">
      <c r="A77" s="409" t="s">
        <v>45</v>
      </c>
      <c r="B77" s="651" t="s">
        <v>115</v>
      </c>
      <c r="C77" s="410">
        <v>0.69572066159096879</v>
      </c>
      <c r="D77" s="410">
        <v>0.85326282898690065</v>
      </c>
      <c r="E77" s="410">
        <v>0.69034426378417657</v>
      </c>
      <c r="F77" s="410">
        <v>0.93962884660559076</v>
      </c>
      <c r="G77" s="410">
        <v>1.4200898587933248</v>
      </c>
      <c r="H77" s="410">
        <v>1.9219115228118777</v>
      </c>
      <c r="I77" s="410">
        <v>2.8170072115384617</v>
      </c>
      <c r="J77" s="410">
        <v>2.7897152013984994</v>
      </c>
      <c r="K77" s="410">
        <v>3.833515881708653</v>
      </c>
      <c r="L77" s="411">
        <v>3.6813681368136812</v>
      </c>
      <c r="M77" s="410">
        <v>3.9240056818181817</v>
      </c>
      <c r="N77" s="410">
        <v>4.4302735358281593</v>
      </c>
      <c r="O77" s="412">
        <v>4.205234599425471</v>
      </c>
      <c r="P77" s="412">
        <v>4.1146106082142593</v>
      </c>
      <c r="Q77" s="410">
        <v>4.1876162270128798</v>
      </c>
      <c r="R77" s="412">
        <v>4.3932055392591582</v>
      </c>
      <c r="S77" s="412">
        <v>50.931677018633536</v>
      </c>
    </row>
    <row r="78" spans="1:19">
      <c r="A78" s="572" t="s">
        <v>44</v>
      </c>
      <c r="B78" s="652" t="s">
        <v>115</v>
      </c>
      <c r="C78" s="573">
        <v>6.5765292727750069</v>
      </c>
      <c r="D78" s="573">
        <v>7.0304049993991109</v>
      </c>
      <c r="E78" s="573">
        <v>6.994277409392315</v>
      </c>
      <c r="F78" s="573">
        <v>7.6736355806123244</v>
      </c>
      <c r="G78" s="573">
        <v>7.7663671373555845</v>
      </c>
      <c r="H78" s="573">
        <v>8.4321703748593198</v>
      </c>
      <c r="I78" s="573">
        <v>9.0970552884615383</v>
      </c>
      <c r="J78" s="573">
        <v>8.7042027824313504</v>
      </c>
      <c r="K78" s="573">
        <v>10.149689667761956</v>
      </c>
      <c r="L78" s="574">
        <v>7.236723672367237</v>
      </c>
      <c r="M78" s="573">
        <v>6.4364346590909092</v>
      </c>
      <c r="N78" s="573">
        <v>5.5378419197851985</v>
      </c>
      <c r="O78" s="575">
        <v>4.8914778167890205</v>
      </c>
      <c r="P78" s="575">
        <v>4.5410338894291913</v>
      </c>
      <c r="Q78" s="573">
        <v>4.1945037537020458</v>
      </c>
      <c r="R78" s="575">
        <v>4.1749096118425539</v>
      </c>
      <c r="S78" s="575">
        <v>69.281045751633982</v>
      </c>
    </row>
    <row r="79" spans="1:19">
      <c r="A79" s="409" t="s">
        <v>303</v>
      </c>
      <c r="B79" s="651" t="s">
        <v>115</v>
      </c>
      <c r="C79" s="410">
        <v>0.56445261223418219</v>
      </c>
      <c r="D79" s="410">
        <v>0.61290710251171732</v>
      </c>
      <c r="E79" s="410">
        <v>0.44509038059769279</v>
      </c>
      <c r="F79" s="410">
        <v>0.66557043301229346</v>
      </c>
      <c r="G79" s="410">
        <v>1.0349807445442876</v>
      </c>
      <c r="H79" s="410">
        <v>1.2812743485412519</v>
      </c>
      <c r="I79" s="410">
        <v>0.79627403846153844</v>
      </c>
      <c r="J79" s="410">
        <v>1.0561584966130089</v>
      </c>
      <c r="K79" s="410">
        <v>1.3143483023001095</v>
      </c>
      <c r="L79" s="411">
        <v>1.9801980198019802</v>
      </c>
      <c r="M79" s="410">
        <v>2.1129261363636362</v>
      </c>
      <c r="N79" s="410">
        <v>2.1312300721597586</v>
      </c>
      <c r="O79" s="412">
        <v>2.4098308330673475</v>
      </c>
      <c r="P79" s="412">
        <v>2.8802274257499811</v>
      </c>
      <c r="Q79" s="410">
        <v>3.0718369033680006</v>
      </c>
      <c r="R79" s="412">
        <v>3.7383177570093453</v>
      </c>
      <c r="S79" s="412">
        <v>72.992700729927009</v>
      </c>
    </row>
    <row r="80" spans="1:19">
      <c r="A80" s="417" t="s">
        <v>43</v>
      </c>
      <c r="B80" s="652" t="s">
        <v>115</v>
      </c>
      <c r="C80" s="416">
        <v>3.2817012339196641</v>
      </c>
      <c r="D80" s="416">
        <v>3.1847133757961785</v>
      </c>
      <c r="E80" s="416">
        <v>4.7597420292487964</v>
      </c>
      <c r="F80" s="416">
        <v>3.586250097878005</v>
      </c>
      <c r="G80" s="416">
        <v>3.738767650834403</v>
      </c>
      <c r="H80" s="416">
        <v>3.4109600900354948</v>
      </c>
      <c r="I80" s="416">
        <v>3.3954326923076925</v>
      </c>
      <c r="J80" s="416">
        <v>3.2340301551460411</v>
      </c>
      <c r="K80" s="416">
        <v>3.0120481927710845</v>
      </c>
      <c r="L80" s="416">
        <v>3.7353735373537353</v>
      </c>
      <c r="M80" s="416">
        <v>3.5777698863636362</v>
      </c>
      <c r="N80" s="416">
        <v>3.8764893438496393</v>
      </c>
      <c r="O80" s="416">
        <v>3.7025215448451965</v>
      </c>
      <c r="P80" s="416">
        <v>3.1570285030298497</v>
      </c>
      <c r="Q80" s="414">
        <v>2.9409738962738481</v>
      </c>
      <c r="R80" s="416">
        <v>3.22668667712668</v>
      </c>
      <c r="S80" s="416">
        <v>76.955602536997887</v>
      </c>
    </row>
    <row r="81" spans="1:19">
      <c r="A81" s="418" t="s">
        <v>304</v>
      </c>
      <c r="B81" s="651" t="s">
        <v>115</v>
      </c>
      <c r="C81" s="412">
        <v>1.7983722761879759</v>
      </c>
      <c r="D81" s="412">
        <v>1.9949525297440212</v>
      </c>
      <c r="E81" s="412">
        <v>3.052048324098465</v>
      </c>
      <c r="F81" s="412">
        <v>3.3043614438963278</v>
      </c>
      <c r="G81" s="412">
        <v>3.8189987163029526</v>
      </c>
      <c r="H81" s="412">
        <v>3.7312786771708075</v>
      </c>
      <c r="I81" s="412">
        <v>3.3428485576923075</v>
      </c>
      <c r="J81" s="412">
        <v>3.2485978585475999</v>
      </c>
      <c r="K81" s="412">
        <v>3.6327126688572471</v>
      </c>
      <c r="L81" s="412">
        <v>3.2763276327632762</v>
      </c>
      <c r="M81" s="412">
        <v>2.5923295454545454</v>
      </c>
      <c r="N81" s="412">
        <v>2.5843262292330929</v>
      </c>
      <c r="O81" s="412">
        <v>2.3220555378231729</v>
      </c>
      <c r="P81" s="412">
        <v>2.5211341363058279</v>
      </c>
      <c r="Q81" s="410">
        <v>2.2866588608030858</v>
      </c>
      <c r="R81" s="412">
        <v>2.2102462650931169</v>
      </c>
      <c r="S81" s="412">
        <v>68.827160493827151</v>
      </c>
    </row>
    <row r="82" spans="1:19">
      <c r="A82" s="576" t="s">
        <v>14</v>
      </c>
      <c r="B82" s="652" t="s">
        <v>115</v>
      </c>
      <c r="C82" s="580">
        <v>2.7172486216854819</v>
      </c>
      <c r="D82" s="580">
        <v>3.1246244441773827</v>
      </c>
      <c r="E82" s="580">
        <v>2.7522935779816513</v>
      </c>
      <c r="F82" s="580">
        <v>2.7562446167097332</v>
      </c>
      <c r="G82" s="580">
        <v>2.9605263157894739</v>
      </c>
      <c r="H82" s="580">
        <v>3.5148471993766774</v>
      </c>
      <c r="I82" s="580">
        <v>2.9296875</v>
      </c>
      <c r="J82" s="580">
        <v>3.2995848204530556</v>
      </c>
      <c r="K82" s="580">
        <v>3.3497626871120847</v>
      </c>
      <c r="L82" s="580">
        <v>3.5013501350135012</v>
      </c>
      <c r="M82" s="580">
        <v>3.4090909090909092</v>
      </c>
      <c r="N82" s="580">
        <v>2.6262795771102536</v>
      </c>
      <c r="O82" s="580">
        <v>2.7609320140440472</v>
      </c>
      <c r="P82" s="580">
        <v>2.6857185606343981</v>
      </c>
      <c r="Q82" s="578">
        <v>2.4863971347888971</v>
      </c>
      <c r="R82" s="580">
        <v>1.9373763558223616</v>
      </c>
      <c r="S82" s="580">
        <v>53.521126760563376</v>
      </c>
    </row>
    <row r="83" spans="1:19">
      <c r="A83" s="421" t="s">
        <v>20</v>
      </c>
      <c r="B83" s="423"/>
      <c r="C83" s="423"/>
      <c r="D83" s="423"/>
      <c r="E83" s="423"/>
      <c r="F83" s="423"/>
      <c r="G83" s="423"/>
      <c r="H83" s="423"/>
      <c r="I83" s="423"/>
      <c r="J83" s="423"/>
      <c r="K83" s="423"/>
      <c r="L83" s="423"/>
      <c r="M83" s="423"/>
      <c r="N83" s="423"/>
      <c r="O83" s="423"/>
      <c r="P83" s="423"/>
      <c r="Q83" s="423"/>
      <c r="R83" s="423"/>
      <c r="S83" s="577"/>
    </row>
    <row r="84" spans="1:19">
      <c r="A84" s="424" t="s">
        <v>8</v>
      </c>
      <c r="B84" s="651" t="s">
        <v>115</v>
      </c>
      <c r="C84" s="425">
        <v>18.495668154371227</v>
      </c>
      <c r="D84" s="425">
        <v>19.841365220526377</v>
      </c>
      <c r="E84" s="425">
        <v>19.138886365700792</v>
      </c>
      <c r="F84" s="425">
        <v>19.058805105316733</v>
      </c>
      <c r="G84" s="425">
        <v>19.359756097560975</v>
      </c>
      <c r="H84" s="425">
        <v>18.552506276512855</v>
      </c>
      <c r="I84" s="425">
        <v>18.487079326923077</v>
      </c>
      <c r="J84" s="425">
        <v>17.867288222011801</v>
      </c>
      <c r="K84" s="425">
        <v>17.479006936838264</v>
      </c>
      <c r="L84" s="426">
        <v>17.434743474347435</v>
      </c>
      <c r="M84" s="425">
        <v>16.859019886363637</v>
      </c>
      <c r="N84" s="425">
        <v>16.932371203222019</v>
      </c>
      <c r="O84" s="427">
        <v>17.187998723268432</v>
      </c>
      <c r="P84" s="427">
        <v>18.276352210668062</v>
      </c>
      <c r="Q84" s="425">
        <v>17.005303395550659</v>
      </c>
      <c r="R84" s="427">
        <v>17.006617095299816</v>
      </c>
      <c r="S84" s="427">
        <v>56.718812675491378</v>
      </c>
    </row>
    <row r="85" spans="1:19">
      <c r="A85" s="413" t="s">
        <v>19</v>
      </c>
      <c r="B85" s="652" t="s">
        <v>115</v>
      </c>
      <c r="C85" s="414">
        <v>29.929115253347334</v>
      </c>
      <c r="D85" s="414">
        <v>25.453671433721908</v>
      </c>
      <c r="E85" s="414">
        <v>22.953946770823872</v>
      </c>
      <c r="F85" s="414">
        <v>21.31391433717015</v>
      </c>
      <c r="G85" s="414">
        <v>20.972400513478821</v>
      </c>
      <c r="H85" s="414">
        <v>28.317894554584019</v>
      </c>
      <c r="I85" s="414">
        <v>23.264723557692307</v>
      </c>
      <c r="J85" s="414">
        <v>23.68708573093452</v>
      </c>
      <c r="K85" s="414">
        <v>19.286235852500912</v>
      </c>
      <c r="L85" s="415">
        <v>20.261026102610263</v>
      </c>
      <c r="M85" s="414">
        <v>19.23828125</v>
      </c>
      <c r="N85" s="414">
        <v>18.031548917603626</v>
      </c>
      <c r="O85" s="416">
        <v>18.648260453239708</v>
      </c>
      <c r="P85" s="416">
        <v>17.475873419615471</v>
      </c>
      <c r="Q85" s="414">
        <v>17.790481438115574</v>
      </c>
      <c r="R85" s="416">
        <v>17.606930895695477</v>
      </c>
      <c r="S85" s="416">
        <v>54.488923435678196</v>
      </c>
    </row>
    <row r="86" spans="1:19">
      <c r="A86" s="428" t="s">
        <v>18</v>
      </c>
      <c r="B86" s="651" t="s">
        <v>115</v>
      </c>
      <c r="C86" s="429">
        <v>15.765292727750065</v>
      </c>
      <c r="D86" s="429">
        <v>17.798341545487322</v>
      </c>
      <c r="E86" s="429">
        <v>18.711962939413208</v>
      </c>
      <c r="F86" s="429">
        <v>20.413436692506458</v>
      </c>
      <c r="G86" s="429">
        <v>22.159820282413349</v>
      </c>
      <c r="H86" s="429">
        <v>23.642974634230804</v>
      </c>
      <c r="I86" s="429">
        <v>21.905048076923077</v>
      </c>
      <c r="J86" s="429">
        <v>21.050331415252387</v>
      </c>
      <c r="K86" s="425">
        <v>23.512230741146404</v>
      </c>
      <c r="L86" s="426">
        <v>19.000900090009001</v>
      </c>
      <c r="M86" s="425">
        <v>18.022017045454547</v>
      </c>
      <c r="N86" s="425">
        <v>16.135257593555966</v>
      </c>
      <c r="O86" s="427">
        <v>15.169166932652409</v>
      </c>
      <c r="P86" s="427">
        <v>15.209097029999253</v>
      </c>
      <c r="Q86" s="425">
        <v>14.215855086438459</v>
      </c>
      <c r="R86" s="427">
        <v>13.261477590558702</v>
      </c>
      <c r="S86" s="427">
        <v>64.351851851851848</v>
      </c>
    </row>
    <row r="87" spans="1:19" ht="12.75" customHeight="1">
      <c r="A87" s="430" t="s">
        <v>22</v>
      </c>
      <c r="B87" s="652" t="s">
        <v>115</v>
      </c>
      <c r="C87" s="419">
        <v>4.6337621422945654</v>
      </c>
      <c r="D87" s="419">
        <v>5.4080038456916233</v>
      </c>
      <c r="E87" s="419">
        <v>4.5326551003724225</v>
      </c>
      <c r="F87" s="419">
        <v>4.7764466369117535</v>
      </c>
      <c r="G87" s="419">
        <v>3.9794608472400514</v>
      </c>
      <c r="H87" s="419">
        <v>3.9303956367414075</v>
      </c>
      <c r="I87" s="419">
        <v>3.125</v>
      </c>
      <c r="J87" s="419">
        <v>2.6076189088790152</v>
      </c>
      <c r="K87" s="419">
        <v>2.4096385542168677</v>
      </c>
      <c r="L87" s="431">
        <v>2.7812781278127812</v>
      </c>
      <c r="M87" s="419">
        <v>2.5745738636363638</v>
      </c>
      <c r="N87" s="419">
        <v>2.6682329249874139</v>
      </c>
      <c r="O87" s="420">
        <v>2.8886051707628471</v>
      </c>
      <c r="P87" s="420">
        <v>3.1944340540136156</v>
      </c>
      <c r="Q87" s="419">
        <v>5.5100213513327363</v>
      </c>
      <c r="R87" s="420">
        <v>5.7370898424176273</v>
      </c>
      <c r="S87" s="420">
        <v>70.072115384615387</v>
      </c>
    </row>
    <row r="88" spans="1:19" ht="45.75" customHeight="1">
      <c r="A88" s="800" t="s">
        <v>401</v>
      </c>
      <c r="B88" s="800"/>
      <c r="C88" s="800"/>
      <c r="D88" s="800"/>
      <c r="E88" s="800"/>
      <c r="F88" s="800"/>
      <c r="G88" s="800"/>
      <c r="H88" s="800"/>
      <c r="I88" s="800"/>
      <c r="J88" s="800"/>
      <c r="K88" s="800"/>
      <c r="L88" s="800"/>
      <c r="M88" s="800"/>
      <c r="N88" s="800"/>
      <c r="O88" s="800"/>
      <c r="P88" s="800"/>
      <c r="Q88" s="800"/>
      <c r="R88" s="800"/>
    </row>
    <row r="89" spans="1:19" ht="15.75" customHeight="1">
      <c r="A89" s="971"/>
      <c r="B89" s="971"/>
      <c r="C89" s="971"/>
      <c r="D89" s="971"/>
      <c r="E89" s="971"/>
      <c r="F89" s="971"/>
      <c r="G89" s="971"/>
      <c r="H89" s="971"/>
      <c r="I89" s="971"/>
      <c r="J89" s="972"/>
      <c r="K89" s="972"/>
      <c r="L89" s="972"/>
    </row>
  </sheetData>
  <mergeCells count="17">
    <mergeCell ref="A2:S2"/>
    <mergeCell ref="R3:S3"/>
    <mergeCell ref="A89:L89"/>
    <mergeCell ref="B28:R28"/>
    <mergeCell ref="B70:R70"/>
    <mergeCell ref="B47:R47"/>
    <mergeCell ref="B46:R46"/>
    <mergeCell ref="B49:R49"/>
    <mergeCell ref="B67:R67"/>
    <mergeCell ref="B68:R68"/>
    <mergeCell ref="A3:A5"/>
    <mergeCell ref="B25:R25"/>
    <mergeCell ref="B4:S4"/>
    <mergeCell ref="B5:R5"/>
    <mergeCell ref="A88:R88"/>
    <mergeCell ref="B7:R7"/>
    <mergeCell ref="B26:R26"/>
  </mergeCells>
  <phoneticPr fontId="37" type="noConversion"/>
  <hyperlinks>
    <hyperlink ref="A1" location="Inhalt!A1" display="Inhalt!A1"/>
  </hyperlinks>
  <pageMargins left="0.23622047244094491" right="0.23622047244094491" top="0.74803149606299213" bottom="0.74803149606299213" header="0.31496062992125984" footer="0.31496062992125984"/>
  <pageSetup paperSize="9" scale="60" orientation="portrait" r:id="rId1"/>
  <headerFooter scaleWithDoc="0">
    <oddHeader>&amp;CBildung in Deutschland 2016 - (Web-)Tabellen F2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zoomScaleNormal="100" workbookViewId="0"/>
  </sheetViews>
  <sheetFormatPr baseColWidth="10" defaultColWidth="10.85546875" defaultRowHeight="12.75"/>
  <cols>
    <col min="1" max="1" width="30.140625" customWidth="1"/>
    <col min="2" max="8" width="7.85546875" customWidth="1"/>
    <col min="9" max="10" width="10.7109375" style="13" customWidth="1"/>
    <col min="11" max="16384" width="10.85546875" style="13"/>
  </cols>
  <sheetData>
    <row r="1" spans="1:10" ht="25.5" customHeight="1">
      <c r="A1" s="80" t="s">
        <v>116</v>
      </c>
      <c r="B1" s="80"/>
    </row>
    <row r="2" spans="1:10" ht="25.5" customHeight="1">
      <c r="A2" s="949" t="s">
        <v>462</v>
      </c>
      <c r="B2" s="949"/>
      <c r="C2" s="949"/>
      <c r="D2" s="949"/>
      <c r="E2" s="949"/>
      <c r="F2" s="949"/>
      <c r="G2" s="949"/>
      <c r="H2" s="949"/>
      <c r="I2" s="949"/>
      <c r="J2" s="949"/>
    </row>
    <row r="3" spans="1:10" ht="29.25" customHeight="1">
      <c r="A3" s="951" t="s">
        <v>271</v>
      </c>
      <c r="B3" s="762" t="s">
        <v>459</v>
      </c>
      <c r="C3" s="952"/>
      <c r="D3" s="952"/>
      <c r="E3" s="952"/>
      <c r="F3" s="952"/>
      <c r="G3" s="952"/>
      <c r="H3" s="952"/>
      <c r="I3" s="757" t="s">
        <v>281</v>
      </c>
      <c r="J3" s="974"/>
    </row>
    <row r="4" spans="1:10">
      <c r="A4" s="904"/>
      <c r="B4" s="1">
        <v>2000</v>
      </c>
      <c r="C4" s="58">
        <v>2005</v>
      </c>
      <c r="D4" s="65">
        <v>2010</v>
      </c>
      <c r="E4" s="65">
        <v>2011</v>
      </c>
      <c r="F4" s="1">
        <v>2012</v>
      </c>
      <c r="G4" s="65">
        <v>2013</v>
      </c>
      <c r="H4" s="553">
        <v>2014</v>
      </c>
      <c r="I4" s="350">
        <v>2013</v>
      </c>
      <c r="J4" s="303">
        <v>2014</v>
      </c>
    </row>
    <row r="5" spans="1:10">
      <c r="A5" s="904"/>
      <c r="B5" s="918" t="s">
        <v>79</v>
      </c>
      <c r="C5" s="919"/>
      <c r="D5" s="919"/>
      <c r="E5" s="919"/>
      <c r="F5" s="919"/>
      <c r="G5" s="919"/>
      <c r="H5" s="919"/>
      <c r="I5" s="919"/>
      <c r="J5" s="919"/>
    </row>
    <row r="6" spans="1:10">
      <c r="A6" s="753" t="s">
        <v>60</v>
      </c>
      <c r="B6" s="753"/>
      <c r="C6" s="753"/>
      <c r="D6" s="753"/>
      <c r="E6" s="753"/>
      <c r="F6" s="753"/>
      <c r="G6" s="753"/>
      <c r="H6" s="753"/>
      <c r="I6" s="753"/>
      <c r="J6" s="753"/>
    </row>
    <row r="7" spans="1:10">
      <c r="A7" s="20" t="s">
        <v>70</v>
      </c>
      <c r="B7" s="558">
        <v>32.472480010631465</v>
      </c>
      <c r="C7" s="558">
        <v>25.759776235813025</v>
      </c>
      <c r="D7" s="558">
        <v>22.673271799195941</v>
      </c>
      <c r="E7" s="558">
        <v>21.718848612902342</v>
      </c>
      <c r="F7" s="558">
        <v>20.926109860819491</v>
      </c>
      <c r="G7" s="559">
        <v>19.837530463038181</v>
      </c>
      <c r="H7" s="560">
        <v>18.777175082870549</v>
      </c>
      <c r="I7" s="561" t="s">
        <v>56</v>
      </c>
      <c r="J7" s="561" t="s">
        <v>56</v>
      </c>
    </row>
    <row r="8" spans="1:10">
      <c r="A8" s="67" t="s">
        <v>71</v>
      </c>
      <c r="B8" s="562">
        <v>0.63124321690402885</v>
      </c>
      <c r="C8" s="562">
        <v>0.55941046743047707</v>
      </c>
      <c r="D8" s="563">
        <v>0.48484483459563643</v>
      </c>
      <c r="E8" s="563">
        <v>0.48020195922399361</v>
      </c>
      <c r="F8" s="563">
        <v>0.51296880697034086</v>
      </c>
      <c r="G8" s="564">
        <v>0.46419867703377049</v>
      </c>
      <c r="H8" s="564">
        <v>0.47677472125360543</v>
      </c>
      <c r="I8" s="565" t="s">
        <v>56</v>
      </c>
      <c r="J8" s="565" t="s">
        <v>56</v>
      </c>
    </row>
    <row r="9" spans="1:10" ht="14.25" customHeight="1">
      <c r="A9" s="20" t="s">
        <v>273</v>
      </c>
      <c r="B9" s="558">
        <v>26.27300715408979</v>
      </c>
      <c r="C9" s="558">
        <v>28.178509314542875</v>
      </c>
      <c r="D9" s="566">
        <v>28.768464005541084</v>
      </c>
      <c r="E9" s="566">
        <v>28.180994978459513</v>
      </c>
      <c r="F9" s="566">
        <v>28.044809334020641</v>
      </c>
      <c r="G9" s="559">
        <v>28.225600557038412</v>
      </c>
      <c r="H9" s="559">
        <v>28.584958457101038</v>
      </c>
      <c r="I9" s="561" t="s">
        <v>56</v>
      </c>
      <c r="J9" s="561" t="s">
        <v>56</v>
      </c>
    </row>
    <row r="10" spans="1:10">
      <c r="A10" s="67" t="s">
        <v>272</v>
      </c>
      <c r="B10" s="562">
        <v>14.531883319674854</v>
      </c>
      <c r="C10" s="562">
        <v>14.827963351442456</v>
      </c>
      <c r="D10" s="563">
        <v>13.525966301778267</v>
      </c>
      <c r="E10" s="563">
        <v>13.905276733529073</v>
      </c>
      <c r="F10" s="563">
        <v>14.221054352062563</v>
      </c>
      <c r="G10" s="564">
        <v>14.344899617036091</v>
      </c>
      <c r="H10" s="564">
        <v>14.645486245641223</v>
      </c>
      <c r="I10" s="565" t="s">
        <v>56</v>
      </c>
      <c r="J10" s="565" t="s">
        <v>56</v>
      </c>
    </row>
    <row r="11" spans="1:10">
      <c r="A11" s="20" t="s">
        <v>274</v>
      </c>
      <c r="B11" s="558">
        <v>2.549336640900131</v>
      </c>
      <c r="C11" s="558">
        <v>3.5160382263819407</v>
      </c>
      <c r="D11" s="566">
        <v>3.6754852212669205</v>
      </c>
      <c r="E11" s="566">
        <v>3.5603545262464666</v>
      </c>
      <c r="F11" s="566">
        <v>3.6486163672253165</v>
      </c>
      <c r="G11" s="559">
        <v>3.6265521643263319</v>
      </c>
      <c r="H11" s="559">
        <v>3.645227947823841</v>
      </c>
      <c r="I11" s="561" t="s">
        <v>56</v>
      </c>
      <c r="J11" s="561" t="s">
        <v>56</v>
      </c>
    </row>
    <row r="12" spans="1:10">
      <c r="A12" s="67" t="s">
        <v>275</v>
      </c>
      <c r="B12" s="562">
        <v>0.17719107842920109</v>
      </c>
      <c r="C12" s="562">
        <v>0.22053681889086116</v>
      </c>
      <c r="D12" s="563">
        <v>0.22736512429795375</v>
      </c>
      <c r="E12" s="563">
        <v>0.21677688444968857</v>
      </c>
      <c r="F12" s="563">
        <v>0.17727598476180897</v>
      </c>
      <c r="G12" s="564">
        <v>0.19728443773935245</v>
      </c>
      <c r="H12" s="564">
        <v>0.15928365405312325</v>
      </c>
      <c r="I12" s="565" t="s">
        <v>56</v>
      </c>
      <c r="J12" s="565" t="s">
        <v>56</v>
      </c>
    </row>
    <row r="13" spans="1:10">
      <c r="A13" s="20" t="s">
        <v>276</v>
      </c>
      <c r="B13" s="558">
        <v>1.938027420319387</v>
      </c>
      <c r="C13" s="558">
        <v>2.259157656930773</v>
      </c>
      <c r="D13" s="566">
        <v>1.9469079848824777</v>
      </c>
      <c r="E13" s="566">
        <v>2.0717284526520867</v>
      </c>
      <c r="F13" s="566">
        <v>2.0405597394923114</v>
      </c>
      <c r="G13" s="559">
        <v>1.939189973308576</v>
      </c>
      <c r="H13" s="559">
        <v>1.998579362004391</v>
      </c>
      <c r="I13" s="561" t="s">
        <v>56</v>
      </c>
      <c r="J13" s="561" t="s">
        <v>56</v>
      </c>
    </row>
    <row r="14" spans="1:10">
      <c r="A14" s="67" t="s">
        <v>277</v>
      </c>
      <c r="B14" s="562">
        <v>16.275000553722119</v>
      </c>
      <c r="C14" s="562">
        <v>20.038369820522476</v>
      </c>
      <c r="D14" s="563">
        <v>21.58764097390571</v>
      </c>
      <c r="E14" s="563">
        <v>22.625744313036797</v>
      </c>
      <c r="F14" s="563">
        <v>23.661943497994645</v>
      </c>
      <c r="G14" s="564">
        <v>24.654752233956135</v>
      </c>
      <c r="H14" s="564">
        <v>25.278746394592964</v>
      </c>
      <c r="I14" s="565" t="s">
        <v>56</v>
      </c>
      <c r="J14" s="565" t="s">
        <v>56</v>
      </c>
    </row>
    <row r="15" spans="1:10">
      <c r="A15" s="20" t="s">
        <v>36</v>
      </c>
      <c r="B15" s="558">
        <v>3.8782697291191388</v>
      </c>
      <c r="C15" s="558">
        <v>4.2314381510766861</v>
      </c>
      <c r="D15" s="566">
        <v>5.0953879511541418</v>
      </c>
      <c r="E15" s="566">
        <v>5.1532530252723436</v>
      </c>
      <c r="F15" s="566">
        <v>5.1586054289198744</v>
      </c>
      <c r="G15" s="559">
        <v>5.1723337588487874</v>
      </c>
      <c r="H15" s="559">
        <v>4.844160316845322</v>
      </c>
      <c r="I15" s="561" t="s">
        <v>56</v>
      </c>
      <c r="J15" s="567" t="s">
        <v>56</v>
      </c>
    </row>
    <row r="16" spans="1:10">
      <c r="A16" s="753" t="s">
        <v>24</v>
      </c>
      <c r="B16" s="753"/>
      <c r="C16" s="753"/>
      <c r="D16" s="753"/>
      <c r="E16" s="753"/>
      <c r="F16" s="753"/>
      <c r="G16" s="753"/>
      <c r="H16" s="753"/>
      <c r="I16" s="753"/>
      <c r="J16" s="753"/>
    </row>
    <row r="17" spans="1:10">
      <c r="A17" s="20" t="s">
        <v>70</v>
      </c>
      <c r="B17" s="558">
        <v>32.740791652347781</v>
      </c>
      <c r="C17" s="558">
        <v>23.525683587855376</v>
      </c>
      <c r="D17" s="558">
        <v>24.245026874272732</v>
      </c>
      <c r="E17" s="558">
        <v>23.479918657854601</v>
      </c>
      <c r="F17" s="558">
        <v>22.661276819671347</v>
      </c>
      <c r="G17" s="559">
        <v>21.623517697112337</v>
      </c>
      <c r="H17" s="559">
        <v>20.079440605734618</v>
      </c>
      <c r="I17" s="559">
        <v>16.122855005208368</v>
      </c>
      <c r="J17" s="559">
        <v>15.929753441681893</v>
      </c>
    </row>
    <row r="18" spans="1:10">
      <c r="A18" s="67" t="s">
        <v>71</v>
      </c>
      <c r="B18" s="562">
        <v>0.35302571151863538</v>
      </c>
      <c r="C18" s="562">
        <v>0.43158085350395359</v>
      </c>
      <c r="D18" s="563">
        <v>0.68432426442067928</v>
      </c>
      <c r="E18" s="563">
        <v>0.57956278596847988</v>
      </c>
      <c r="F18" s="563">
        <v>0.6075537589398905</v>
      </c>
      <c r="G18" s="564">
        <v>0.61328867565854983</v>
      </c>
      <c r="H18" s="564">
        <v>0.61028590343001365</v>
      </c>
      <c r="I18" s="564">
        <v>0.87616105774435438</v>
      </c>
      <c r="J18" s="564">
        <v>0.81544990296959874</v>
      </c>
    </row>
    <row r="19" spans="1:10" ht="14.25" customHeight="1">
      <c r="A19" s="20" t="s">
        <v>273</v>
      </c>
      <c r="B19" s="558">
        <v>26.979911899778187</v>
      </c>
      <c r="C19" s="558">
        <v>29.911873000543249</v>
      </c>
      <c r="D19" s="566">
        <v>30.958053970188953</v>
      </c>
      <c r="E19" s="566">
        <v>30.673614641586173</v>
      </c>
      <c r="F19" s="566">
        <v>30.80106202310618</v>
      </c>
      <c r="G19" s="559">
        <v>30.854530641803208</v>
      </c>
      <c r="H19" s="559">
        <v>30.899085605527745</v>
      </c>
      <c r="I19" s="559">
        <v>33.922492704672138</v>
      </c>
      <c r="J19" s="559">
        <v>34.503616139348971</v>
      </c>
    </row>
    <row r="20" spans="1:10">
      <c r="A20" s="67" t="s">
        <v>272</v>
      </c>
      <c r="B20" s="562">
        <v>13.846105782748602</v>
      </c>
      <c r="C20" s="562">
        <v>14.607351964749199</v>
      </c>
      <c r="D20" s="563">
        <v>10.879924641214608</v>
      </c>
      <c r="E20" s="563">
        <v>11.131164209456026</v>
      </c>
      <c r="F20" s="563">
        <v>11.782715813141339</v>
      </c>
      <c r="G20" s="564">
        <v>11.808635828731783</v>
      </c>
      <c r="H20" s="564">
        <v>12.207786834374613</v>
      </c>
      <c r="I20" s="564">
        <v>17.828746839493164</v>
      </c>
      <c r="J20" s="564">
        <v>17.966528826782856</v>
      </c>
    </row>
    <row r="21" spans="1:10">
      <c r="A21" s="20" t="s">
        <v>274</v>
      </c>
      <c r="B21" s="558">
        <v>2.8866881189665405</v>
      </c>
      <c r="C21" s="558">
        <v>3.8510291543429713</v>
      </c>
      <c r="D21" s="566">
        <v>4.3386712472987199</v>
      </c>
      <c r="E21" s="566">
        <v>4.2170818505338072</v>
      </c>
      <c r="F21" s="566">
        <v>4.4490157150716385</v>
      </c>
      <c r="G21" s="559">
        <v>4.4695392414230106</v>
      </c>
      <c r="H21" s="559">
        <v>4.5574910008688816</v>
      </c>
      <c r="I21" s="559">
        <v>5.1381240722965194</v>
      </c>
      <c r="J21" s="559">
        <v>5.3249593754546378</v>
      </c>
    </row>
    <row r="22" spans="1:10">
      <c r="A22" s="67" t="s">
        <v>275</v>
      </c>
      <c r="B22" s="562">
        <v>0.14683370302102536</v>
      </c>
      <c r="C22" s="562">
        <v>0.19617311522906983</v>
      </c>
      <c r="D22" s="563">
        <v>0.20502022496813876</v>
      </c>
      <c r="E22" s="563">
        <v>0.21352313167259787</v>
      </c>
      <c r="F22" s="563">
        <v>0.2033152342909082</v>
      </c>
      <c r="G22" s="564">
        <v>0.22630578437584864</v>
      </c>
      <c r="H22" s="564">
        <v>0.19653274856220779</v>
      </c>
      <c r="I22" s="564">
        <v>0.21386797922425343</v>
      </c>
      <c r="J22" s="564">
        <v>0.22890238514828892</v>
      </c>
    </row>
    <row r="23" spans="1:10">
      <c r="A23" s="20" t="s">
        <v>276</v>
      </c>
      <c r="B23" s="558">
        <v>1.502702364959855</v>
      </c>
      <c r="C23" s="558">
        <v>1.5573127301261545</v>
      </c>
      <c r="D23" s="566">
        <v>0.84224524851775917</v>
      </c>
      <c r="E23" s="566">
        <v>1.0320284697508897</v>
      </c>
      <c r="F23" s="566">
        <v>1.0213600593202095</v>
      </c>
      <c r="G23" s="559">
        <v>1.0613741287227303</v>
      </c>
      <c r="H23" s="559">
        <v>1.201952914890976</v>
      </c>
      <c r="I23" s="559">
        <v>2.0337906595746214</v>
      </c>
      <c r="J23" s="559">
        <v>1.9741920449745851</v>
      </c>
    </row>
    <row r="24" spans="1:10">
      <c r="A24" s="67" t="s">
        <v>277</v>
      </c>
      <c r="B24" s="562">
        <v>16.114217876222312</v>
      </c>
      <c r="C24" s="562">
        <v>21.081064767308504</v>
      </c>
      <c r="D24" s="563">
        <v>19.072422009198206</v>
      </c>
      <c r="E24" s="563">
        <v>20.063548551093035</v>
      </c>
      <c r="F24" s="563">
        <v>20.697490850814457</v>
      </c>
      <c r="G24" s="564">
        <v>21.453788358830455</v>
      </c>
      <c r="H24" s="564">
        <v>22.522652985229012</v>
      </c>
      <c r="I24" s="564">
        <v>21.141655660524876</v>
      </c>
      <c r="J24" s="564">
        <v>20.487593177542209</v>
      </c>
    </row>
    <row r="25" spans="1:10">
      <c r="A25" s="20" t="s">
        <v>36</v>
      </c>
      <c r="B25" s="558">
        <v>3.8614139773188789</v>
      </c>
      <c r="C25" s="558">
        <v>4.3822055894247596</v>
      </c>
      <c r="D25" s="566">
        <v>5.5577104227849503</v>
      </c>
      <c r="E25" s="566">
        <v>5.625317742755465</v>
      </c>
      <c r="F25" s="566">
        <v>5.4871193819216879</v>
      </c>
      <c r="G25" s="559">
        <v>5.5580700642708427</v>
      </c>
      <c r="H25" s="559">
        <v>5.2029459224626589</v>
      </c>
      <c r="I25" s="559">
        <v>2.6698614549277444</v>
      </c>
      <c r="J25" s="568">
        <v>2.7351771748153975</v>
      </c>
    </row>
    <row r="26" spans="1:10">
      <c r="A26" s="753" t="s">
        <v>278</v>
      </c>
      <c r="B26" s="753"/>
      <c r="C26" s="753"/>
      <c r="D26" s="753"/>
      <c r="E26" s="753"/>
      <c r="F26" s="753"/>
      <c r="G26" s="753"/>
      <c r="H26" s="753"/>
      <c r="I26" s="753"/>
      <c r="J26" s="753"/>
    </row>
    <row r="27" spans="1:10">
      <c r="A27" s="20" t="s">
        <v>70</v>
      </c>
      <c r="B27" s="558">
        <v>16.37684920840903</v>
      </c>
      <c r="C27" s="558">
        <v>14.632898439498593</v>
      </c>
      <c r="D27" s="558">
        <v>13.349885408708939</v>
      </c>
      <c r="E27" s="558">
        <v>12.716158167199032</v>
      </c>
      <c r="F27" s="558">
        <v>13.066778507852185</v>
      </c>
      <c r="G27" s="559">
        <v>12.391919026349219</v>
      </c>
      <c r="H27" s="559">
        <v>12.036931494357688</v>
      </c>
      <c r="I27" s="561" t="s">
        <v>56</v>
      </c>
      <c r="J27" s="561" t="s">
        <v>56</v>
      </c>
    </row>
    <row r="28" spans="1:10">
      <c r="A28" s="67" t="s">
        <v>71</v>
      </c>
      <c r="B28" s="562">
        <v>1.0381520892810798</v>
      </c>
      <c r="C28" s="562">
        <v>0.20465592223074958</v>
      </c>
      <c r="D28" s="563">
        <v>0.21008403361344538</v>
      </c>
      <c r="E28" s="563">
        <v>0.3799977971142196</v>
      </c>
      <c r="F28" s="563">
        <v>0.4287245444801715</v>
      </c>
      <c r="G28" s="564">
        <v>0.31553497520796625</v>
      </c>
      <c r="H28" s="564">
        <v>0.34955735400281163</v>
      </c>
      <c r="I28" s="565" t="s">
        <v>56</v>
      </c>
      <c r="J28" s="565" t="s">
        <v>56</v>
      </c>
    </row>
    <row r="29" spans="1:10" ht="14.25" customHeight="1">
      <c r="A29" s="20" t="s">
        <v>273</v>
      </c>
      <c r="B29" s="558">
        <v>35.634570464573059</v>
      </c>
      <c r="C29" s="558">
        <v>32.680992581222817</v>
      </c>
      <c r="D29" s="566">
        <v>30.576776165011459</v>
      </c>
      <c r="E29" s="566">
        <v>27.993171054080847</v>
      </c>
      <c r="F29" s="566">
        <v>26.538981313201919</v>
      </c>
      <c r="G29" s="559">
        <v>26.689341474408884</v>
      </c>
      <c r="H29" s="559">
        <v>26.893119039477181</v>
      </c>
      <c r="I29" s="561" t="s">
        <v>56</v>
      </c>
      <c r="J29" s="561" t="s">
        <v>56</v>
      </c>
    </row>
    <row r="30" spans="1:10">
      <c r="A30" s="67" t="s">
        <v>272</v>
      </c>
      <c r="B30" s="562">
        <v>12.976901116013495</v>
      </c>
      <c r="C30" s="562">
        <v>13.622409823484267</v>
      </c>
      <c r="D30" s="563">
        <v>14.559460147695441</v>
      </c>
      <c r="E30" s="563">
        <v>15.293534530234606</v>
      </c>
      <c r="F30" s="563">
        <v>15.844167948180251</v>
      </c>
      <c r="G30" s="564">
        <v>16.264393722083351</v>
      </c>
      <c r="H30" s="564">
        <v>16.812948820243932</v>
      </c>
      <c r="I30" s="565" t="s">
        <v>56</v>
      </c>
      <c r="J30" s="565" t="s">
        <v>56</v>
      </c>
    </row>
    <row r="31" spans="1:10">
      <c r="A31" s="20" t="s">
        <v>274</v>
      </c>
      <c r="B31" s="558">
        <v>1.1160134959771606</v>
      </c>
      <c r="C31" s="558">
        <v>1.5988743924277307</v>
      </c>
      <c r="D31" s="566">
        <v>1.9544181308887192</v>
      </c>
      <c r="E31" s="566">
        <v>2.0376693468443658</v>
      </c>
      <c r="F31" s="566">
        <v>1.9199403513677242</v>
      </c>
      <c r="G31" s="559">
        <v>1.9546777035610376</v>
      </c>
      <c r="H31" s="559">
        <v>1.9643603480375396</v>
      </c>
      <c r="I31" s="561" t="s">
        <v>56</v>
      </c>
      <c r="J31" s="561" t="s">
        <v>56</v>
      </c>
    </row>
    <row r="32" spans="1:10">
      <c r="A32" s="67" t="s">
        <v>275</v>
      </c>
      <c r="B32" s="562">
        <v>5.1907604464053979E-2</v>
      </c>
      <c r="C32" s="562">
        <v>0.16628293681248402</v>
      </c>
      <c r="D32" s="563">
        <v>9.549274255156609E-2</v>
      </c>
      <c r="E32" s="563">
        <v>7.7101002313030062E-2</v>
      </c>
      <c r="F32" s="563">
        <v>4.6600493965236033E-3</v>
      </c>
      <c r="G32" s="564">
        <v>6.146785231324018E-2</v>
      </c>
      <c r="H32" s="564">
        <v>3.7995364565523004E-3</v>
      </c>
      <c r="I32" s="565" t="s">
        <v>56</v>
      </c>
      <c r="J32" s="565" t="s">
        <v>56</v>
      </c>
    </row>
    <row r="33" spans="1:10">
      <c r="A33" s="20" t="s">
        <v>276</v>
      </c>
      <c r="B33" s="558">
        <v>3.1663638723072927</v>
      </c>
      <c r="C33" s="558">
        <v>5.4873369148119719</v>
      </c>
      <c r="D33" s="566">
        <v>4.0870893812070284</v>
      </c>
      <c r="E33" s="566">
        <v>4.2901200572750309</v>
      </c>
      <c r="F33" s="566">
        <v>3.8958012954937322</v>
      </c>
      <c r="G33" s="559">
        <v>3.5036675818546898</v>
      </c>
      <c r="H33" s="559">
        <v>3.6589536076598659</v>
      </c>
      <c r="I33" s="561" t="s">
        <v>56</v>
      </c>
      <c r="J33" s="561" t="s">
        <v>56</v>
      </c>
    </row>
    <row r="34" spans="1:10">
      <c r="A34" s="67" t="s">
        <v>277</v>
      </c>
      <c r="B34" s="562">
        <v>20.944718401245783</v>
      </c>
      <c r="C34" s="562">
        <v>23.89357892044001</v>
      </c>
      <c r="D34" s="563">
        <v>28.329513623631268</v>
      </c>
      <c r="E34" s="563">
        <v>30.251128978962438</v>
      </c>
      <c r="F34" s="563">
        <v>31.706976093946597</v>
      </c>
      <c r="G34" s="564">
        <v>32.303405319018154</v>
      </c>
      <c r="H34" s="564">
        <v>32.31885709943387</v>
      </c>
      <c r="I34" s="565" t="s">
        <v>56</v>
      </c>
      <c r="J34" s="565" t="s">
        <v>56</v>
      </c>
    </row>
    <row r="35" spans="1:10">
      <c r="A35" s="20" t="s">
        <v>36</v>
      </c>
      <c r="B35" s="558">
        <v>8.6426161432649895</v>
      </c>
      <c r="C35" s="558">
        <v>6.7920184190330009</v>
      </c>
      <c r="D35" s="566">
        <v>6.2324929971988796</v>
      </c>
      <c r="E35" s="566">
        <v>6.1570657561405442</v>
      </c>
      <c r="F35" s="566">
        <v>6.1559252528076795</v>
      </c>
      <c r="G35" s="559">
        <v>6.1426873745031347</v>
      </c>
      <c r="H35" s="559">
        <v>5.7486986587636313</v>
      </c>
      <c r="I35" s="561" t="s">
        <v>56</v>
      </c>
      <c r="J35" s="567" t="s">
        <v>56</v>
      </c>
    </row>
    <row r="36" spans="1:10">
      <c r="A36" s="753" t="s">
        <v>279</v>
      </c>
      <c r="B36" s="753"/>
      <c r="C36" s="753"/>
      <c r="D36" s="753"/>
      <c r="E36" s="753"/>
      <c r="F36" s="753"/>
      <c r="G36" s="753"/>
      <c r="H36" s="753"/>
      <c r="I36" s="753"/>
      <c r="J36" s="753"/>
    </row>
    <row r="37" spans="1:10">
      <c r="A37" s="20" t="s">
        <v>70</v>
      </c>
      <c r="B37" s="558">
        <v>15.863141524105753</v>
      </c>
      <c r="C37" s="558">
        <v>15.392615704628184</v>
      </c>
      <c r="D37" s="558">
        <v>15.425038639876352</v>
      </c>
      <c r="E37" s="558">
        <v>16.008194322505119</v>
      </c>
      <c r="F37" s="558">
        <v>15.093768905021173</v>
      </c>
      <c r="G37" s="559">
        <v>16.544738323016318</v>
      </c>
      <c r="H37" s="559">
        <v>16.222222222222221</v>
      </c>
      <c r="I37" s="561" t="s">
        <v>56</v>
      </c>
      <c r="J37" s="561" t="s">
        <v>56</v>
      </c>
    </row>
    <row r="38" spans="1:10">
      <c r="A38" s="67" t="s">
        <v>71</v>
      </c>
      <c r="B38" s="562">
        <v>0.85536547433903576</v>
      </c>
      <c r="C38" s="562">
        <v>0.52002080083203328</v>
      </c>
      <c r="D38" s="563">
        <v>0.43276661514683151</v>
      </c>
      <c r="E38" s="563">
        <v>0.35118525021949076</v>
      </c>
      <c r="F38" s="563">
        <v>0.27223230490018147</v>
      </c>
      <c r="G38" s="564">
        <v>0.33764772087788408</v>
      </c>
      <c r="H38" s="564">
        <v>0.27777777777777779</v>
      </c>
      <c r="I38" s="565" t="s">
        <v>56</v>
      </c>
      <c r="J38" s="565" t="s">
        <v>56</v>
      </c>
    </row>
    <row r="39" spans="1:10" ht="14.25" customHeight="1">
      <c r="A39" s="20" t="s">
        <v>273</v>
      </c>
      <c r="B39" s="558">
        <v>6.1430793157076202</v>
      </c>
      <c r="C39" s="558">
        <v>10.192407696307852</v>
      </c>
      <c r="D39" s="566">
        <v>9.5208655332302943</v>
      </c>
      <c r="E39" s="566">
        <v>8.574773192859233</v>
      </c>
      <c r="F39" s="566">
        <v>9.5281306715063518</v>
      </c>
      <c r="G39" s="559">
        <v>8.9195272931907716</v>
      </c>
      <c r="H39" s="559">
        <v>8.3333333333333321</v>
      </c>
      <c r="I39" s="561" t="s">
        <v>56</v>
      </c>
      <c r="J39" s="561" t="s">
        <v>56</v>
      </c>
    </row>
    <row r="40" spans="1:10">
      <c r="A40" s="67" t="s">
        <v>272</v>
      </c>
      <c r="B40" s="562">
        <v>52.721617418351471</v>
      </c>
      <c r="C40" s="562">
        <v>49.50598023920957</v>
      </c>
      <c r="D40" s="563">
        <v>46.646058732612055</v>
      </c>
      <c r="E40" s="563">
        <v>48.083113842551946</v>
      </c>
      <c r="F40" s="563">
        <v>47.15668481548699</v>
      </c>
      <c r="G40" s="564">
        <v>47.411367473269557</v>
      </c>
      <c r="H40" s="564">
        <v>47.444444444444443</v>
      </c>
      <c r="I40" s="565" t="s">
        <v>56</v>
      </c>
      <c r="J40" s="565" t="s">
        <v>56</v>
      </c>
    </row>
    <row r="41" spans="1:10">
      <c r="A41" s="20" t="s">
        <v>274</v>
      </c>
      <c r="B41" s="558">
        <v>5.3654743390357691</v>
      </c>
      <c r="C41" s="558">
        <v>6.9162766510660427</v>
      </c>
      <c r="D41" s="566">
        <v>7.3879443585780527</v>
      </c>
      <c r="E41" s="566">
        <v>7.3456248170910152</v>
      </c>
      <c r="F41" s="566">
        <v>8.2879612825166369</v>
      </c>
      <c r="G41" s="559">
        <v>7.9347214406302751</v>
      </c>
      <c r="H41" s="559">
        <v>8.9166666666666679</v>
      </c>
      <c r="I41" s="561" t="s">
        <v>56</v>
      </c>
      <c r="J41" s="561" t="s">
        <v>56</v>
      </c>
    </row>
    <row r="42" spans="1:10">
      <c r="A42" s="67" t="s">
        <v>275</v>
      </c>
      <c r="B42" s="562">
        <v>1.6329704510108864</v>
      </c>
      <c r="C42" s="562">
        <v>1.0920436817472698</v>
      </c>
      <c r="D42" s="563">
        <v>1.3910355486862442</v>
      </c>
      <c r="E42" s="563">
        <v>1.4047410008779631</v>
      </c>
      <c r="F42" s="563">
        <v>1.3309134906231095</v>
      </c>
      <c r="G42" s="564">
        <v>1.2380416432189083</v>
      </c>
      <c r="H42" s="564">
        <v>1.1388888888888888</v>
      </c>
      <c r="I42" s="565" t="s">
        <v>56</v>
      </c>
      <c r="J42" s="565" t="s">
        <v>56</v>
      </c>
    </row>
    <row r="43" spans="1:10">
      <c r="A43" s="20" t="s">
        <v>276</v>
      </c>
      <c r="B43" s="558">
        <v>4.3545878693623639</v>
      </c>
      <c r="C43" s="558">
        <v>3.74414976599064</v>
      </c>
      <c r="D43" s="566">
        <v>3.4621329211746521</v>
      </c>
      <c r="E43" s="566">
        <v>3.1314018144571265</v>
      </c>
      <c r="F43" s="566">
        <v>3.5087719298245612</v>
      </c>
      <c r="G43" s="559">
        <v>2.5604952166572876</v>
      </c>
      <c r="H43" s="559">
        <v>2.75</v>
      </c>
      <c r="I43" s="561" t="s">
        <v>56</v>
      </c>
      <c r="J43" s="561" t="s">
        <v>56</v>
      </c>
    </row>
    <row r="44" spans="1:10">
      <c r="A44" s="67" t="s">
        <v>277</v>
      </c>
      <c r="B44" s="562">
        <v>11.66407465007776</v>
      </c>
      <c r="C44" s="562">
        <v>11.856474258970358</v>
      </c>
      <c r="D44" s="563">
        <v>14.188562596599692</v>
      </c>
      <c r="E44" s="563">
        <v>13.608428446005268</v>
      </c>
      <c r="F44" s="563">
        <v>13.097398669086511</v>
      </c>
      <c r="G44" s="564">
        <v>13.562183455261678</v>
      </c>
      <c r="H44" s="564">
        <v>13.277777777777777</v>
      </c>
      <c r="I44" s="565" t="s">
        <v>56</v>
      </c>
      <c r="J44" s="565" t="s">
        <v>56</v>
      </c>
    </row>
    <row r="45" spans="1:10">
      <c r="A45" s="20" t="s">
        <v>36</v>
      </c>
      <c r="B45" s="558">
        <v>1.3996889580093312</v>
      </c>
      <c r="C45" s="558">
        <v>0.78003120124804992</v>
      </c>
      <c r="D45" s="566">
        <v>1.2364760432766615</v>
      </c>
      <c r="E45" s="566">
        <v>1.4925373134328357</v>
      </c>
      <c r="F45" s="566">
        <v>1.5426497277676952</v>
      </c>
      <c r="G45" s="559">
        <v>1.1817670230725943</v>
      </c>
      <c r="H45" s="559">
        <v>1.25</v>
      </c>
      <c r="I45" s="561" t="s">
        <v>56</v>
      </c>
      <c r="J45" s="567" t="s">
        <v>56</v>
      </c>
    </row>
    <row r="46" spans="1:10">
      <c r="A46" s="753" t="s">
        <v>280</v>
      </c>
      <c r="B46" s="753"/>
      <c r="C46" s="753"/>
      <c r="D46" s="753"/>
      <c r="E46" s="753"/>
      <c r="F46" s="753"/>
      <c r="G46" s="753"/>
      <c r="H46" s="753"/>
      <c r="I46" s="753"/>
      <c r="J46" s="753"/>
    </row>
    <row r="47" spans="1:10">
      <c r="A47" s="20" t="s">
        <v>70</v>
      </c>
      <c r="B47" s="558">
        <v>41.819772528433944</v>
      </c>
      <c r="C47" s="558">
        <v>39.789114591409522</v>
      </c>
      <c r="D47" s="558">
        <v>32.621308016877634</v>
      </c>
      <c r="E47" s="558">
        <v>31.217108011026646</v>
      </c>
      <c r="F47" s="558">
        <v>29.826455842653299</v>
      </c>
      <c r="G47" s="559">
        <v>28.000000000000004</v>
      </c>
      <c r="H47" s="559">
        <v>27.21195170202606</v>
      </c>
      <c r="I47" s="561" t="s">
        <v>56</v>
      </c>
      <c r="J47" s="561" t="s">
        <v>56</v>
      </c>
    </row>
    <row r="48" spans="1:10">
      <c r="A48" s="67" t="s">
        <v>71</v>
      </c>
      <c r="B48" s="562">
        <v>1.5123109611298586</v>
      </c>
      <c r="C48" s="562">
        <v>1.1086990231043572</v>
      </c>
      <c r="D48" s="563">
        <v>0.24613220815752462</v>
      </c>
      <c r="E48" s="563">
        <v>0.34249436137331885</v>
      </c>
      <c r="F48" s="563">
        <v>0.40879290397223295</v>
      </c>
      <c r="G48" s="564">
        <v>0.28520499108734404</v>
      </c>
      <c r="H48" s="564">
        <v>0.31380039566136841</v>
      </c>
      <c r="I48" s="565" t="s">
        <v>56</v>
      </c>
      <c r="J48" s="565" t="s">
        <v>56</v>
      </c>
    </row>
    <row r="49" spans="1:10" ht="14.25" customHeight="1">
      <c r="A49" s="20" t="s">
        <v>273</v>
      </c>
      <c r="B49" s="558">
        <v>22.17222847144107</v>
      </c>
      <c r="C49" s="558">
        <v>23.67808962629865</v>
      </c>
      <c r="D49" s="566">
        <v>24.797819971870606</v>
      </c>
      <c r="E49" s="566">
        <v>25.870854565199231</v>
      </c>
      <c r="F49" s="566">
        <v>26.370998843038951</v>
      </c>
      <c r="G49" s="559">
        <v>27.508021390374331</v>
      </c>
      <c r="H49" s="559">
        <v>28.965140869090661</v>
      </c>
      <c r="I49" s="561" t="s">
        <v>56</v>
      </c>
      <c r="J49" s="561" t="s">
        <v>56</v>
      </c>
    </row>
    <row r="50" spans="1:10">
      <c r="A50" s="67" t="s">
        <v>272</v>
      </c>
      <c r="B50" s="562">
        <v>11.886014248218972</v>
      </c>
      <c r="C50" s="562">
        <v>10.955186850674522</v>
      </c>
      <c r="D50" s="563">
        <v>11.075949367088606</v>
      </c>
      <c r="E50" s="563">
        <v>11.160304068164731</v>
      </c>
      <c r="F50" s="563">
        <v>10.998843038951021</v>
      </c>
      <c r="G50" s="564">
        <v>10.616755793226382</v>
      </c>
      <c r="H50" s="564">
        <v>10.737430929804216</v>
      </c>
      <c r="I50" s="565" t="s">
        <v>56</v>
      </c>
      <c r="J50" s="565" t="s">
        <v>56</v>
      </c>
    </row>
    <row r="51" spans="1:10">
      <c r="A51" s="20" t="s">
        <v>274</v>
      </c>
      <c r="B51" s="558">
        <v>1.4373203349581303</v>
      </c>
      <c r="C51" s="558">
        <v>3.3105907892696544</v>
      </c>
      <c r="D51" s="566">
        <v>2.8920534458509142</v>
      </c>
      <c r="E51" s="566">
        <v>2.6313591178681812</v>
      </c>
      <c r="F51" s="566">
        <v>2.7458542229078287</v>
      </c>
      <c r="G51" s="559">
        <v>2.7878787878787876</v>
      </c>
      <c r="H51" s="559">
        <v>2.3603247151920321</v>
      </c>
      <c r="I51" s="561" t="s">
        <v>56</v>
      </c>
      <c r="J51" s="561" t="s">
        <v>56</v>
      </c>
    </row>
    <row r="52" spans="1:10">
      <c r="A52" s="67" t="s">
        <v>275</v>
      </c>
      <c r="B52" s="562">
        <v>0.12498437695288089</v>
      </c>
      <c r="C52" s="562">
        <v>0.18607536052101101</v>
      </c>
      <c r="D52" s="563">
        <v>0.14943741209563993</v>
      </c>
      <c r="E52" s="563">
        <v>0.10024225210926406</v>
      </c>
      <c r="F52" s="563">
        <v>8.4843810258387969E-2</v>
      </c>
      <c r="G52" s="564">
        <v>7.8431372549019607E-2</v>
      </c>
      <c r="H52" s="564">
        <v>7.5039225049457675E-2</v>
      </c>
      <c r="I52" s="565" t="s">
        <v>56</v>
      </c>
      <c r="J52" s="565" t="s">
        <v>56</v>
      </c>
    </row>
    <row r="53" spans="1:10">
      <c r="A53" s="20" t="s">
        <v>276</v>
      </c>
      <c r="B53" s="558">
        <v>2.6996625421822271</v>
      </c>
      <c r="C53" s="558">
        <v>1.8840130252752365</v>
      </c>
      <c r="D53" s="566">
        <v>2.0657524613220812</v>
      </c>
      <c r="E53" s="566">
        <v>1.8210675799849636</v>
      </c>
      <c r="F53" s="566">
        <v>1.8819899730042424</v>
      </c>
      <c r="G53" s="559">
        <v>1.8253119429590019</v>
      </c>
      <c r="H53" s="559">
        <v>1.4598540145985401</v>
      </c>
      <c r="I53" s="561" t="s">
        <v>56</v>
      </c>
      <c r="J53" s="561" t="s">
        <v>56</v>
      </c>
    </row>
    <row r="54" spans="1:10">
      <c r="A54" s="67" t="s">
        <v>277</v>
      </c>
      <c r="B54" s="562">
        <v>15.410573678290213</v>
      </c>
      <c r="C54" s="562">
        <v>16.242828345479921</v>
      </c>
      <c r="D54" s="563">
        <v>22.362869198312236</v>
      </c>
      <c r="E54" s="563">
        <v>22.053295464038094</v>
      </c>
      <c r="F54" s="563">
        <v>22.599305823370614</v>
      </c>
      <c r="G54" s="564">
        <v>24.242424242424242</v>
      </c>
      <c r="H54" s="564">
        <v>24.674261545808037</v>
      </c>
      <c r="I54" s="565" t="s">
        <v>56</v>
      </c>
      <c r="J54" s="565" t="s">
        <v>56</v>
      </c>
    </row>
    <row r="55" spans="1:10">
      <c r="A55" s="20" t="s">
        <v>36</v>
      </c>
      <c r="B55" s="558">
        <v>2.0497437820272464</v>
      </c>
      <c r="C55" s="558">
        <v>2.8066366878585827</v>
      </c>
      <c r="D55" s="566">
        <v>3.1557665260196903</v>
      </c>
      <c r="E55" s="566">
        <v>3.1242168574053966</v>
      </c>
      <c r="F55" s="566">
        <v>3.3706131893559581</v>
      </c>
      <c r="G55" s="559">
        <v>3.2798573975044563</v>
      </c>
      <c r="H55" s="559">
        <v>2.9197080291970803</v>
      </c>
      <c r="I55" s="567" t="s">
        <v>56</v>
      </c>
      <c r="J55" s="567" t="s">
        <v>56</v>
      </c>
    </row>
    <row r="56" spans="1:10" ht="82.5" customHeight="1">
      <c r="A56" s="716" t="s">
        <v>461</v>
      </c>
      <c r="B56" s="716"/>
      <c r="C56" s="716"/>
      <c r="D56" s="716"/>
      <c r="E56" s="716"/>
      <c r="F56" s="716"/>
      <c r="G56" s="716"/>
      <c r="H56" s="716"/>
      <c r="I56" s="716"/>
      <c r="J56" s="716"/>
    </row>
    <row r="57" spans="1:10" ht="12.75" customHeight="1">
      <c r="A57" s="950"/>
      <c r="B57" s="950"/>
      <c r="C57" s="950"/>
      <c r="D57" s="950"/>
      <c r="E57" s="950"/>
      <c r="F57" s="950"/>
      <c r="G57" s="950"/>
      <c r="H57" s="13"/>
    </row>
  </sheetData>
  <mergeCells count="12">
    <mergeCell ref="A2:J2"/>
    <mergeCell ref="I3:J3"/>
    <mergeCell ref="B5:J5"/>
    <mergeCell ref="A6:J6"/>
    <mergeCell ref="A56:J56"/>
    <mergeCell ref="A57:G57"/>
    <mergeCell ref="A3:A5"/>
    <mergeCell ref="B3:H3"/>
    <mergeCell ref="A16:J16"/>
    <mergeCell ref="A26:J26"/>
    <mergeCell ref="A36:J36"/>
    <mergeCell ref="A46:J46"/>
  </mergeCells>
  <hyperlinks>
    <hyperlink ref="A1" location="Inhalt!A1" display="Zurück zum Inhalt"/>
  </hyperlinks>
  <pageMargins left="0.23622047244094491" right="0.23622047244094491" top="0.74803149606299213" bottom="0.74803149606299213" header="0.31496062992125984" footer="0.31496062992125984"/>
  <pageSetup paperSize="9" scale="88" orientation="portrait" r:id="rId1"/>
  <headerFooter scaleWithDoc="0">
    <oddHeader>&amp;CBildung in Deutschland 2016 -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Normal="100" workbookViewId="0">
      <selection sqref="A1:B1"/>
    </sheetView>
  </sheetViews>
  <sheetFormatPr baseColWidth="10" defaultRowHeight="12.75"/>
  <sheetData>
    <row r="1" spans="1:9" ht="25.5" customHeight="1">
      <c r="A1" s="713" t="s">
        <v>116</v>
      </c>
      <c r="B1" s="713"/>
    </row>
    <row r="2" spans="1:9" ht="26.25" customHeight="1">
      <c r="A2" s="715" t="s">
        <v>439</v>
      </c>
      <c r="B2" s="715"/>
      <c r="C2" s="715"/>
      <c r="D2" s="715"/>
      <c r="E2" s="715"/>
      <c r="F2" s="715"/>
      <c r="G2" s="715"/>
      <c r="H2" s="715"/>
      <c r="I2" s="715"/>
    </row>
    <row r="25" spans="1:1" ht="1.5" customHeight="1"/>
    <row r="26" spans="1:1" ht="21.75" customHeight="1">
      <c r="A26" s="183" t="s">
        <v>440</v>
      </c>
    </row>
    <row r="27" spans="1:1">
      <c r="A27" s="183" t="s">
        <v>441</v>
      </c>
    </row>
  </sheetData>
  <mergeCells count="2">
    <mergeCell ref="A1:B1"/>
    <mergeCell ref="A2:I2"/>
  </mergeCells>
  <hyperlinks>
    <hyperlink ref="A1:B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58"/>
  <sheetViews>
    <sheetView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6" ht="25.5" customHeight="1">
      <c r="A1" s="713" t="s">
        <v>116</v>
      </c>
      <c r="B1" s="713"/>
      <c r="C1" s="713"/>
    </row>
    <row r="2" spans="1:16" ht="12.75" customHeight="1">
      <c r="A2" s="730" t="s">
        <v>442</v>
      </c>
      <c r="B2" s="730"/>
      <c r="C2" s="730"/>
      <c r="D2" s="730"/>
      <c r="E2" s="730"/>
      <c r="F2" s="730"/>
      <c r="G2" s="730"/>
      <c r="H2" s="730"/>
      <c r="I2" s="730"/>
      <c r="J2" s="730"/>
      <c r="K2" s="730"/>
      <c r="L2" s="730"/>
      <c r="M2" s="730"/>
    </row>
    <row r="3" spans="1:16" ht="12.75" customHeight="1">
      <c r="A3" s="732" t="s">
        <v>181</v>
      </c>
      <c r="B3" s="722" t="s">
        <v>168</v>
      </c>
      <c r="C3" s="718" t="s">
        <v>78</v>
      </c>
      <c r="D3" s="719"/>
      <c r="E3" s="722" t="s">
        <v>167</v>
      </c>
      <c r="F3" s="718" t="s">
        <v>78</v>
      </c>
      <c r="G3" s="719"/>
      <c r="H3" s="725" t="s">
        <v>180</v>
      </c>
      <c r="I3" s="726"/>
      <c r="J3" s="726"/>
      <c r="K3" s="726"/>
      <c r="L3" s="726"/>
      <c r="M3" s="726"/>
    </row>
    <row r="4" spans="1:16" ht="11.25" customHeight="1">
      <c r="A4" s="733"/>
      <c r="B4" s="723"/>
      <c r="C4" s="720"/>
      <c r="D4" s="721"/>
      <c r="E4" s="723"/>
      <c r="F4" s="720"/>
      <c r="G4" s="721"/>
      <c r="H4" s="722" t="s">
        <v>168</v>
      </c>
      <c r="I4" s="729" t="s">
        <v>78</v>
      </c>
      <c r="J4" s="731"/>
      <c r="K4" s="722" t="s">
        <v>167</v>
      </c>
      <c r="L4" s="729" t="s">
        <v>78</v>
      </c>
      <c r="M4" s="725"/>
      <c r="O4" s="26"/>
      <c r="P4" s="47"/>
    </row>
    <row r="5" spans="1:16" ht="60">
      <c r="A5" s="733"/>
      <c r="B5" s="724"/>
      <c r="C5" s="169" t="s">
        <v>76</v>
      </c>
      <c r="D5" s="3" t="s">
        <v>219</v>
      </c>
      <c r="E5" s="724"/>
      <c r="F5" s="3" t="s">
        <v>76</v>
      </c>
      <c r="G5" s="2" t="s">
        <v>77</v>
      </c>
      <c r="H5" s="724"/>
      <c r="I5" s="3" t="s">
        <v>76</v>
      </c>
      <c r="J5" s="3" t="s">
        <v>77</v>
      </c>
      <c r="K5" s="724"/>
      <c r="L5" s="3" t="s">
        <v>76</v>
      </c>
      <c r="M5" s="2" t="s">
        <v>77</v>
      </c>
    </row>
    <row r="6" spans="1:16">
      <c r="A6" s="734"/>
      <c r="B6" s="442" t="s">
        <v>58</v>
      </c>
      <c r="C6" s="727" t="s">
        <v>59</v>
      </c>
      <c r="D6" s="728"/>
      <c r="E6" s="728"/>
      <c r="F6" s="728"/>
      <c r="G6" s="728"/>
      <c r="H6" s="442" t="s">
        <v>58</v>
      </c>
      <c r="I6" s="727" t="s">
        <v>59</v>
      </c>
      <c r="J6" s="728"/>
      <c r="K6" s="728"/>
      <c r="L6" s="728"/>
      <c r="M6" s="728"/>
      <c r="O6" s="26"/>
      <c r="P6" s="96"/>
    </row>
    <row r="7" spans="1:16" ht="12.75" customHeight="1">
      <c r="A7" s="193"/>
      <c r="B7" s="717" t="s">
        <v>60</v>
      </c>
      <c r="C7" s="717"/>
      <c r="D7" s="717"/>
      <c r="E7" s="717"/>
      <c r="F7" s="717"/>
      <c r="G7" s="717"/>
      <c r="H7" s="717"/>
      <c r="I7" s="717"/>
      <c r="J7" s="717"/>
      <c r="K7" s="717"/>
      <c r="L7" s="717"/>
      <c r="M7" s="717"/>
    </row>
    <row r="8" spans="1:16">
      <c r="A8" s="7">
        <v>1995</v>
      </c>
      <c r="B8" s="30">
        <v>307772</v>
      </c>
      <c r="C8" s="31">
        <v>76.3</v>
      </c>
      <c r="D8" s="31">
        <v>23.7</v>
      </c>
      <c r="E8" s="31">
        <v>36.4</v>
      </c>
      <c r="F8" s="31">
        <v>27.7</v>
      </c>
      <c r="G8" s="32">
        <v>8.6</v>
      </c>
      <c r="H8" s="30" t="s">
        <v>56</v>
      </c>
      <c r="I8" s="30" t="s">
        <v>56</v>
      </c>
      <c r="J8" s="30" t="s">
        <v>56</v>
      </c>
      <c r="K8" s="30" t="s">
        <v>56</v>
      </c>
      <c r="L8" s="30" t="s">
        <v>56</v>
      </c>
      <c r="M8" s="72" t="s">
        <v>56</v>
      </c>
    </row>
    <row r="9" spans="1:16">
      <c r="A9" s="81">
        <v>2000</v>
      </c>
      <c r="B9" s="48">
        <v>347539</v>
      </c>
      <c r="C9" s="82">
        <v>73.2</v>
      </c>
      <c r="D9" s="82">
        <v>26.8</v>
      </c>
      <c r="E9" s="82">
        <v>37.200000000000003</v>
      </c>
      <c r="F9" s="82">
        <v>27.6</v>
      </c>
      <c r="G9" s="83">
        <v>9.6</v>
      </c>
      <c r="H9" s="48" t="s">
        <v>56</v>
      </c>
      <c r="I9" s="48" t="s">
        <v>56</v>
      </c>
      <c r="J9" s="48" t="s">
        <v>56</v>
      </c>
      <c r="K9" s="48" t="s">
        <v>56</v>
      </c>
      <c r="L9" s="48" t="s">
        <v>56</v>
      </c>
      <c r="M9" s="84" t="s">
        <v>56</v>
      </c>
    </row>
    <row r="10" spans="1:16">
      <c r="A10" s="7">
        <v>2001</v>
      </c>
      <c r="B10" s="30">
        <v>343453</v>
      </c>
      <c r="C10" s="31">
        <v>70.8</v>
      </c>
      <c r="D10" s="31">
        <v>29.2</v>
      </c>
      <c r="E10" s="31">
        <v>36.1</v>
      </c>
      <c r="F10" s="31">
        <v>25.6</v>
      </c>
      <c r="G10" s="32">
        <v>10.6</v>
      </c>
      <c r="H10" s="30" t="s">
        <v>56</v>
      </c>
      <c r="I10" s="30" t="s">
        <v>56</v>
      </c>
      <c r="J10" s="30" t="s">
        <v>56</v>
      </c>
      <c r="K10" s="30" t="s">
        <v>56</v>
      </c>
      <c r="L10" s="30" t="s">
        <v>56</v>
      </c>
      <c r="M10" s="72" t="s">
        <v>56</v>
      </c>
    </row>
    <row r="11" spans="1:16">
      <c r="A11" s="81">
        <v>2002</v>
      </c>
      <c r="B11" s="48">
        <v>361498</v>
      </c>
      <c r="C11" s="82">
        <v>70.099999999999994</v>
      </c>
      <c r="D11" s="82">
        <v>29.9</v>
      </c>
      <c r="E11" s="82">
        <v>38.200000000000003</v>
      </c>
      <c r="F11" s="82">
        <v>26.7</v>
      </c>
      <c r="G11" s="83">
        <v>11.4</v>
      </c>
      <c r="H11" s="48" t="s">
        <v>56</v>
      </c>
      <c r="I11" s="48" t="s">
        <v>56</v>
      </c>
      <c r="J11" s="48" t="s">
        <v>56</v>
      </c>
      <c r="K11" s="48" t="s">
        <v>56</v>
      </c>
      <c r="L11" s="48" t="s">
        <v>56</v>
      </c>
      <c r="M11" s="84" t="s">
        <v>56</v>
      </c>
    </row>
    <row r="12" spans="1:16">
      <c r="A12" s="7">
        <v>2003</v>
      </c>
      <c r="B12" s="30">
        <v>369046</v>
      </c>
      <c r="C12" s="31">
        <v>69.2</v>
      </c>
      <c r="D12" s="31">
        <v>30.8</v>
      </c>
      <c r="E12" s="31">
        <v>39.200000000000003</v>
      </c>
      <c r="F12" s="31">
        <v>27.1</v>
      </c>
      <c r="G12" s="32">
        <v>12.1</v>
      </c>
      <c r="H12" s="30" t="s">
        <v>56</v>
      </c>
      <c r="I12" s="30" t="s">
        <v>56</v>
      </c>
      <c r="J12" s="30" t="s">
        <v>56</v>
      </c>
      <c r="K12" s="30" t="s">
        <v>56</v>
      </c>
      <c r="L12" s="30" t="s">
        <v>56</v>
      </c>
      <c r="M12" s="72" t="s">
        <v>56</v>
      </c>
    </row>
    <row r="13" spans="1:16">
      <c r="A13" s="81">
        <v>2004</v>
      </c>
      <c r="B13" s="48">
        <v>386906</v>
      </c>
      <c r="C13" s="82">
        <v>68.099999999999994</v>
      </c>
      <c r="D13" s="82">
        <v>31.9</v>
      </c>
      <c r="E13" s="82">
        <v>41.5</v>
      </c>
      <c r="F13" s="82">
        <v>28.3</v>
      </c>
      <c r="G13" s="83">
        <v>13.2</v>
      </c>
      <c r="H13" s="48" t="s">
        <v>56</v>
      </c>
      <c r="I13" s="48" t="s">
        <v>56</v>
      </c>
      <c r="J13" s="48" t="s">
        <v>56</v>
      </c>
      <c r="K13" s="48" t="s">
        <v>56</v>
      </c>
      <c r="L13" s="48" t="s">
        <v>56</v>
      </c>
      <c r="M13" s="84" t="s">
        <v>56</v>
      </c>
    </row>
    <row r="14" spans="1:16">
      <c r="A14" s="7">
        <v>2005</v>
      </c>
      <c r="B14" s="30">
        <v>399372</v>
      </c>
      <c r="C14" s="31">
        <v>67.8</v>
      </c>
      <c r="D14" s="31">
        <v>32.200000000000003</v>
      </c>
      <c r="E14" s="31">
        <v>42.5</v>
      </c>
      <c r="F14" s="31">
        <v>28.8</v>
      </c>
      <c r="G14" s="32">
        <v>13.7</v>
      </c>
      <c r="H14" s="30" t="s">
        <v>56</v>
      </c>
      <c r="I14" s="30" t="s">
        <v>56</v>
      </c>
      <c r="J14" s="30" t="s">
        <v>56</v>
      </c>
      <c r="K14" s="30" t="s">
        <v>56</v>
      </c>
      <c r="L14" s="30" t="s">
        <v>56</v>
      </c>
      <c r="M14" s="72" t="s">
        <v>56</v>
      </c>
      <c r="O14" s="13"/>
    </row>
    <row r="15" spans="1:16">
      <c r="A15" s="81">
        <v>2006</v>
      </c>
      <c r="B15" s="48">
        <v>414764</v>
      </c>
      <c r="C15" s="82">
        <v>68.782729455786907</v>
      </c>
      <c r="D15" s="82">
        <v>31.217270544213093</v>
      </c>
      <c r="E15" s="82">
        <v>42.981997355449693</v>
      </c>
      <c r="F15" s="82">
        <v>29.630212176188802</v>
      </c>
      <c r="G15" s="83">
        <v>13.351785179260879</v>
      </c>
      <c r="H15" s="48" t="s">
        <v>56</v>
      </c>
      <c r="I15" s="48" t="s">
        <v>56</v>
      </c>
      <c r="J15" s="48" t="s">
        <v>56</v>
      </c>
      <c r="K15" s="48" t="s">
        <v>56</v>
      </c>
      <c r="L15" s="48" t="s">
        <v>56</v>
      </c>
      <c r="M15" s="84" t="s">
        <v>56</v>
      </c>
    </row>
    <row r="16" spans="1:16">
      <c r="A16" s="7">
        <v>2007</v>
      </c>
      <c r="B16" s="33">
        <v>433997</v>
      </c>
      <c r="C16" s="34">
        <v>69.642186466726727</v>
      </c>
      <c r="D16" s="34">
        <v>30.357813533273273</v>
      </c>
      <c r="E16" s="34">
        <v>44.425077115694378</v>
      </c>
      <c r="F16" s="34">
        <v>30.920453577824183</v>
      </c>
      <c r="G16" s="35">
        <v>13.504623537870186</v>
      </c>
      <c r="H16" s="33">
        <v>426336</v>
      </c>
      <c r="I16" s="34">
        <v>69.2</v>
      </c>
      <c r="J16" s="34">
        <v>30.8</v>
      </c>
      <c r="K16" s="34">
        <v>43.6</v>
      </c>
      <c r="L16" s="34">
        <v>30.2</v>
      </c>
      <c r="M16" s="35">
        <v>13.4</v>
      </c>
      <c r="O16" s="14"/>
    </row>
    <row r="17" spans="1:15">
      <c r="A17" s="81">
        <v>2008</v>
      </c>
      <c r="B17" s="48">
        <v>441804</v>
      </c>
      <c r="C17" s="82">
        <v>70.189043105087322</v>
      </c>
      <c r="D17" s="82">
        <v>29.810956894912678</v>
      </c>
      <c r="E17" s="82">
        <v>45.20451806439948</v>
      </c>
      <c r="F17" s="82">
        <v>31.709194875724958</v>
      </c>
      <c r="G17" s="83">
        <v>13.495323188674524</v>
      </c>
      <c r="H17" s="48">
        <v>436716</v>
      </c>
      <c r="I17" s="82">
        <v>69.900000000000006</v>
      </c>
      <c r="J17" s="82">
        <v>30.1</v>
      </c>
      <c r="K17" s="82">
        <v>44.7</v>
      </c>
      <c r="L17" s="82">
        <v>31.2</v>
      </c>
      <c r="M17" s="83">
        <v>13.5</v>
      </c>
      <c r="O17" s="14"/>
    </row>
    <row r="18" spans="1:15">
      <c r="A18" s="7">
        <v>2009</v>
      </c>
      <c r="B18" s="33">
        <v>449044</v>
      </c>
      <c r="C18" s="34">
        <v>70.023204852976548</v>
      </c>
      <c r="D18" s="34">
        <v>29.976795147023452</v>
      </c>
      <c r="E18" s="34">
        <v>46.462198872221698</v>
      </c>
      <c r="F18" s="34">
        <v>32.5053675066154</v>
      </c>
      <c r="G18" s="35">
        <v>13.956831365606288</v>
      </c>
      <c r="H18" s="33">
        <v>446538</v>
      </c>
      <c r="I18" s="34">
        <v>69.900000000000006</v>
      </c>
      <c r="J18" s="34">
        <v>30.1</v>
      </c>
      <c r="K18" s="34">
        <v>46.2</v>
      </c>
      <c r="L18" s="34">
        <v>32.200000000000003</v>
      </c>
      <c r="M18" s="35">
        <v>14</v>
      </c>
      <c r="O18" s="14"/>
    </row>
    <row r="19" spans="1:15">
      <c r="A19" s="81">
        <v>2010</v>
      </c>
      <c r="B19" s="48">
        <v>458362</v>
      </c>
      <c r="C19" s="82">
        <v>68.915398745969341</v>
      </c>
      <c r="D19" s="82">
        <v>31.084601254030659</v>
      </c>
      <c r="E19" s="82">
        <v>49.026553348659618</v>
      </c>
      <c r="F19" s="82">
        <v>33.864147182212626</v>
      </c>
      <c r="G19" s="83">
        <v>15.162406166446971</v>
      </c>
      <c r="H19" s="48">
        <v>453844</v>
      </c>
      <c r="I19" s="82">
        <v>68.599999999999994</v>
      </c>
      <c r="J19" s="82">
        <v>31.4</v>
      </c>
      <c r="K19" s="82">
        <v>48.5</v>
      </c>
      <c r="L19" s="82">
        <v>33.4</v>
      </c>
      <c r="M19" s="83">
        <v>15.1</v>
      </c>
    </row>
    <row r="20" spans="1:15">
      <c r="A20" s="7">
        <v>2011</v>
      </c>
      <c r="B20" s="33">
        <v>506467</v>
      </c>
      <c r="C20" s="34">
        <f>360016/B20*100</f>
        <v>71.083802103592149</v>
      </c>
      <c r="D20" s="34">
        <f>146451/B20*100</f>
        <v>28.916197896407859</v>
      </c>
      <c r="E20" s="34">
        <v>57</v>
      </c>
      <c r="F20" s="34">
        <v>41</v>
      </c>
      <c r="G20" s="34">
        <v>16</v>
      </c>
      <c r="H20" s="33">
        <v>458965</v>
      </c>
      <c r="I20" s="34">
        <f>313742/H20*100</f>
        <v>68.358589434924227</v>
      </c>
      <c r="J20" s="34">
        <f>145223/H20*100</f>
        <v>31.641410565075766</v>
      </c>
      <c r="K20" s="34">
        <v>51.5</v>
      </c>
      <c r="L20" s="34">
        <v>35.700000000000003</v>
      </c>
      <c r="M20" s="35">
        <v>15.9</v>
      </c>
    </row>
    <row r="21" spans="1:15">
      <c r="A21" s="81">
        <v>2012</v>
      </c>
      <c r="B21" s="48">
        <v>500597</v>
      </c>
      <c r="C21" s="82">
        <v>71.3</v>
      </c>
      <c r="D21" s="82">
        <v>28.8</v>
      </c>
      <c r="E21" s="82">
        <v>59.6</v>
      </c>
      <c r="F21" s="82">
        <v>43.1</v>
      </c>
      <c r="G21" s="83">
        <v>16.5</v>
      </c>
      <c r="H21" s="227">
        <v>459376</v>
      </c>
      <c r="I21" s="82">
        <v>68.599999999999994</v>
      </c>
      <c r="J21" s="82">
        <v>31.4</v>
      </c>
      <c r="K21" s="82">
        <v>53.5</v>
      </c>
      <c r="L21" s="83">
        <v>37.299999999999997</v>
      </c>
      <c r="M21" s="83">
        <v>16.2</v>
      </c>
    </row>
    <row r="22" spans="1:15">
      <c r="A22" s="7">
        <v>2013</v>
      </c>
      <c r="B22" s="33">
        <v>476475</v>
      </c>
      <c r="C22" s="34">
        <v>77.950994280917158</v>
      </c>
      <c r="D22" s="34">
        <v>22.049005719082849</v>
      </c>
      <c r="E22" s="34">
        <v>57.8</v>
      </c>
      <c r="F22" s="34">
        <v>45.8</v>
      </c>
      <c r="G22" s="34">
        <v>12.1</v>
      </c>
      <c r="H22" s="33">
        <v>431819</v>
      </c>
      <c r="I22" s="34">
        <v>75.670825044752547</v>
      </c>
      <c r="J22" s="34">
        <v>24.329174955247453</v>
      </c>
      <c r="K22" s="34">
        <v>51.7</v>
      </c>
      <c r="L22" s="34">
        <v>39.799999999999997</v>
      </c>
      <c r="M22" s="35">
        <v>11.837578093935511</v>
      </c>
    </row>
    <row r="23" spans="1:15">
      <c r="A23" s="81">
        <v>2014</v>
      </c>
      <c r="B23" s="48">
        <v>434809</v>
      </c>
      <c r="C23" s="82">
        <v>76.523944996538702</v>
      </c>
      <c r="D23" s="82">
        <v>23.47605500346129</v>
      </c>
      <c r="E23" s="82">
        <v>52.8</v>
      </c>
      <c r="F23" s="82">
        <v>41</v>
      </c>
      <c r="G23" s="83">
        <v>11.8</v>
      </c>
      <c r="H23" s="227" t="s">
        <v>56</v>
      </c>
      <c r="I23" s="82" t="s">
        <v>56</v>
      </c>
      <c r="J23" s="82" t="s">
        <v>56</v>
      </c>
      <c r="K23" s="82" t="s">
        <v>56</v>
      </c>
      <c r="L23" s="83" t="s">
        <v>56</v>
      </c>
      <c r="M23" s="160" t="s">
        <v>56</v>
      </c>
    </row>
    <row r="24" spans="1:15" ht="12.75" customHeight="1">
      <c r="A24" s="193"/>
      <c r="B24" s="717" t="s">
        <v>124</v>
      </c>
      <c r="C24" s="717"/>
      <c r="D24" s="717"/>
      <c r="E24" s="717"/>
      <c r="F24" s="717"/>
      <c r="G24" s="717"/>
      <c r="H24" s="717"/>
      <c r="I24" s="717"/>
      <c r="J24" s="717"/>
      <c r="K24" s="717"/>
      <c r="L24" s="717"/>
      <c r="M24" s="717"/>
    </row>
    <row r="25" spans="1:15">
      <c r="A25" s="7">
        <v>1995</v>
      </c>
      <c r="B25" s="30">
        <v>150636</v>
      </c>
      <c r="C25" s="31">
        <v>72.599999999999994</v>
      </c>
      <c r="D25" s="31">
        <v>27.4</v>
      </c>
      <c r="E25" s="31">
        <v>34.700000000000003</v>
      </c>
      <c r="F25" s="31">
        <v>25.2</v>
      </c>
      <c r="G25" s="32">
        <v>9.5</v>
      </c>
      <c r="H25" s="30" t="s">
        <v>56</v>
      </c>
      <c r="I25" s="30" t="s">
        <v>56</v>
      </c>
      <c r="J25" s="30" t="s">
        <v>56</v>
      </c>
      <c r="K25" s="30" t="s">
        <v>56</v>
      </c>
      <c r="L25" s="30" t="s">
        <v>56</v>
      </c>
      <c r="M25" s="72" t="s">
        <v>56</v>
      </c>
    </row>
    <row r="26" spans="1:15">
      <c r="A26" s="81">
        <v>2000</v>
      </c>
      <c r="B26" s="48">
        <v>161162</v>
      </c>
      <c r="C26" s="82">
        <v>71.3</v>
      </c>
      <c r="D26" s="82">
        <v>28.7</v>
      </c>
      <c r="E26" s="82">
        <v>33.799999999999997</v>
      </c>
      <c r="F26" s="82">
        <v>24.2</v>
      </c>
      <c r="G26" s="83">
        <v>9.6</v>
      </c>
      <c r="H26" s="48" t="s">
        <v>56</v>
      </c>
      <c r="I26" s="48" t="s">
        <v>56</v>
      </c>
      <c r="J26" s="48" t="s">
        <v>56</v>
      </c>
      <c r="K26" s="48" t="s">
        <v>56</v>
      </c>
      <c r="L26" s="48" t="s">
        <v>56</v>
      </c>
      <c r="M26" s="84" t="s">
        <v>56</v>
      </c>
    </row>
    <row r="27" spans="1:15">
      <c r="A27" s="8">
        <v>2001</v>
      </c>
      <c r="B27" s="33">
        <v>160576</v>
      </c>
      <c r="C27" s="34">
        <v>68</v>
      </c>
      <c r="D27" s="34">
        <v>32</v>
      </c>
      <c r="E27" s="34">
        <v>33</v>
      </c>
      <c r="F27" s="34">
        <v>22.5</v>
      </c>
      <c r="G27" s="35">
        <v>10.6</v>
      </c>
      <c r="H27" s="30" t="s">
        <v>56</v>
      </c>
      <c r="I27" s="30" t="s">
        <v>56</v>
      </c>
      <c r="J27" s="30" t="s">
        <v>56</v>
      </c>
      <c r="K27" s="30" t="s">
        <v>56</v>
      </c>
      <c r="L27" s="30" t="s">
        <v>56</v>
      </c>
      <c r="M27" s="72" t="s">
        <v>56</v>
      </c>
    </row>
    <row r="28" spans="1:15">
      <c r="A28" s="81">
        <v>2002</v>
      </c>
      <c r="B28" s="48">
        <v>169545</v>
      </c>
      <c r="C28" s="82">
        <v>66</v>
      </c>
      <c r="D28" s="82">
        <v>34</v>
      </c>
      <c r="E28" s="82">
        <v>35</v>
      </c>
      <c r="F28" s="82">
        <v>23.1</v>
      </c>
      <c r="G28" s="83">
        <v>11.9</v>
      </c>
      <c r="H28" s="48" t="s">
        <v>56</v>
      </c>
      <c r="I28" s="48" t="s">
        <v>56</v>
      </c>
      <c r="J28" s="48" t="s">
        <v>56</v>
      </c>
      <c r="K28" s="48" t="s">
        <v>56</v>
      </c>
      <c r="L28" s="48" t="s">
        <v>56</v>
      </c>
      <c r="M28" s="84" t="s">
        <v>56</v>
      </c>
    </row>
    <row r="29" spans="1:15">
      <c r="A29" s="7">
        <v>2003</v>
      </c>
      <c r="B29" s="30">
        <v>174670</v>
      </c>
      <c r="C29" s="31">
        <v>65.099999999999994</v>
      </c>
      <c r="D29" s="31">
        <v>34.9</v>
      </c>
      <c r="E29" s="31">
        <v>36.299999999999997</v>
      </c>
      <c r="F29" s="31">
        <v>23.6</v>
      </c>
      <c r="G29" s="32">
        <v>12.7</v>
      </c>
      <c r="H29" s="30" t="s">
        <v>56</v>
      </c>
      <c r="I29" s="30" t="s">
        <v>56</v>
      </c>
      <c r="J29" s="30" t="s">
        <v>56</v>
      </c>
      <c r="K29" s="30" t="s">
        <v>56</v>
      </c>
      <c r="L29" s="30" t="s">
        <v>56</v>
      </c>
      <c r="M29" s="72" t="s">
        <v>56</v>
      </c>
    </row>
    <row r="30" spans="1:15">
      <c r="A30" s="81">
        <v>2004</v>
      </c>
      <c r="B30" s="48">
        <v>183188</v>
      </c>
      <c r="C30" s="82">
        <v>63.5</v>
      </c>
      <c r="D30" s="82">
        <v>36.5</v>
      </c>
      <c r="E30" s="82">
        <v>38.5</v>
      </c>
      <c r="F30" s="82">
        <v>24.4</v>
      </c>
      <c r="G30" s="83">
        <v>14</v>
      </c>
      <c r="H30" s="48" t="s">
        <v>56</v>
      </c>
      <c r="I30" s="48" t="s">
        <v>56</v>
      </c>
      <c r="J30" s="48" t="s">
        <v>56</v>
      </c>
      <c r="K30" s="48" t="s">
        <v>56</v>
      </c>
      <c r="L30" s="48" t="s">
        <v>56</v>
      </c>
      <c r="M30" s="84" t="s">
        <v>56</v>
      </c>
    </row>
    <row r="31" spans="1:15">
      <c r="A31" s="7">
        <v>2005</v>
      </c>
      <c r="B31" s="30">
        <v>189648</v>
      </c>
      <c r="C31" s="31">
        <v>63.1</v>
      </c>
      <c r="D31" s="31">
        <v>36.9</v>
      </c>
      <c r="E31" s="31">
        <v>39.4</v>
      </c>
      <c r="F31" s="31">
        <v>24.9</v>
      </c>
      <c r="G31" s="32">
        <v>14.6</v>
      </c>
      <c r="H31" s="30" t="s">
        <v>56</v>
      </c>
      <c r="I31" s="30" t="s">
        <v>56</v>
      </c>
      <c r="J31" s="30" t="s">
        <v>56</v>
      </c>
      <c r="K31" s="30" t="s">
        <v>56</v>
      </c>
      <c r="L31" s="30" t="s">
        <v>56</v>
      </c>
      <c r="M31" s="72" t="s">
        <v>56</v>
      </c>
      <c r="O31" s="161"/>
    </row>
    <row r="32" spans="1:15">
      <c r="A32" s="81">
        <v>2006</v>
      </c>
      <c r="B32" s="48">
        <v>196259</v>
      </c>
      <c r="C32" s="82">
        <v>65.032941164481628</v>
      </c>
      <c r="D32" s="82">
        <v>34.967058835518372</v>
      </c>
      <c r="E32" s="82">
        <v>39.813253319205629</v>
      </c>
      <c r="F32" s="82">
        <v>25.939595134624984</v>
      </c>
      <c r="G32" s="83">
        <v>13.873658184580645</v>
      </c>
      <c r="H32" s="48" t="s">
        <v>56</v>
      </c>
      <c r="I32" s="48" t="s">
        <v>56</v>
      </c>
      <c r="J32" s="48" t="s">
        <v>56</v>
      </c>
      <c r="K32" s="48" t="s">
        <v>56</v>
      </c>
      <c r="L32" s="48" t="s">
        <v>56</v>
      </c>
      <c r="M32" s="84" t="s">
        <v>56</v>
      </c>
      <c r="O32" s="161"/>
    </row>
    <row r="33" spans="1:15">
      <c r="A33" s="7">
        <v>2007</v>
      </c>
      <c r="B33" s="30">
        <v>202513</v>
      </c>
      <c r="C33" s="31">
        <v>66.42585908065162</v>
      </c>
      <c r="D33" s="31">
        <v>33.57414091934838</v>
      </c>
      <c r="E33" s="31">
        <v>40.560539936139833</v>
      </c>
      <c r="F33" s="31">
        <v>26.901258098801865</v>
      </c>
      <c r="G33" s="32">
        <v>13.659281837337982</v>
      </c>
      <c r="H33" s="30">
        <v>200275</v>
      </c>
      <c r="I33" s="31">
        <v>66.167519660466851</v>
      </c>
      <c r="J33" s="31">
        <v>33.832480339533149</v>
      </c>
      <c r="K33" s="31">
        <v>40.1</v>
      </c>
      <c r="L33" s="31">
        <v>26.5</v>
      </c>
      <c r="M33" s="32">
        <v>13.6</v>
      </c>
      <c r="O33" s="161"/>
    </row>
    <row r="34" spans="1:15">
      <c r="A34" s="81">
        <v>2008</v>
      </c>
      <c r="B34" s="48">
        <v>205673</v>
      </c>
      <c r="C34" s="82">
        <v>67.364214067962251</v>
      </c>
      <c r="D34" s="82">
        <v>32.635785932037749</v>
      </c>
      <c r="E34" s="82">
        <v>41.124046665286748</v>
      </c>
      <c r="F34" s="82">
        <v>27.659923525455319</v>
      </c>
      <c r="G34" s="83">
        <v>13.464123139831427</v>
      </c>
      <c r="H34" s="48">
        <v>203488</v>
      </c>
      <c r="I34" s="82">
        <v>67.062431199874197</v>
      </c>
      <c r="J34" s="82">
        <v>32.937568800125803</v>
      </c>
      <c r="K34" s="82">
        <v>40.700000000000003</v>
      </c>
      <c r="L34" s="82">
        <v>27.2</v>
      </c>
      <c r="M34" s="83">
        <v>13.4</v>
      </c>
    </row>
    <row r="35" spans="1:15">
      <c r="A35" s="7">
        <v>2009</v>
      </c>
      <c r="B35" s="30">
        <v>210467</v>
      </c>
      <c r="C35" s="31">
        <v>67.001952800201465</v>
      </c>
      <c r="D35" s="31">
        <v>32.998047199798535</v>
      </c>
      <c r="E35" s="31">
        <v>42.483627099510421</v>
      </c>
      <c r="F35" s="31">
        <v>28.449883340996092</v>
      </c>
      <c r="G35" s="32">
        <v>14.033743758514332</v>
      </c>
      <c r="H35" s="30">
        <v>209711</v>
      </c>
      <c r="I35" s="31">
        <v>66.892056210689958</v>
      </c>
      <c r="J35" s="31">
        <v>33.107943789310042</v>
      </c>
      <c r="K35" s="31">
        <v>42.3</v>
      </c>
      <c r="L35" s="31">
        <v>28.3</v>
      </c>
      <c r="M35" s="32">
        <v>14</v>
      </c>
    </row>
    <row r="36" spans="1:15">
      <c r="A36" s="81">
        <v>2010</v>
      </c>
      <c r="B36" s="48">
        <v>216332</v>
      </c>
      <c r="C36" s="82">
        <v>65.671745280402348</v>
      </c>
      <c r="D36" s="82">
        <v>34.328254719597652</v>
      </c>
      <c r="E36" s="82">
        <v>44.953617071733774</v>
      </c>
      <c r="F36" s="82">
        <v>29.625293528553268</v>
      </c>
      <c r="G36" s="83">
        <v>15.328323543180511</v>
      </c>
      <c r="H36" s="48">
        <v>214280</v>
      </c>
      <c r="I36" s="82">
        <v>65.380810154937464</v>
      </c>
      <c r="J36" s="82">
        <v>34.619189845062536</v>
      </c>
      <c r="K36" s="82">
        <v>44.5</v>
      </c>
      <c r="L36" s="82">
        <v>29.2</v>
      </c>
      <c r="M36" s="83">
        <v>15.3</v>
      </c>
    </row>
    <row r="37" spans="1:15">
      <c r="A37" s="7">
        <v>2011</v>
      </c>
      <c r="B37" s="33">
        <v>239472</v>
      </c>
      <c r="C37" s="34">
        <f>162292/B37*100</f>
        <v>67.77076234382308</v>
      </c>
      <c r="D37" s="34">
        <f>77180/B37*100</f>
        <v>32.22923765617692</v>
      </c>
      <c r="E37" s="34">
        <v>52.2</v>
      </c>
      <c r="F37" s="34">
        <v>36</v>
      </c>
      <c r="G37" s="34">
        <v>16.3</v>
      </c>
      <c r="H37" s="33">
        <v>218041</v>
      </c>
      <c r="I37" s="34">
        <f>141446/H37*100</f>
        <v>64.871285675629807</v>
      </c>
      <c r="J37" s="34">
        <f>76595/H37*100</f>
        <v>35.128714324370186</v>
      </c>
      <c r="K37" s="34">
        <v>47.4</v>
      </c>
      <c r="L37" s="34">
        <v>31.3</v>
      </c>
      <c r="M37" s="35">
        <v>16.2</v>
      </c>
    </row>
    <row r="38" spans="1:15">
      <c r="A38" s="81">
        <v>2012</v>
      </c>
      <c r="B38" s="48">
        <v>238911</v>
      </c>
      <c r="C38" s="82">
        <v>68.099999999999994</v>
      </c>
      <c r="D38" s="82">
        <v>31.916327307883869</v>
      </c>
      <c r="E38" s="82">
        <v>55.119820155956084</v>
      </c>
      <c r="F38" s="82">
        <v>38.265360698913383</v>
      </c>
      <c r="G38" s="83">
        <v>16.854459457042719</v>
      </c>
      <c r="H38" s="227">
        <v>219714</v>
      </c>
      <c r="I38" s="82">
        <v>65.3</v>
      </c>
      <c r="J38" s="82">
        <v>34.700000000000003</v>
      </c>
      <c r="K38" s="82">
        <v>49.5</v>
      </c>
      <c r="L38" s="83">
        <v>33</v>
      </c>
      <c r="M38" s="83">
        <v>16.399999999999999</v>
      </c>
    </row>
    <row r="39" spans="1:15">
      <c r="A39" s="7">
        <v>2013</v>
      </c>
      <c r="B39" s="33">
        <v>225759</v>
      </c>
      <c r="C39" s="34">
        <v>75.083606855097699</v>
      </c>
      <c r="D39" s="34">
        <v>24.916393144902308</v>
      </c>
      <c r="E39" s="34">
        <v>53.052158089446777</v>
      </c>
      <c r="F39" s="34">
        <v>40.621156338914489</v>
      </c>
      <c r="G39" s="34">
        <v>12.431001750532277</v>
      </c>
      <c r="H39" s="33">
        <v>205756</v>
      </c>
      <c r="I39" s="34">
        <v>72.661307568187567</v>
      </c>
      <c r="J39" s="34">
        <v>27.33869243181244</v>
      </c>
      <c r="K39" s="34">
        <v>47.5</v>
      </c>
      <c r="L39" s="34">
        <v>35.4</v>
      </c>
      <c r="M39" s="35">
        <v>12.160438863201332</v>
      </c>
    </row>
    <row r="40" spans="1:15">
      <c r="A40" s="81">
        <v>2014</v>
      </c>
      <c r="B40" s="48">
        <v>205883</v>
      </c>
      <c r="C40" s="82">
        <v>73.567025932204217</v>
      </c>
      <c r="D40" s="82">
        <v>26.43297406779579</v>
      </c>
      <c r="E40" s="82">
        <v>48.323003516505047</v>
      </c>
      <c r="F40" s="82">
        <v>36.2404174373073</v>
      </c>
      <c r="G40" s="83">
        <v>12.082586079197752</v>
      </c>
      <c r="H40" s="227" t="s">
        <v>56</v>
      </c>
      <c r="I40" s="82" t="s">
        <v>56</v>
      </c>
      <c r="J40" s="82" t="s">
        <v>56</v>
      </c>
      <c r="K40" s="82" t="s">
        <v>56</v>
      </c>
      <c r="L40" s="83" t="s">
        <v>56</v>
      </c>
      <c r="M40" s="160" t="s">
        <v>56</v>
      </c>
    </row>
    <row r="41" spans="1:15" ht="12.75" customHeight="1">
      <c r="A41" s="193"/>
      <c r="B41" s="717" t="s">
        <v>91</v>
      </c>
      <c r="C41" s="717"/>
      <c r="D41" s="717"/>
      <c r="E41" s="717"/>
      <c r="F41" s="717"/>
      <c r="G41" s="717"/>
      <c r="H41" s="717"/>
      <c r="I41" s="717"/>
      <c r="J41" s="717"/>
      <c r="K41" s="717"/>
      <c r="L41" s="717"/>
      <c r="M41" s="717"/>
    </row>
    <row r="42" spans="1:15">
      <c r="A42" s="7">
        <v>1995</v>
      </c>
      <c r="B42" s="30">
        <v>157136</v>
      </c>
      <c r="C42" s="36">
        <v>79.900000000000006</v>
      </c>
      <c r="D42" s="36">
        <v>20.100000000000001</v>
      </c>
      <c r="E42" s="36">
        <v>38.1</v>
      </c>
      <c r="F42" s="36">
        <v>30.5</v>
      </c>
      <c r="G42" s="37">
        <v>7.7</v>
      </c>
      <c r="H42" s="30" t="s">
        <v>56</v>
      </c>
      <c r="I42" s="30" t="s">
        <v>56</v>
      </c>
      <c r="J42" s="30" t="s">
        <v>56</v>
      </c>
      <c r="K42" s="30" t="s">
        <v>56</v>
      </c>
      <c r="L42" s="30" t="s">
        <v>56</v>
      </c>
      <c r="M42" s="72" t="s">
        <v>56</v>
      </c>
    </row>
    <row r="43" spans="1:15">
      <c r="A43" s="81">
        <v>2000</v>
      </c>
      <c r="B43" s="48">
        <v>186377</v>
      </c>
      <c r="C43" s="85">
        <v>74.8</v>
      </c>
      <c r="D43" s="85">
        <v>25.2</v>
      </c>
      <c r="E43" s="85">
        <v>40.9</v>
      </c>
      <c r="F43" s="85">
        <v>31.2</v>
      </c>
      <c r="G43" s="86">
        <v>9.6999999999999993</v>
      </c>
      <c r="H43" s="48" t="s">
        <v>56</v>
      </c>
      <c r="I43" s="48" t="s">
        <v>56</v>
      </c>
      <c r="J43" s="48" t="s">
        <v>56</v>
      </c>
      <c r="K43" s="48" t="s">
        <v>56</v>
      </c>
      <c r="L43" s="48" t="s">
        <v>56</v>
      </c>
      <c r="M43" s="84" t="s">
        <v>56</v>
      </c>
    </row>
    <row r="44" spans="1:15">
      <c r="A44" s="7">
        <v>2001</v>
      </c>
      <c r="B44" s="30">
        <v>182877</v>
      </c>
      <c r="C44" s="36">
        <v>73.2</v>
      </c>
      <c r="D44" s="36">
        <v>26.8</v>
      </c>
      <c r="E44" s="36">
        <v>39.299999999999997</v>
      </c>
      <c r="F44" s="36">
        <v>28.8</v>
      </c>
      <c r="G44" s="37">
        <v>10.5</v>
      </c>
      <c r="H44" s="30" t="s">
        <v>56</v>
      </c>
      <c r="I44" s="30" t="s">
        <v>56</v>
      </c>
      <c r="J44" s="30" t="s">
        <v>56</v>
      </c>
      <c r="K44" s="30" t="s">
        <v>56</v>
      </c>
      <c r="L44" s="30" t="s">
        <v>56</v>
      </c>
      <c r="M44" s="72" t="s">
        <v>56</v>
      </c>
    </row>
    <row r="45" spans="1:15">
      <c r="A45" s="81">
        <v>2002</v>
      </c>
      <c r="B45" s="48">
        <v>191953</v>
      </c>
      <c r="C45" s="82">
        <v>73.7</v>
      </c>
      <c r="D45" s="82">
        <v>26.3</v>
      </c>
      <c r="E45" s="82">
        <v>41.5</v>
      </c>
      <c r="F45" s="82">
        <v>30.5</v>
      </c>
      <c r="G45" s="83">
        <v>10.9</v>
      </c>
      <c r="H45" s="48" t="s">
        <v>56</v>
      </c>
      <c r="I45" s="48" t="s">
        <v>56</v>
      </c>
      <c r="J45" s="48" t="s">
        <v>56</v>
      </c>
      <c r="K45" s="48" t="s">
        <v>56</v>
      </c>
      <c r="L45" s="48" t="s">
        <v>56</v>
      </c>
      <c r="M45" s="84" t="s">
        <v>56</v>
      </c>
    </row>
    <row r="46" spans="1:15">
      <c r="A46" s="7">
        <v>2003</v>
      </c>
      <c r="B46" s="30">
        <v>194376</v>
      </c>
      <c r="C46" s="36">
        <v>72.8</v>
      </c>
      <c r="D46" s="36">
        <v>27.2</v>
      </c>
      <c r="E46" s="36">
        <v>42.3</v>
      </c>
      <c r="F46" s="36">
        <v>30.8</v>
      </c>
      <c r="G46" s="37">
        <v>11.5</v>
      </c>
      <c r="H46" s="30" t="s">
        <v>56</v>
      </c>
      <c r="I46" s="30" t="s">
        <v>56</v>
      </c>
      <c r="J46" s="30" t="s">
        <v>56</v>
      </c>
      <c r="K46" s="30" t="s">
        <v>56</v>
      </c>
      <c r="L46" s="30" t="s">
        <v>56</v>
      </c>
      <c r="M46" s="72" t="s">
        <v>56</v>
      </c>
    </row>
    <row r="47" spans="1:15">
      <c r="A47" s="81">
        <v>2004</v>
      </c>
      <c r="B47" s="48">
        <v>203718</v>
      </c>
      <c r="C47" s="82">
        <v>72.2</v>
      </c>
      <c r="D47" s="82">
        <v>27.8</v>
      </c>
      <c r="E47" s="82">
        <v>44.7</v>
      </c>
      <c r="F47" s="82">
        <v>32.299999999999997</v>
      </c>
      <c r="G47" s="83">
        <v>12.4</v>
      </c>
      <c r="H47" s="48" t="s">
        <v>56</v>
      </c>
      <c r="I47" s="48" t="s">
        <v>56</v>
      </c>
      <c r="J47" s="48" t="s">
        <v>56</v>
      </c>
      <c r="K47" s="48" t="s">
        <v>56</v>
      </c>
      <c r="L47" s="48" t="s">
        <v>56</v>
      </c>
      <c r="M47" s="84" t="s">
        <v>56</v>
      </c>
    </row>
    <row r="48" spans="1:15">
      <c r="A48" s="7">
        <v>2005</v>
      </c>
      <c r="B48" s="30">
        <v>209724</v>
      </c>
      <c r="C48" s="31">
        <v>72</v>
      </c>
      <c r="D48" s="31">
        <v>28</v>
      </c>
      <c r="E48" s="36">
        <v>45.6</v>
      </c>
      <c r="F48" s="36">
        <v>32.799999999999997</v>
      </c>
      <c r="G48" s="37">
        <v>12.8</v>
      </c>
      <c r="H48" s="30" t="s">
        <v>56</v>
      </c>
      <c r="I48" s="30" t="s">
        <v>56</v>
      </c>
      <c r="J48" s="30" t="s">
        <v>56</v>
      </c>
      <c r="K48" s="30" t="s">
        <v>56</v>
      </c>
      <c r="L48" s="30" t="s">
        <v>56</v>
      </c>
      <c r="M48" s="72" t="s">
        <v>56</v>
      </c>
    </row>
    <row r="49" spans="1:13">
      <c r="A49" s="81">
        <v>2006</v>
      </c>
      <c r="B49" s="48">
        <v>218505</v>
      </c>
      <c r="C49" s="82">
        <v>72.150751699045784</v>
      </c>
      <c r="D49" s="82">
        <v>27.849248300954216</v>
      </c>
      <c r="E49" s="82">
        <v>46.350122284389371</v>
      </c>
      <c r="F49" s="82">
        <v>33.514477681559072</v>
      </c>
      <c r="G49" s="83">
        <v>12.835644602830291</v>
      </c>
      <c r="H49" s="48" t="s">
        <v>56</v>
      </c>
      <c r="I49" s="48" t="s">
        <v>56</v>
      </c>
      <c r="J49" s="48" t="s">
        <v>56</v>
      </c>
      <c r="K49" s="48" t="s">
        <v>56</v>
      </c>
      <c r="L49" s="48" t="s">
        <v>56</v>
      </c>
      <c r="M49" s="84" t="s">
        <v>56</v>
      </c>
    </row>
    <row r="50" spans="1:13" ht="12.75" customHeight="1">
      <c r="A50" s="8">
        <v>2007</v>
      </c>
      <c r="B50" s="30">
        <v>231484</v>
      </c>
      <c r="C50" s="34">
        <v>72.455979678941091</v>
      </c>
      <c r="D50" s="31">
        <v>27.544020321058909</v>
      </c>
      <c r="E50" s="31">
        <v>48.518507915155858</v>
      </c>
      <c r="F50" s="31">
        <v>35.15087362500099</v>
      </c>
      <c r="G50" s="32">
        <v>13.367634290154887</v>
      </c>
      <c r="H50" s="30">
        <v>226061</v>
      </c>
      <c r="I50" s="34">
        <v>71.953145389961122</v>
      </c>
      <c r="J50" s="31">
        <v>28.046854610038878</v>
      </c>
      <c r="K50" s="31">
        <v>47.4</v>
      </c>
      <c r="L50" s="36">
        <v>34.1</v>
      </c>
      <c r="M50" s="37">
        <v>13.3</v>
      </c>
    </row>
    <row r="51" spans="1:13" ht="12.75" customHeight="1">
      <c r="A51" s="81">
        <v>2008</v>
      </c>
      <c r="B51" s="48">
        <v>236131</v>
      </c>
      <c r="C51" s="82">
        <v>72.649503877085181</v>
      </c>
      <c r="D51" s="82">
        <v>27.350496122914819</v>
      </c>
      <c r="E51" s="82">
        <v>49.507755823561148</v>
      </c>
      <c r="F51" s="82">
        <v>35.959462389769158</v>
      </c>
      <c r="G51" s="83">
        <v>13.548293433791986</v>
      </c>
      <c r="H51" s="48">
        <v>233228</v>
      </c>
      <c r="I51" s="82">
        <v>72.35837892534343</v>
      </c>
      <c r="J51" s="82">
        <v>27.64162107465657</v>
      </c>
      <c r="K51" s="85">
        <v>48.9</v>
      </c>
      <c r="L51" s="85">
        <v>35.4</v>
      </c>
      <c r="M51" s="86">
        <v>13.5</v>
      </c>
    </row>
    <row r="52" spans="1:13" ht="12.75" customHeight="1">
      <c r="A52" s="7">
        <v>2009</v>
      </c>
      <c r="B52" s="30">
        <v>238577</v>
      </c>
      <c r="C52" s="34">
        <v>72.688482125267726</v>
      </c>
      <c r="D52" s="31">
        <v>27.311517874732274</v>
      </c>
      <c r="E52" s="31">
        <v>50.664495816707003</v>
      </c>
      <c r="F52" s="31">
        <v>36.768409198319489</v>
      </c>
      <c r="G52" s="32">
        <v>13.896086618387502</v>
      </c>
      <c r="H52" s="30">
        <v>236827</v>
      </c>
      <c r="I52" s="34">
        <v>72.493845718604717</v>
      </c>
      <c r="J52" s="31">
        <v>27.506154281395283</v>
      </c>
      <c r="K52" s="31">
        <v>50.3</v>
      </c>
      <c r="L52" s="31">
        <v>36.4</v>
      </c>
      <c r="M52" s="37">
        <v>13.9</v>
      </c>
    </row>
    <row r="53" spans="1:13">
      <c r="A53" s="81">
        <v>2010</v>
      </c>
      <c r="B53" s="48">
        <v>242030</v>
      </c>
      <c r="C53" s="82">
        <v>71.814651076312856</v>
      </c>
      <c r="D53" s="82">
        <v>28.185348923687144</v>
      </c>
      <c r="E53" s="83">
        <v>53.328841949534102</v>
      </c>
      <c r="F53" s="83">
        <v>38.322293450130957</v>
      </c>
      <c r="G53" s="82">
        <v>15.006548499403147</v>
      </c>
      <c r="H53" s="48">
        <v>239564</v>
      </c>
      <c r="I53" s="82">
        <v>71.561252942846167</v>
      </c>
      <c r="J53" s="82">
        <v>28.438747057153833</v>
      </c>
      <c r="K53" s="85">
        <v>52.8</v>
      </c>
      <c r="L53" s="85">
        <v>37.799999999999997</v>
      </c>
      <c r="M53" s="83">
        <v>15</v>
      </c>
    </row>
    <row r="54" spans="1:13">
      <c r="A54" s="7">
        <v>2011</v>
      </c>
      <c r="B54" s="33">
        <v>266995</v>
      </c>
      <c r="C54" s="34">
        <f>197724/B54*100</f>
        <v>74.055319388003511</v>
      </c>
      <c r="D54" s="34">
        <f>69271/B54*100</f>
        <v>25.944680611996478</v>
      </c>
      <c r="E54" s="34">
        <v>62</v>
      </c>
      <c r="F54" s="34">
        <v>46.3</v>
      </c>
      <c r="G54" s="34">
        <v>15.7</v>
      </c>
      <c r="H54" s="33">
        <v>240924</v>
      </c>
      <c r="I54" s="34">
        <f>172296/H54*100</f>
        <v>71.514668526174233</v>
      </c>
      <c r="J54" s="34">
        <f>68628/H54*100</f>
        <v>28.48533147382577</v>
      </c>
      <c r="K54" s="34">
        <v>55.9</v>
      </c>
      <c r="L54" s="34">
        <v>40.299999999999997</v>
      </c>
      <c r="M54" s="35">
        <v>15.6</v>
      </c>
    </row>
    <row r="55" spans="1:13">
      <c r="A55" s="81">
        <v>2012</v>
      </c>
      <c r="B55" s="48">
        <v>262046</v>
      </c>
      <c r="C55" s="82">
        <v>74.027084056732278</v>
      </c>
      <c r="D55" s="82">
        <v>25.972915943267715</v>
      </c>
      <c r="E55" s="83">
        <v>64.279714719977676</v>
      </c>
      <c r="F55" s="83">
        <v>48.109022727171201</v>
      </c>
      <c r="G55" s="82">
        <v>16.1706919928065</v>
      </c>
      <c r="H55" s="227">
        <v>239660</v>
      </c>
      <c r="I55" s="82">
        <v>71.599999999999994</v>
      </c>
      <c r="J55" s="82">
        <v>28.4</v>
      </c>
      <c r="K55" s="82">
        <v>57.7</v>
      </c>
      <c r="L55" s="83">
        <v>41.8</v>
      </c>
      <c r="M55" s="83">
        <v>15.9</v>
      </c>
    </row>
    <row r="56" spans="1:13">
      <c r="A56" s="7">
        <v>2013</v>
      </c>
      <c r="B56" s="33">
        <v>250716</v>
      </c>
      <c r="C56" s="34">
        <v>80.532953620829943</v>
      </c>
      <c r="D56" s="34">
        <v>19.467046379170057</v>
      </c>
      <c r="E56" s="34">
        <v>62.91506760311826</v>
      </c>
      <c r="F56" s="34">
        <v>51.235418725109632</v>
      </c>
      <c r="G56" s="34">
        <v>11.679648878008615</v>
      </c>
      <c r="H56" s="33">
        <v>226063</v>
      </c>
      <c r="I56" s="34">
        <v>78.410000752002759</v>
      </c>
      <c r="J56" s="34">
        <v>21.589999247997241</v>
      </c>
      <c r="K56" s="34">
        <v>56.1</v>
      </c>
      <c r="L56" s="34">
        <v>44.6</v>
      </c>
      <c r="M56" s="35">
        <v>11.508287440160679</v>
      </c>
    </row>
    <row r="57" spans="1:13">
      <c r="A57" s="122">
        <v>2014</v>
      </c>
      <c r="B57" s="97">
        <v>228926</v>
      </c>
      <c r="C57" s="159">
        <v>79.183229515214521</v>
      </c>
      <c r="D57" s="159">
        <v>20.816770484785476</v>
      </c>
      <c r="E57" s="160">
        <v>57.519885996182424</v>
      </c>
      <c r="F57" s="160">
        <v>46.013958392051848</v>
      </c>
      <c r="G57" s="159">
        <v>11.505927604130578</v>
      </c>
      <c r="H57" s="228" t="s">
        <v>56</v>
      </c>
      <c r="I57" s="159" t="s">
        <v>56</v>
      </c>
      <c r="J57" s="159" t="s">
        <v>56</v>
      </c>
      <c r="K57" s="159" t="s">
        <v>56</v>
      </c>
      <c r="L57" s="160" t="s">
        <v>56</v>
      </c>
      <c r="M57" s="160" t="s">
        <v>56</v>
      </c>
    </row>
    <row r="58" spans="1:13" ht="79.5" customHeight="1">
      <c r="A58" s="716" t="s">
        <v>514</v>
      </c>
      <c r="B58" s="716"/>
      <c r="C58" s="716"/>
      <c r="D58" s="716"/>
      <c r="E58" s="716"/>
      <c r="F58" s="716"/>
      <c r="G58" s="716"/>
      <c r="H58" s="716"/>
      <c r="I58" s="716"/>
      <c r="J58" s="716"/>
      <c r="K58" s="716"/>
      <c r="L58" s="716"/>
      <c r="M58" s="716"/>
    </row>
  </sheetData>
  <mergeCells count="18">
    <mergeCell ref="K4:K5"/>
    <mergeCell ref="L4:M4"/>
    <mergeCell ref="A1:C1"/>
    <mergeCell ref="C6:G6"/>
    <mergeCell ref="A2:M2"/>
    <mergeCell ref="I4:J4"/>
    <mergeCell ref="E3:E5"/>
    <mergeCell ref="A3:A6"/>
    <mergeCell ref="A58:M58"/>
    <mergeCell ref="B24:M24"/>
    <mergeCell ref="C3:D4"/>
    <mergeCell ref="B3:B5"/>
    <mergeCell ref="F3:G4"/>
    <mergeCell ref="H3:M3"/>
    <mergeCell ref="B7:M7"/>
    <mergeCell ref="H4:H5"/>
    <mergeCell ref="B41:M41"/>
    <mergeCell ref="I6:M6"/>
  </mergeCells>
  <phoneticPr fontId="11" type="noConversion"/>
  <hyperlinks>
    <hyperlink ref="A1:B1" location="Inhalt!A1" display="Inhalt!A1"/>
  </hyperlinks>
  <pageMargins left="0.23622047244094491" right="0.23622047244094491" top="0.74803149606299213" bottom="0.74803149606299213" header="0.31496062992125984" footer="0.31496062992125984"/>
  <pageSetup paperSize="9" scale="80" orientation="portrait" r:id="rId1"/>
  <headerFooter scaleWithDoc="0">
    <oddHeader>&amp;CBildung in Deutschland 2016 - (Web-)Tabellen F2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0"/>
  <sheetViews>
    <sheetView zoomScaleNormal="100" workbookViewId="0">
      <selection sqref="A1:B1"/>
    </sheetView>
  </sheetViews>
  <sheetFormatPr baseColWidth="10" defaultRowHeight="12.75"/>
  <cols>
    <col min="2" max="7" width="9.7109375" customWidth="1"/>
    <col min="10" max="10" width="2.140625" customWidth="1"/>
  </cols>
  <sheetData>
    <row r="1" spans="1:11" ht="25.5" customHeight="1">
      <c r="A1" s="713" t="s">
        <v>116</v>
      </c>
      <c r="B1" s="713"/>
    </row>
    <row r="2" spans="1:11" ht="25.5" customHeight="1">
      <c r="A2" s="730" t="s">
        <v>443</v>
      </c>
      <c r="B2" s="730"/>
      <c r="C2" s="730"/>
      <c r="D2" s="730"/>
      <c r="E2" s="730"/>
      <c r="F2" s="730"/>
      <c r="G2" s="730"/>
      <c r="H2" s="730"/>
      <c r="I2" s="730"/>
      <c r="K2" s="207"/>
    </row>
    <row r="3" spans="1:11" ht="13.5">
      <c r="A3" s="737" t="s">
        <v>61</v>
      </c>
      <c r="B3" s="743" t="s">
        <v>203</v>
      </c>
      <c r="C3" s="743"/>
      <c r="D3" s="743"/>
      <c r="E3" s="741" t="s">
        <v>62</v>
      </c>
      <c r="F3" s="742"/>
      <c r="G3" s="742"/>
      <c r="H3" s="742"/>
      <c r="I3" s="742"/>
    </row>
    <row r="4" spans="1:11" ht="19.5" customHeight="1">
      <c r="A4" s="738"/>
      <c r="B4" s="744" t="s">
        <v>60</v>
      </c>
      <c r="C4" s="729" t="s">
        <v>91</v>
      </c>
      <c r="D4" s="729" t="s">
        <v>92</v>
      </c>
      <c r="E4" s="744" t="s">
        <v>60</v>
      </c>
      <c r="F4" s="729" t="s">
        <v>93</v>
      </c>
      <c r="G4" s="725" t="s">
        <v>94</v>
      </c>
      <c r="H4" s="725" t="s">
        <v>184</v>
      </c>
      <c r="I4" s="725" t="s">
        <v>230</v>
      </c>
    </row>
    <row r="5" spans="1:11" ht="19.5" customHeight="1">
      <c r="A5" s="738"/>
      <c r="B5" s="745"/>
      <c r="C5" s="735"/>
      <c r="D5" s="735"/>
      <c r="E5" s="745"/>
      <c r="F5" s="735"/>
      <c r="G5" s="740"/>
      <c r="H5" s="740"/>
      <c r="I5" s="740"/>
    </row>
    <row r="6" spans="1:11">
      <c r="A6" s="739"/>
      <c r="B6" s="443" t="s">
        <v>58</v>
      </c>
      <c r="C6" s="747" t="s">
        <v>59</v>
      </c>
      <c r="D6" s="748"/>
      <c r="E6" s="748"/>
      <c r="F6" s="748"/>
      <c r="G6" s="748"/>
      <c r="H6" s="748"/>
      <c r="I6" s="748"/>
    </row>
    <row r="7" spans="1:11">
      <c r="A7" s="736" t="s">
        <v>95</v>
      </c>
      <c r="B7" s="736"/>
      <c r="C7" s="736"/>
      <c r="D7" s="736"/>
      <c r="E7" s="736"/>
      <c r="F7" s="736"/>
      <c r="G7" s="736"/>
      <c r="H7" s="736"/>
      <c r="I7" s="736"/>
    </row>
    <row r="8" spans="1:11">
      <c r="A8" s="223">
        <v>1975</v>
      </c>
      <c r="B8" s="15">
        <v>163447</v>
      </c>
      <c r="C8" s="39">
        <v>36.9</v>
      </c>
      <c r="D8" s="39">
        <v>26.2</v>
      </c>
      <c r="E8" s="630" t="s">
        <v>115</v>
      </c>
      <c r="F8" s="630" t="s">
        <v>115</v>
      </c>
      <c r="G8" s="630" t="s">
        <v>115</v>
      </c>
      <c r="H8" s="630" t="s">
        <v>115</v>
      </c>
      <c r="I8" s="651" t="s">
        <v>115</v>
      </c>
    </row>
    <row r="9" spans="1:11">
      <c r="A9" s="224">
        <v>1980</v>
      </c>
      <c r="B9" s="60">
        <v>189953</v>
      </c>
      <c r="C9" s="61">
        <v>40.4</v>
      </c>
      <c r="D9" s="61">
        <v>27.2</v>
      </c>
      <c r="E9" s="61">
        <v>19.903773663621525</v>
      </c>
      <c r="F9" s="61">
        <v>23.288624053757967</v>
      </c>
      <c r="G9" s="62">
        <v>16.312712502592376</v>
      </c>
      <c r="H9" s="650" t="s">
        <v>115</v>
      </c>
      <c r="I9" s="652" t="s">
        <v>115</v>
      </c>
    </row>
    <row r="10" spans="1:11">
      <c r="A10" s="223">
        <v>1985</v>
      </c>
      <c r="B10" s="15">
        <v>206823</v>
      </c>
      <c r="C10" s="39">
        <v>39.799999999999997</v>
      </c>
      <c r="D10" s="39">
        <v>30.1</v>
      </c>
      <c r="E10" s="39">
        <v>19.771579202522219</v>
      </c>
      <c r="F10" s="39">
        <v>23.133030196560611</v>
      </c>
      <c r="G10" s="40">
        <v>16.210112700507398</v>
      </c>
      <c r="H10" s="630" t="s">
        <v>115</v>
      </c>
      <c r="I10" s="651" t="s">
        <v>115</v>
      </c>
    </row>
    <row r="11" spans="1:11">
      <c r="A11" s="224">
        <v>1990</v>
      </c>
      <c r="B11" s="60">
        <v>277868</v>
      </c>
      <c r="C11" s="61">
        <v>39.4</v>
      </c>
      <c r="D11" s="61">
        <v>28.8</v>
      </c>
      <c r="E11" s="61">
        <v>28.861882056927236</v>
      </c>
      <c r="F11" s="61">
        <v>33.489887082271117</v>
      </c>
      <c r="G11" s="62">
        <v>24.033108897198804</v>
      </c>
      <c r="H11" s="650" t="s">
        <v>115</v>
      </c>
      <c r="I11" s="653" t="s">
        <v>115</v>
      </c>
    </row>
    <row r="12" spans="1:11">
      <c r="A12" s="746" t="s">
        <v>86</v>
      </c>
      <c r="B12" s="746"/>
      <c r="C12" s="746"/>
      <c r="D12" s="746"/>
      <c r="E12" s="746"/>
      <c r="F12" s="746"/>
      <c r="G12" s="746"/>
      <c r="H12" s="746"/>
      <c r="I12" s="746"/>
    </row>
    <row r="13" spans="1:11">
      <c r="A13" s="223">
        <v>1995</v>
      </c>
      <c r="B13" s="15">
        <v>261427</v>
      </c>
      <c r="C13" s="39">
        <v>47.8</v>
      </c>
      <c r="D13" s="39">
        <v>31.2</v>
      </c>
      <c r="E13" s="39">
        <v>27.549858511146688</v>
      </c>
      <c r="F13" s="39">
        <v>27.566378490350225</v>
      </c>
      <c r="G13" s="40">
        <v>27.565556382793609</v>
      </c>
      <c r="H13" s="630" t="s">
        <v>115</v>
      </c>
      <c r="I13" s="651" t="s">
        <v>115</v>
      </c>
    </row>
    <row r="14" spans="1:11">
      <c r="A14" s="224">
        <v>2000</v>
      </c>
      <c r="B14" s="60">
        <v>314539</v>
      </c>
      <c r="C14" s="61">
        <v>49.2</v>
      </c>
      <c r="D14" s="61">
        <v>31.3</v>
      </c>
      <c r="E14" s="61">
        <v>33.317589840463732</v>
      </c>
      <c r="F14" s="61">
        <v>33.194170012192004</v>
      </c>
      <c r="G14" s="62">
        <v>33.476276601871156</v>
      </c>
      <c r="H14" s="650" t="s">
        <v>115</v>
      </c>
      <c r="I14" s="63">
        <v>28.4</v>
      </c>
    </row>
    <row r="15" spans="1:11">
      <c r="A15" s="223">
        <v>2001</v>
      </c>
      <c r="B15" s="15">
        <v>344659</v>
      </c>
      <c r="C15" s="39">
        <v>49.4</v>
      </c>
      <c r="D15" s="39">
        <v>31.3</v>
      </c>
      <c r="E15" s="39">
        <v>36.098476860537545</v>
      </c>
      <c r="F15" s="39">
        <v>35.816587387432847</v>
      </c>
      <c r="G15" s="40">
        <v>36.440867585676756</v>
      </c>
      <c r="H15" s="630" t="s">
        <v>115</v>
      </c>
      <c r="I15" s="651" t="s">
        <v>115</v>
      </c>
    </row>
    <row r="16" spans="1:11">
      <c r="A16" s="224">
        <v>2002</v>
      </c>
      <c r="B16" s="60">
        <v>358792</v>
      </c>
      <c r="C16" s="61">
        <v>50.6</v>
      </c>
      <c r="D16" s="61">
        <v>32</v>
      </c>
      <c r="E16" s="61">
        <v>37.305529617981513</v>
      </c>
      <c r="F16" s="61">
        <v>36.000421883568983</v>
      </c>
      <c r="G16" s="62">
        <v>38.732847537627073</v>
      </c>
      <c r="H16" s="650" t="s">
        <v>115</v>
      </c>
      <c r="I16" s="652" t="s">
        <v>115</v>
      </c>
    </row>
    <row r="17" spans="1:14">
      <c r="A17" s="223">
        <v>2003</v>
      </c>
      <c r="B17" s="15">
        <v>377395</v>
      </c>
      <c r="C17" s="39">
        <v>48.2</v>
      </c>
      <c r="D17" s="39">
        <v>32.200000000000003</v>
      </c>
      <c r="E17" s="39">
        <v>39.265419999850145</v>
      </c>
      <c r="F17" s="39">
        <v>39.763202631201402</v>
      </c>
      <c r="G17" s="40">
        <v>38.804092338647976</v>
      </c>
      <c r="H17" s="630" t="s">
        <v>115</v>
      </c>
      <c r="I17" s="651" t="s">
        <v>115</v>
      </c>
    </row>
    <row r="18" spans="1:14">
      <c r="A18" s="224">
        <v>2004</v>
      </c>
      <c r="B18" s="60">
        <v>358704</v>
      </c>
      <c r="C18" s="61">
        <v>48.8</v>
      </c>
      <c r="D18" s="61">
        <v>33.200000000000003</v>
      </c>
      <c r="E18" s="61">
        <v>37.429368453107386</v>
      </c>
      <c r="F18" s="61">
        <v>37.486806823129342</v>
      </c>
      <c r="G18" s="62">
        <v>37.425835899636724</v>
      </c>
      <c r="H18" s="650" t="s">
        <v>115</v>
      </c>
      <c r="I18" s="652" t="s">
        <v>115</v>
      </c>
    </row>
    <row r="19" spans="1:14">
      <c r="A19" s="223">
        <v>2005</v>
      </c>
      <c r="B19" s="15">
        <v>355961</v>
      </c>
      <c r="C19" s="39">
        <v>48.8</v>
      </c>
      <c r="D19" s="39">
        <v>33.1</v>
      </c>
      <c r="E19" s="39">
        <v>37.08534789552462</v>
      </c>
      <c r="F19" s="39">
        <v>37.226047055230318</v>
      </c>
      <c r="G19" s="40">
        <v>36.987933430341343</v>
      </c>
      <c r="H19" s="630" t="s">
        <v>115</v>
      </c>
      <c r="I19" s="38">
        <v>31.1</v>
      </c>
    </row>
    <row r="20" spans="1:14">
      <c r="A20" s="224">
        <v>2006</v>
      </c>
      <c r="B20" s="60">
        <v>344822</v>
      </c>
      <c r="C20" s="61">
        <v>49.4</v>
      </c>
      <c r="D20" s="61">
        <v>34</v>
      </c>
      <c r="E20" s="61">
        <v>35.630840125375286</v>
      </c>
      <c r="F20" s="61">
        <v>35.426026526795155</v>
      </c>
      <c r="G20" s="62">
        <v>35.902771973261494</v>
      </c>
      <c r="H20" s="650" t="s">
        <v>115</v>
      </c>
      <c r="I20" s="63">
        <v>30.1</v>
      </c>
    </row>
    <row r="21" spans="1:14">
      <c r="A21" s="223">
        <v>2007</v>
      </c>
      <c r="B21" s="15">
        <v>361360</v>
      </c>
      <c r="C21" s="39">
        <v>49.8</v>
      </c>
      <c r="D21" s="39">
        <v>35.200000000000003</v>
      </c>
      <c r="E21" s="39">
        <v>36.985181919589493</v>
      </c>
      <c r="F21" s="39">
        <v>36.476721526559743</v>
      </c>
      <c r="G21" s="40">
        <v>37.571764642560964</v>
      </c>
      <c r="H21" s="59">
        <v>36.799999999999997</v>
      </c>
      <c r="I21" s="59">
        <v>31.5</v>
      </c>
    </row>
    <row r="22" spans="1:14">
      <c r="A22" s="224">
        <v>2008</v>
      </c>
      <c r="B22" s="60">
        <v>396610</v>
      </c>
      <c r="C22" s="61">
        <v>49.6</v>
      </c>
      <c r="D22" s="61">
        <v>38.4</v>
      </c>
      <c r="E22" s="61">
        <v>40.347012132239506</v>
      </c>
      <c r="F22" s="61">
        <v>39.825348361991097</v>
      </c>
      <c r="G22" s="62">
        <v>40.927756377656806</v>
      </c>
      <c r="H22" s="63">
        <v>40</v>
      </c>
      <c r="I22" s="63">
        <v>34.1</v>
      </c>
    </row>
    <row r="23" spans="1:14">
      <c r="A23" s="223">
        <v>2009</v>
      </c>
      <c r="B23" s="15">
        <v>424273</v>
      </c>
      <c r="C23" s="39">
        <v>49.9</v>
      </c>
      <c r="D23" s="39">
        <v>39.1</v>
      </c>
      <c r="E23" s="39">
        <v>43.3</v>
      </c>
      <c r="F23" s="39">
        <v>42.4</v>
      </c>
      <c r="G23" s="40">
        <v>44.2</v>
      </c>
      <c r="H23" s="38">
        <v>43</v>
      </c>
      <c r="I23" s="307" t="str">
        <f>"36,8 (36,5)"</f>
        <v>36,8 (36,5)</v>
      </c>
    </row>
    <row r="24" spans="1:14">
      <c r="A24" s="224">
        <v>2010</v>
      </c>
      <c r="B24" s="60">
        <v>444608</v>
      </c>
      <c r="C24" s="61">
        <v>49.5</v>
      </c>
      <c r="D24" s="61">
        <v>38.700000000000003</v>
      </c>
      <c r="E24" s="61">
        <v>46</v>
      </c>
      <c r="F24" s="61">
        <v>45.3</v>
      </c>
      <c r="G24" s="62">
        <v>46.8</v>
      </c>
      <c r="H24" s="123">
        <v>45.7</v>
      </c>
      <c r="I24" s="305" t="str">
        <f>"38,9 (38,6)"</f>
        <v>38,9 (38,6)</v>
      </c>
    </row>
    <row r="25" spans="1:14">
      <c r="A25" s="11">
        <v>2011</v>
      </c>
      <c r="B25" s="15">
        <v>518748</v>
      </c>
      <c r="C25" s="39">
        <f>241823/B25*100</f>
        <v>46.616661654599149</v>
      </c>
      <c r="D25" s="39">
        <f>(188814+10358)/B25*100</f>
        <v>38.394750437592052</v>
      </c>
      <c r="E25" s="39">
        <v>55.6</v>
      </c>
      <c r="F25" s="39">
        <v>57.9</v>
      </c>
      <c r="G25" s="40">
        <v>53.3</v>
      </c>
      <c r="H25" s="38">
        <v>52.4</v>
      </c>
      <c r="I25" s="306" t="str">
        <f>"47,9 (44,7)"</f>
        <v>47,9 (44,7)</v>
      </c>
    </row>
    <row r="26" spans="1:14">
      <c r="A26" s="224">
        <v>2012</v>
      </c>
      <c r="B26" s="60">
        <v>495088</v>
      </c>
      <c r="C26" s="61">
        <v>49.468579323271825</v>
      </c>
      <c r="D26" s="61">
        <v>40.418067091102991</v>
      </c>
      <c r="E26" s="61">
        <v>55.9</v>
      </c>
      <c r="F26" s="61">
        <v>55.1</v>
      </c>
      <c r="G26" s="62">
        <v>56.7</v>
      </c>
      <c r="H26" s="123">
        <v>52.7</v>
      </c>
      <c r="I26" s="305" t="str">
        <f>"48,7 (42,8)"</f>
        <v>48,7 (42,8)</v>
      </c>
      <c r="J26" s="90"/>
    </row>
    <row r="27" spans="1:14">
      <c r="A27" s="11">
        <v>2013</v>
      </c>
      <c r="B27" s="488">
        <v>508621</v>
      </c>
      <c r="C27" s="294">
        <f>253359/B27*100</f>
        <v>49.812925537875941</v>
      </c>
      <c r="D27" s="489">
        <v>40.5</v>
      </c>
      <c r="E27" s="489">
        <v>58.5</v>
      </c>
      <c r="F27" s="489">
        <v>57.1</v>
      </c>
      <c r="G27" s="489">
        <v>59.9</v>
      </c>
      <c r="H27" s="38">
        <v>53.1</v>
      </c>
      <c r="I27" s="306" t="str">
        <f>"47,9 (43,6)"</f>
        <v>47,9 (43,6)</v>
      </c>
      <c r="N27" s="25"/>
    </row>
    <row r="28" spans="1:14">
      <c r="A28" s="224">
        <v>2014</v>
      </c>
      <c r="B28" s="60">
        <v>504882</v>
      </c>
      <c r="C28" s="61">
        <f>250662/500666*100</f>
        <v>50.065712470988643</v>
      </c>
      <c r="D28" s="61">
        <v>41.7</v>
      </c>
      <c r="E28" s="61">
        <v>58.3</v>
      </c>
      <c r="F28" s="61">
        <v>56.6</v>
      </c>
      <c r="G28" s="62">
        <v>60.2</v>
      </c>
      <c r="H28" s="650" t="s">
        <v>115</v>
      </c>
      <c r="I28" s="305">
        <v>47.9</v>
      </c>
      <c r="J28" s="90"/>
    </row>
    <row r="29" spans="1:14" ht="13.5">
      <c r="A29" s="18" t="s">
        <v>231</v>
      </c>
      <c r="B29" s="168">
        <v>505736</v>
      </c>
      <c r="C29" s="221">
        <v>50.3</v>
      </c>
      <c r="D29" s="221">
        <f>210105/505736*100</f>
        <v>41.544402613221123</v>
      </c>
      <c r="E29" s="221">
        <v>58</v>
      </c>
      <c r="F29" s="221">
        <v>55.8</v>
      </c>
      <c r="G29" s="221">
        <v>60.3</v>
      </c>
      <c r="H29" s="630" t="s">
        <v>115</v>
      </c>
      <c r="I29" s="651" t="s">
        <v>115</v>
      </c>
      <c r="N29" s="25"/>
    </row>
    <row r="30" spans="1:14" ht="135" customHeight="1">
      <c r="A30" s="716" t="s">
        <v>512</v>
      </c>
      <c r="B30" s="716"/>
      <c r="C30" s="716"/>
      <c r="D30" s="716"/>
      <c r="E30" s="716"/>
      <c r="F30" s="716"/>
      <c r="G30" s="716"/>
      <c r="H30" s="716"/>
      <c r="I30" s="716"/>
    </row>
  </sheetData>
  <mergeCells count="17">
    <mergeCell ref="A1:B1"/>
    <mergeCell ref="B3:D3"/>
    <mergeCell ref="B4:B5"/>
    <mergeCell ref="C4:C5"/>
    <mergeCell ref="D4:D5"/>
    <mergeCell ref="A30:I30"/>
    <mergeCell ref="A12:I12"/>
    <mergeCell ref="I4:I5"/>
    <mergeCell ref="C6:I6"/>
    <mergeCell ref="E4:E5"/>
    <mergeCell ref="F4:F5"/>
    <mergeCell ref="A7:I7"/>
    <mergeCell ref="A2:I2"/>
    <mergeCell ref="A3:A6"/>
    <mergeCell ref="G4:G5"/>
    <mergeCell ref="H4:H5"/>
    <mergeCell ref="E3:I3"/>
  </mergeCells>
  <phoneticPr fontId="11" type="noConversion"/>
  <hyperlinks>
    <hyperlink ref="A1:B1" location="Inhalt!A1" display="Inhalt!A1"/>
  </hyperlinks>
  <pageMargins left="0.23622047244094491" right="0.23622047244094491" top="0.74803149606299213" bottom="0.74803149606299213" header="0.31496062992125984" footer="0.31496062992125984"/>
  <pageSetup paperSize="9" scale="96" orientation="landscape" r:id="rId1"/>
  <headerFooter scaleWithDoc="0">
    <oddHeader>&amp;CBildung in Deutschland 2016 - (Web-)Tabellen F2</oddHead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52"/>
  <sheetViews>
    <sheetView zoomScaleNormal="100" zoomScaleSheetLayoutView="100" workbookViewId="0">
      <selection sqref="A1:B1"/>
    </sheetView>
  </sheetViews>
  <sheetFormatPr baseColWidth="10" defaultRowHeight="12.75"/>
  <cols>
    <col min="1" max="1" width="10.7109375" customWidth="1"/>
    <col min="2" max="6" width="10.85546875" customWidth="1"/>
    <col min="7" max="7" width="11.42578125" customWidth="1"/>
    <col min="8" max="9" width="10.85546875" customWidth="1"/>
    <col min="10" max="10" width="3.140625" customWidth="1"/>
  </cols>
  <sheetData>
    <row r="1" spans="1:13" ht="25.5" customHeight="1">
      <c r="A1" s="713" t="s">
        <v>116</v>
      </c>
      <c r="B1" s="713"/>
    </row>
    <row r="2" spans="1:13" ht="12.75" customHeight="1">
      <c r="A2" s="730" t="s">
        <v>447</v>
      </c>
      <c r="B2" s="730"/>
      <c r="C2" s="730"/>
      <c r="D2" s="730"/>
      <c r="E2" s="730"/>
      <c r="F2" s="730"/>
      <c r="G2" s="730"/>
      <c r="H2" s="730"/>
      <c r="I2" s="730"/>
    </row>
    <row r="3" spans="1:13" ht="17.25" customHeight="1">
      <c r="A3" s="719" t="s">
        <v>61</v>
      </c>
      <c r="B3" s="725" t="s">
        <v>183</v>
      </c>
      <c r="C3" s="758"/>
      <c r="D3" s="758"/>
      <c r="E3" s="758"/>
      <c r="F3" s="758"/>
      <c r="G3" s="758"/>
      <c r="H3" s="758"/>
      <c r="I3" s="758"/>
    </row>
    <row r="4" spans="1:13" ht="12.75" customHeight="1">
      <c r="A4" s="755"/>
      <c r="B4" s="749" t="s">
        <v>435</v>
      </c>
      <c r="C4" s="749" t="s">
        <v>71</v>
      </c>
      <c r="D4" s="749" t="s">
        <v>515</v>
      </c>
      <c r="E4" s="749" t="s">
        <v>438</v>
      </c>
      <c r="F4" s="749" t="s">
        <v>164</v>
      </c>
      <c r="G4" s="750" t="s">
        <v>436</v>
      </c>
      <c r="H4" s="750" t="s">
        <v>437</v>
      </c>
      <c r="I4" s="757" t="s">
        <v>36</v>
      </c>
      <c r="J4" s="5"/>
    </row>
    <row r="5" spans="1:13">
      <c r="A5" s="755"/>
      <c r="B5" s="731"/>
      <c r="C5" s="749"/>
      <c r="D5" s="749"/>
      <c r="E5" s="731"/>
      <c r="F5" s="749"/>
      <c r="G5" s="751"/>
      <c r="H5" s="751"/>
      <c r="I5" s="757"/>
      <c r="J5" s="5"/>
    </row>
    <row r="6" spans="1:13" ht="33.75" customHeight="1">
      <c r="A6" s="755"/>
      <c r="B6" s="731"/>
      <c r="C6" s="749"/>
      <c r="D6" s="749"/>
      <c r="E6" s="731"/>
      <c r="F6" s="749"/>
      <c r="G6" s="752"/>
      <c r="H6" s="752"/>
      <c r="I6" s="757"/>
      <c r="J6" s="5"/>
      <c r="K6" s="26"/>
      <c r="L6" s="28"/>
    </row>
    <row r="7" spans="1:13">
      <c r="A7" s="756"/>
      <c r="B7" s="759" t="s">
        <v>59</v>
      </c>
      <c r="C7" s="760"/>
      <c r="D7" s="760"/>
      <c r="E7" s="760"/>
      <c r="F7" s="760"/>
      <c r="G7" s="760"/>
      <c r="H7" s="760"/>
      <c r="I7" s="760"/>
      <c r="J7" s="5"/>
      <c r="K7" s="26"/>
      <c r="L7" s="28"/>
    </row>
    <row r="8" spans="1:13" ht="12.75" customHeight="1">
      <c r="A8" s="195"/>
      <c r="B8" s="753" t="s">
        <v>95</v>
      </c>
      <c r="C8" s="753"/>
      <c r="D8" s="753"/>
      <c r="E8" s="753"/>
      <c r="F8" s="753"/>
      <c r="G8" s="753"/>
      <c r="H8" s="753"/>
      <c r="I8" s="753"/>
      <c r="J8" s="5"/>
      <c r="K8" s="26"/>
      <c r="L8" s="28"/>
    </row>
    <row r="9" spans="1:13" ht="12.75" customHeight="1">
      <c r="A9" s="19">
        <v>1975</v>
      </c>
      <c r="B9" s="674">
        <v>19.06000110127442</v>
      </c>
      <c r="C9" s="674">
        <v>1.7271653808268124</v>
      </c>
      <c r="D9" s="674">
        <v>28.080050413895634</v>
      </c>
      <c r="E9" s="674">
        <v>15.774532417236168</v>
      </c>
      <c r="F9" s="674">
        <v>3.0444119500510869</v>
      </c>
      <c r="G9" s="674">
        <v>3.7143538884164289</v>
      </c>
      <c r="H9" s="674">
        <v>22.60610473119727</v>
      </c>
      <c r="I9" s="675">
        <v>5.8551089955765478</v>
      </c>
      <c r="J9" s="5"/>
      <c r="K9" s="22"/>
      <c r="M9" s="26"/>
    </row>
    <row r="10" spans="1:13" ht="12.75" customHeight="1">
      <c r="A10" s="67">
        <v>1976</v>
      </c>
      <c r="B10" s="676">
        <v>17.666357090303826</v>
      </c>
      <c r="C10" s="676">
        <v>1.7078966095357559</v>
      </c>
      <c r="D10" s="676">
        <v>29.319494867867178</v>
      </c>
      <c r="E10" s="676">
        <v>14.354292055144796</v>
      </c>
      <c r="F10" s="676">
        <v>3.6540061995682014</v>
      </c>
      <c r="G10" s="676">
        <v>3.4881617194755696</v>
      </c>
      <c r="H10" s="676">
        <v>24.947834372625408</v>
      </c>
      <c r="I10" s="677">
        <v>4.7075709512839374</v>
      </c>
      <c r="J10" s="5"/>
      <c r="K10" s="22"/>
    </row>
    <row r="11" spans="1:13" ht="12.75" customHeight="1">
      <c r="A11" s="19">
        <v>1977</v>
      </c>
      <c r="B11" s="674">
        <v>16.857798867289148</v>
      </c>
      <c r="C11" s="674">
        <v>1.7498851982243995</v>
      </c>
      <c r="D11" s="674">
        <v>30.180927598346852</v>
      </c>
      <c r="E11" s="674">
        <v>14.01806214602786</v>
      </c>
      <c r="F11" s="674">
        <v>4.5706413592530231</v>
      </c>
      <c r="G11" s="674">
        <v>3.8181539874483388</v>
      </c>
      <c r="H11" s="674">
        <v>23.581203122608297</v>
      </c>
      <c r="I11" s="675">
        <v>5.0433185366600339</v>
      </c>
      <c r="J11" s="5"/>
      <c r="K11" s="22"/>
    </row>
    <row r="12" spans="1:13" ht="12.75" customHeight="1">
      <c r="A12" s="67">
        <v>1978</v>
      </c>
      <c r="B12" s="676">
        <v>17.132241395657534</v>
      </c>
      <c r="C12" s="676">
        <v>1.8737555703043518</v>
      </c>
      <c r="D12" s="676">
        <v>30.751042950602063</v>
      </c>
      <c r="E12" s="676">
        <v>13.857020953825733</v>
      </c>
      <c r="F12" s="676">
        <v>5.0648288612875705</v>
      </c>
      <c r="G12" s="676">
        <v>3.8251398501943679</v>
      </c>
      <c r="H12" s="676">
        <v>21.964184128188112</v>
      </c>
      <c r="I12" s="677">
        <v>5.3984545368351196</v>
      </c>
      <c r="J12" s="5"/>
      <c r="K12" s="22"/>
    </row>
    <row r="13" spans="1:13" ht="12.75" customHeight="1">
      <c r="A13" s="19">
        <v>1979</v>
      </c>
      <c r="B13" s="674">
        <v>16.157696681242157</v>
      </c>
      <c r="C13" s="674">
        <v>1.9166969508692542</v>
      </c>
      <c r="D13" s="674">
        <v>32.23567752599557</v>
      </c>
      <c r="E13" s="674">
        <v>12.643166125458659</v>
      </c>
      <c r="F13" s="674">
        <v>5.400747922112938</v>
      </c>
      <c r="G13" s="674">
        <v>3.8884916122527931</v>
      </c>
      <c r="H13" s="674">
        <v>22.376704219077876</v>
      </c>
      <c r="I13" s="675">
        <v>5.2225595817263164</v>
      </c>
      <c r="J13" s="5"/>
      <c r="K13" s="22"/>
    </row>
    <row r="14" spans="1:13" ht="12.75" customHeight="1">
      <c r="A14" s="67">
        <v>1980</v>
      </c>
      <c r="B14" s="676">
        <v>16.591125640256259</v>
      </c>
      <c r="C14" s="676">
        <v>1.6392665940209408</v>
      </c>
      <c r="D14" s="676">
        <v>33.350705137316218</v>
      </c>
      <c r="E14" s="676">
        <v>12.864084058474546</v>
      </c>
      <c r="F14" s="676">
        <v>5.3499892084247982</v>
      </c>
      <c r="G14" s="676">
        <v>3.6017540257839689</v>
      </c>
      <c r="H14" s="676">
        <v>21.747392913356812</v>
      </c>
      <c r="I14" s="677">
        <v>4.7530308533767096</v>
      </c>
      <c r="J14" s="5"/>
      <c r="K14" s="22"/>
      <c r="M14" s="26"/>
    </row>
    <row r="15" spans="1:13" ht="12.75" customHeight="1">
      <c r="A15" s="19">
        <v>1981</v>
      </c>
      <c r="B15" s="674">
        <v>16.393350870319583</v>
      </c>
      <c r="C15" s="674">
        <v>1.3437249305050278</v>
      </c>
      <c r="D15" s="674">
        <v>33.790414357941081</v>
      </c>
      <c r="E15" s="674">
        <v>13.023544336859386</v>
      </c>
      <c r="F15" s="674">
        <v>4.5190388239025392</v>
      </c>
      <c r="G15" s="674">
        <v>3.2088953564299172</v>
      </c>
      <c r="H15" s="674">
        <v>23.334919124643196</v>
      </c>
      <c r="I15" s="675">
        <v>4.3035577694446001</v>
      </c>
      <c r="J15" s="5"/>
      <c r="K15" s="22"/>
    </row>
    <row r="16" spans="1:13" ht="12.75" customHeight="1">
      <c r="A16" s="67">
        <v>1982</v>
      </c>
      <c r="B16" s="676">
        <v>15.297835935352891</v>
      </c>
      <c r="C16" s="676">
        <v>1.0580955167247357</v>
      </c>
      <c r="D16" s="676">
        <v>33.30585033289892</v>
      </c>
      <c r="E16" s="676">
        <v>13.169676498488435</v>
      </c>
      <c r="F16" s="676">
        <v>3.9446971107387609</v>
      </c>
      <c r="G16" s="676">
        <v>3.0656843710382367</v>
      </c>
      <c r="H16" s="676">
        <v>25.796342101297022</v>
      </c>
      <c r="I16" s="677">
        <v>4.2962135517788598</v>
      </c>
      <c r="J16" s="5"/>
      <c r="K16" s="22"/>
    </row>
    <row r="17" spans="1:13" ht="12.75" customHeight="1">
      <c r="A17" s="19">
        <v>1983</v>
      </c>
      <c r="B17" s="674">
        <v>14.652524373484063</v>
      </c>
      <c r="C17" s="674">
        <v>0.85258727279777013</v>
      </c>
      <c r="D17" s="674">
        <v>32.543932585721855</v>
      </c>
      <c r="E17" s="674">
        <v>13.504396489701314</v>
      </c>
      <c r="F17" s="674">
        <v>3.7145060465196429</v>
      </c>
      <c r="G17" s="674">
        <v>3.0178746063407678</v>
      </c>
      <c r="H17" s="674">
        <v>27.600305018589761</v>
      </c>
      <c r="I17" s="675">
        <v>4.038911411055631</v>
      </c>
      <c r="J17" s="5"/>
      <c r="K17" s="22"/>
    </row>
    <row r="18" spans="1:13" ht="12.75" customHeight="1">
      <c r="A18" s="67">
        <v>1984</v>
      </c>
      <c r="B18" s="676">
        <v>15.128348391727195</v>
      </c>
      <c r="C18" s="676">
        <v>0.80084308835620488</v>
      </c>
      <c r="D18" s="676">
        <v>32.238136120612509</v>
      </c>
      <c r="E18" s="676">
        <v>13.385844655519366</v>
      </c>
      <c r="F18" s="676">
        <v>4.0137546958113592</v>
      </c>
      <c r="G18" s="676">
        <v>3.1702120894146075</v>
      </c>
      <c r="H18" s="676">
        <v>27.028794919665856</v>
      </c>
      <c r="I18" s="677">
        <v>4.1223204916804077</v>
      </c>
      <c r="J18" s="5"/>
      <c r="K18" s="22"/>
    </row>
    <row r="19" spans="1:13" ht="12.75" customHeight="1">
      <c r="A19" s="19">
        <v>1985</v>
      </c>
      <c r="B19" s="674">
        <v>15.085362846491929</v>
      </c>
      <c r="C19" s="674">
        <v>0.68561040116428051</v>
      </c>
      <c r="D19" s="674">
        <v>32.664162109629977</v>
      </c>
      <c r="E19" s="674">
        <v>12.924094515600295</v>
      </c>
      <c r="F19" s="674">
        <v>4.3892603820658245</v>
      </c>
      <c r="G19" s="674">
        <v>3.4275685006019643</v>
      </c>
      <c r="H19" s="674">
        <v>26.569578818603347</v>
      </c>
      <c r="I19" s="675">
        <v>4.110277870449611</v>
      </c>
      <c r="J19" s="5"/>
      <c r="K19" s="22"/>
      <c r="M19" s="26"/>
    </row>
    <row r="20" spans="1:13" ht="12.75" customHeight="1">
      <c r="A20" s="67">
        <v>1986</v>
      </c>
      <c r="B20" s="676">
        <v>14.717870485384617</v>
      </c>
      <c r="C20" s="676">
        <v>0.70514667334186631</v>
      </c>
      <c r="D20" s="676">
        <v>34.141756679529024</v>
      </c>
      <c r="E20" s="676">
        <v>12.514582319852263</v>
      </c>
      <c r="F20" s="676">
        <v>4.5317363233189596</v>
      </c>
      <c r="G20" s="676">
        <v>3.2097634239995467</v>
      </c>
      <c r="H20" s="676">
        <v>26.111680497239398</v>
      </c>
      <c r="I20" s="677">
        <v>3.9900060926939624</v>
      </c>
      <c r="J20" s="5"/>
      <c r="K20" s="22"/>
    </row>
    <row r="21" spans="1:13" ht="12.75" customHeight="1">
      <c r="A21" s="19">
        <v>1987</v>
      </c>
      <c r="B21" s="674">
        <v>14.091320250127817</v>
      </c>
      <c r="C21" s="674">
        <v>0.77301905673321891</v>
      </c>
      <c r="D21" s="674">
        <v>35.184384053696206</v>
      </c>
      <c r="E21" s="674">
        <v>12.425986374938276</v>
      </c>
      <c r="F21" s="674">
        <v>4.680501479180049</v>
      </c>
      <c r="G21" s="674">
        <v>2.9290823839925189</v>
      </c>
      <c r="H21" s="674">
        <v>26.160730282333304</v>
      </c>
      <c r="I21" s="675">
        <v>3.6916139012335965</v>
      </c>
      <c r="J21" s="5"/>
      <c r="K21" s="22"/>
    </row>
    <row r="22" spans="1:13" ht="12.75" customHeight="1">
      <c r="A22" s="67">
        <v>1988</v>
      </c>
      <c r="B22" s="676">
        <v>13.830715532286215</v>
      </c>
      <c r="C22" s="676">
        <v>0.81714537358712136</v>
      </c>
      <c r="D22" s="676">
        <v>35.200861183148213</v>
      </c>
      <c r="E22" s="676">
        <v>12.54464941038313</v>
      </c>
      <c r="F22" s="676">
        <v>4.4812513252108106</v>
      </c>
      <c r="G22" s="676">
        <v>2.8673484366590007</v>
      </c>
      <c r="H22" s="676">
        <v>26.702386194973172</v>
      </c>
      <c r="I22" s="677">
        <v>3.5014108398166726</v>
      </c>
      <c r="J22" s="5"/>
      <c r="K22" s="22"/>
    </row>
    <row r="23" spans="1:13" ht="12.75" customHeight="1">
      <c r="A23" s="19">
        <v>1989</v>
      </c>
      <c r="B23" s="674">
        <v>14.423623392881982</v>
      </c>
      <c r="C23" s="674">
        <v>0.82228801939471019</v>
      </c>
      <c r="D23" s="674">
        <v>32.897482264570868</v>
      </c>
      <c r="E23" s="674">
        <v>12.82236750591181</v>
      </c>
      <c r="F23" s="674">
        <v>4.2875027323490249</v>
      </c>
      <c r="G23" s="674">
        <v>2.7200286151461559</v>
      </c>
      <c r="H23" s="674">
        <v>28.381058362975182</v>
      </c>
      <c r="I23" s="675">
        <v>3.5864316515311092</v>
      </c>
      <c r="J23" s="5"/>
      <c r="K23" s="22"/>
    </row>
    <row r="24" spans="1:13" ht="12.75" customHeight="1">
      <c r="A24" s="67">
        <v>1990</v>
      </c>
      <c r="B24" s="676">
        <v>14.858134078051449</v>
      </c>
      <c r="C24" s="676">
        <v>0.92993795615184183</v>
      </c>
      <c r="D24" s="676">
        <v>34.754631695625257</v>
      </c>
      <c r="E24" s="676">
        <v>13.155527084802857</v>
      </c>
      <c r="F24" s="676">
        <v>3.4879871017893387</v>
      </c>
      <c r="G24" s="676">
        <v>2.4738364979054803</v>
      </c>
      <c r="H24" s="676">
        <v>26.961362949314061</v>
      </c>
      <c r="I24" s="677">
        <v>3.3145234427857835</v>
      </c>
      <c r="J24" s="5"/>
      <c r="K24" s="22"/>
      <c r="M24" s="26"/>
    </row>
    <row r="25" spans="1:13" ht="12.75" customHeight="1">
      <c r="A25" s="19">
        <v>1991</v>
      </c>
      <c r="B25" s="674">
        <v>14.826403092718918</v>
      </c>
      <c r="C25" s="674">
        <v>0.85757351288202921</v>
      </c>
      <c r="D25" s="674">
        <v>36.651225183989503</v>
      </c>
      <c r="E25" s="674">
        <v>12.256262276715791</v>
      </c>
      <c r="F25" s="674">
        <v>3.2327610034384016</v>
      </c>
      <c r="G25" s="674">
        <v>2.5561366073698988</v>
      </c>
      <c r="H25" s="674">
        <v>26.409357759621443</v>
      </c>
      <c r="I25" s="675">
        <v>3.1137252300559801</v>
      </c>
      <c r="J25" s="5"/>
      <c r="K25" s="22"/>
    </row>
    <row r="26" spans="1:13" ht="12.75" customHeight="1">
      <c r="A26" s="67">
        <v>1992</v>
      </c>
      <c r="B26" s="676">
        <v>15.010350504101345</v>
      </c>
      <c r="C26" s="676">
        <v>0.84782286154346154</v>
      </c>
      <c r="D26" s="676">
        <v>37.333173189015042</v>
      </c>
      <c r="E26" s="676">
        <v>11.339277513618155</v>
      </c>
      <c r="F26" s="676">
        <v>4.0879192307420569</v>
      </c>
      <c r="G26" s="676">
        <v>2.5840934300793421</v>
      </c>
      <c r="H26" s="676">
        <v>25.477430248906664</v>
      </c>
      <c r="I26" s="678">
        <v>3.2800146955962663</v>
      </c>
      <c r="J26" s="5"/>
      <c r="K26" s="22"/>
    </row>
    <row r="27" spans="1:13" ht="12.75" customHeight="1">
      <c r="A27" s="196"/>
      <c r="B27" s="754" t="s">
        <v>86</v>
      </c>
      <c r="C27" s="754"/>
      <c r="D27" s="754"/>
      <c r="E27" s="754"/>
      <c r="F27" s="754"/>
      <c r="G27" s="754"/>
      <c r="H27" s="754"/>
      <c r="I27" s="754"/>
      <c r="J27" s="5"/>
    </row>
    <row r="28" spans="1:13" ht="12.75" customHeight="1">
      <c r="A28" s="19">
        <v>1993</v>
      </c>
      <c r="B28" s="667">
        <v>15.254628544222301</v>
      </c>
      <c r="C28" s="667">
        <v>0.90929748563555246</v>
      </c>
      <c r="D28" s="667">
        <v>38.434320299227764</v>
      </c>
      <c r="E28" s="667">
        <v>10.534288919266935</v>
      </c>
      <c r="F28" s="667">
        <v>4.0653280287974258</v>
      </c>
      <c r="G28" s="667">
        <v>2.7617972421703394</v>
      </c>
      <c r="H28" s="667">
        <v>24.459056364902054</v>
      </c>
      <c r="I28" s="679">
        <v>3.4644198133794055</v>
      </c>
      <c r="J28" s="5"/>
      <c r="K28" s="22"/>
    </row>
    <row r="29" spans="1:13" ht="12.75" customHeight="1">
      <c r="A29" s="67">
        <v>1994</v>
      </c>
      <c r="B29" s="668">
        <v>15.602063530261102</v>
      </c>
      <c r="C29" s="668">
        <v>1.0265010227409457</v>
      </c>
      <c r="D29" s="668">
        <v>39.486448682469018</v>
      </c>
      <c r="E29" s="668">
        <v>9.9664601131031159</v>
      </c>
      <c r="F29" s="668">
        <v>4.1169083142822762</v>
      </c>
      <c r="G29" s="668">
        <v>2.6670226206232703</v>
      </c>
      <c r="H29" s="668">
        <v>23.384294910359767</v>
      </c>
      <c r="I29" s="680">
        <v>3.6683311274214896</v>
      </c>
      <c r="J29" s="5"/>
      <c r="K29" s="22"/>
    </row>
    <row r="30" spans="1:13" ht="12.75" customHeight="1">
      <c r="A30" s="20">
        <v>1995</v>
      </c>
      <c r="B30" s="669">
        <v>16.230917235021629</v>
      </c>
      <c r="C30" s="669">
        <v>1.1972749562975515</v>
      </c>
      <c r="D30" s="669">
        <v>40.574997991791207</v>
      </c>
      <c r="E30" s="669">
        <v>9.8054141309046123</v>
      </c>
      <c r="F30" s="669">
        <v>4.178986868227077</v>
      </c>
      <c r="G30" s="669">
        <v>2.7613827186939375</v>
      </c>
      <c r="H30" s="669">
        <v>21.410183339899859</v>
      </c>
      <c r="I30" s="681">
        <v>3.7448312530840346</v>
      </c>
      <c r="J30" s="5"/>
      <c r="K30" s="22"/>
      <c r="M30" s="26"/>
    </row>
    <row r="31" spans="1:13" ht="12.75" customHeight="1">
      <c r="A31" s="67">
        <v>1996</v>
      </c>
      <c r="B31" s="668">
        <v>16.555737625006092</v>
      </c>
      <c r="C31" s="668">
        <v>1.2677783319021925</v>
      </c>
      <c r="D31" s="668">
        <v>40.457915083974846</v>
      </c>
      <c r="E31" s="668">
        <v>9.8932456400199484</v>
      </c>
      <c r="F31" s="668">
        <v>4.2660497137093296</v>
      </c>
      <c r="G31" s="668">
        <v>2.8599069320964277</v>
      </c>
      <c r="H31" s="668">
        <v>20.943653046455207</v>
      </c>
      <c r="I31" s="680">
        <v>3.6518465467008139</v>
      </c>
      <c r="J31" s="5"/>
      <c r="K31" s="22"/>
    </row>
    <row r="32" spans="1:13" ht="12.75" customHeight="1">
      <c r="A32" s="19">
        <v>1997</v>
      </c>
      <c r="B32" s="667">
        <v>16.377400571796368</v>
      </c>
      <c r="C32" s="667">
        <v>1.222177316748245</v>
      </c>
      <c r="D32" s="667">
        <v>40.461328902659901</v>
      </c>
      <c r="E32" s="667">
        <v>9.958537279027647</v>
      </c>
      <c r="F32" s="667">
        <v>4.1391620638555837</v>
      </c>
      <c r="G32" s="667">
        <v>3.0086667564776146</v>
      </c>
      <c r="H32" s="667">
        <v>20.955139431496701</v>
      </c>
      <c r="I32" s="679">
        <v>3.7458649542712585</v>
      </c>
      <c r="J32" s="5"/>
      <c r="K32" s="22"/>
    </row>
    <row r="33" spans="1:14" ht="12.75" customHeight="1">
      <c r="A33" s="67">
        <v>1998</v>
      </c>
      <c r="B33" s="668">
        <v>15.988661723021041</v>
      </c>
      <c r="C33" s="668">
        <v>1.1198570582980083</v>
      </c>
      <c r="D33" s="668">
        <v>40.067794366891057</v>
      </c>
      <c r="E33" s="668">
        <v>9.5801822800819121</v>
      </c>
      <c r="F33" s="668">
        <v>3.9694998878672347</v>
      </c>
      <c r="G33" s="668">
        <v>2.7404512516590134</v>
      </c>
      <c r="H33" s="668">
        <v>22.653392108059219</v>
      </c>
      <c r="I33" s="680">
        <v>3.7220725076195129</v>
      </c>
      <c r="J33" s="5"/>
      <c r="K33" s="22"/>
      <c r="M33" s="26"/>
    </row>
    <row r="34" spans="1:14" ht="12.75" customHeight="1">
      <c r="A34" s="19">
        <v>1999</v>
      </c>
      <c r="B34" s="667">
        <v>15.72291164775949</v>
      </c>
      <c r="C34" s="667">
        <v>1.0553881154569167</v>
      </c>
      <c r="D34" s="667">
        <v>39.798544932178167</v>
      </c>
      <c r="E34" s="667">
        <v>9.7730795269826753</v>
      </c>
      <c r="F34" s="667">
        <v>3.9455913232044484</v>
      </c>
      <c r="G34" s="667">
        <v>2.5183601791169932</v>
      </c>
      <c r="H34" s="667">
        <v>23.377310701999772</v>
      </c>
      <c r="I34" s="679">
        <v>3.6366385665141951</v>
      </c>
      <c r="J34" s="5"/>
      <c r="K34" s="22"/>
      <c r="M34" s="26"/>
    </row>
    <row r="35" spans="1:14" ht="12.75" customHeight="1">
      <c r="A35" s="67">
        <v>2000</v>
      </c>
      <c r="B35" s="668">
        <v>15.721738798686333</v>
      </c>
      <c r="C35" s="668">
        <v>1.032622345718655</v>
      </c>
      <c r="D35" s="668">
        <v>38.166968166109768</v>
      </c>
      <c r="E35" s="668">
        <v>10.062981061172065</v>
      </c>
      <c r="F35" s="668">
        <v>3.6768095530284004</v>
      </c>
      <c r="G35" s="668">
        <v>2.2594972324576603</v>
      </c>
      <c r="H35" s="668">
        <v>25.419423346548442</v>
      </c>
      <c r="I35" s="680">
        <v>3.4768343512251261</v>
      </c>
      <c r="J35" s="5"/>
      <c r="K35" s="22"/>
      <c r="M35" s="26"/>
    </row>
    <row r="36" spans="1:14" ht="12.75" customHeight="1">
      <c r="A36" s="19">
        <v>2001</v>
      </c>
      <c r="B36" s="667">
        <v>16.467290858500721</v>
      </c>
      <c r="C36" s="667">
        <v>1.0851305203113801</v>
      </c>
      <c r="D36" s="667">
        <v>37.892235513942765</v>
      </c>
      <c r="E36" s="667">
        <v>10.988542298329653</v>
      </c>
      <c r="F36" s="667">
        <v>3.5110065310930514</v>
      </c>
      <c r="G36" s="667">
        <v>2.1569145155066312</v>
      </c>
      <c r="H36" s="667">
        <v>24.296478548362295</v>
      </c>
      <c r="I36" s="679">
        <v>3.3897272376464853</v>
      </c>
      <c r="J36" s="5"/>
      <c r="K36" s="22"/>
      <c r="M36" s="26"/>
    </row>
    <row r="37" spans="1:14" ht="12.75" customHeight="1">
      <c r="A37" s="67">
        <v>2002</v>
      </c>
      <c r="B37" s="668">
        <v>16.947144863876566</v>
      </c>
      <c r="C37" s="668">
        <v>1.0317955807264376</v>
      </c>
      <c r="D37" s="668">
        <v>38.342828156703604</v>
      </c>
      <c r="E37" s="668">
        <v>11.287598385694219</v>
      </c>
      <c r="F37" s="668">
        <v>3.3846908515240024</v>
      </c>
      <c r="G37" s="668">
        <v>2.2355570915739484</v>
      </c>
      <c r="H37" s="668">
        <v>23.247731276059667</v>
      </c>
      <c r="I37" s="680">
        <v>3.3587705411491893</v>
      </c>
      <c r="J37" s="5"/>
      <c r="K37" s="22"/>
      <c r="M37" s="26"/>
    </row>
    <row r="38" spans="1:14" ht="12.75" customHeight="1">
      <c r="A38" s="19">
        <v>2003</v>
      </c>
      <c r="B38" s="667">
        <v>16.833291379059077</v>
      </c>
      <c r="C38" s="667">
        <v>1.1131573020310286</v>
      </c>
      <c r="D38" s="667">
        <v>36.64648445262921</v>
      </c>
      <c r="E38" s="667">
        <v>11.936830111686694</v>
      </c>
      <c r="F38" s="667">
        <v>3.2019502113170546</v>
      </c>
      <c r="G38" s="667">
        <v>2.3921885557572304</v>
      </c>
      <c r="H38" s="667">
        <v>24.530531671060825</v>
      </c>
      <c r="I38" s="679">
        <v>3.2289775964175469</v>
      </c>
      <c r="J38" s="5"/>
      <c r="K38" s="22"/>
      <c r="L38" s="22"/>
      <c r="M38" s="22"/>
      <c r="N38" s="22"/>
    </row>
    <row r="39" spans="1:14" ht="12.75" customHeight="1">
      <c r="A39" s="67">
        <v>2004</v>
      </c>
      <c r="B39" s="668">
        <v>16.895546188500827</v>
      </c>
      <c r="C39" s="668">
        <v>1.1176345956554707</v>
      </c>
      <c r="D39" s="668">
        <v>35.521209688210895</v>
      </c>
      <c r="E39" s="668">
        <v>11.820888532048707</v>
      </c>
      <c r="F39" s="668">
        <v>3.9815558231856909</v>
      </c>
      <c r="G39" s="668">
        <v>2.4507672063874395</v>
      </c>
      <c r="H39" s="668">
        <v>24.717873232525982</v>
      </c>
      <c r="I39" s="680">
        <v>3.3844060841250725</v>
      </c>
      <c r="J39" s="5"/>
      <c r="K39" s="22"/>
      <c r="L39" s="22"/>
      <c r="M39" s="22"/>
      <c r="N39" s="22"/>
    </row>
    <row r="40" spans="1:14" ht="12.75" customHeight="1">
      <c r="A40" s="19">
        <v>2005</v>
      </c>
      <c r="B40" s="667">
        <v>16.261893859158725</v>
      </c>
      <c r="C40" s="667">
        <v>1.1124814235267348</v>
      </c>
      <c r="D40" s="667">
        <v>35.489562058764861</v>
      </c>
      <c r="E40" s="667">
        <v>12.174086487002791</v>
      </c>
      <c r="F40" s="667">
        <v>4.347948230283655</v>
      </c>
      <c r="G40" s="667">
        <v>2.5418514949671454</v>
      </c>
      <c r="H40" s="667">
        <v>24.695402024379078</v>
      </c>
      <c r="I40" s="679">
        <v>3.3124415315160931</v>
      </c>
      <c r="J40" s="5"/>
      <c r="K40" s="22"/>
      <c r="L40" s="22"/>
      <c r="M40" s="22"/>
      <c r="N40" s="22"/>
    </row>
    <row r="41" spans="1:14" ht="12.75" customHeight="1">
      <c r="A41" s="67">
        <v>2006</v>
      </c>
      <c r="B41" s="668">
        <v>15.943878290828312</v>
      </c>
      <c r="C41" s="668">
        <v>1.0327067298490236</v>
      </c>
      <c r="D41" s="668">
        <v>36.219556756819458</v>
      </c>
      <c r="E41" s="668">
        <v>12.229498117869509</v>
      </c>
      <c r="F41" s="668">
        <v>4.6299250047850773</v>
      </c>
      <c r="G41" s="668">
        <v>2.5044805725852761</v>
      </c>
      <c r="H41" s="668">
        <v>23.919007487921302</v>
      </c>
      <c r="I41" s="680">
        <v>3.4438057896537924</v>
      </c>
      <c r="J41" s="5"/>
      <c r="K41" s="22"/>
      <c r="L41" s="22"/>
      <c r="M41" s="22"/>
      <c r="N41" s="22"/>
    </row>
    <row r="42" spans="1:14" ht="12.75" customHeight="1">
      <c r="A42" s="21">
        <v>2007</v>
      </c>
      <c r="B42" s="670">
        <v>14.923345140580031</v>
      </c>
      <c r="C42" s="670">
        <v>0.96579588222271417</v>
      </c>
      <c r="D42" s="670">
        <v>37.105379676776622</v>
      </c>
      <c r="E42" s="670">
        <v>11.691111357095417</v>
      </c>
      <c r="F42" s="670">
        <v>4.4421075935355328</v>
      </c>
      <c r="G42" s="670">
        <v>2.548428160283374</v>
      </c>
      <c r="H42" s="670">
        <v>24.671518707106486</v>
      </c>
      <c r="I42" s="682">
        <v>3.4818463582023464</v>
      </c>
      <c r="J42" s="5"/>
      <c r="K42" s="22"/>
      <c r="L42" s="22"/>
      <c r="M42" s="22"/>
      <c r="N42" s="22"/>
    </row>
    <row r="43" spans="1:14" ht="12.75" customHeight="1">
      <c r="A43" s="67">
        <v>2008</v>
      </c>
      <c r="B43" s="668">
        <v>13.043544035702578</v>
      </c>
      <c r="C43" s="668">
        <v>0.81591487859610201</v>
      </c>
      <c r="D43" s="668">
        <v>39.198709059277377</v>
      </c>
      <c r="E43" s="668">
        <v>10.883739693905852</v>
      </c>
      <c r="F43" s="668">
        <v>4.5999848717884069</v>
      </c>
      <c r="G43" s="668">
        <v>2.3776505887395678</v>
      </c>
      <c r="H43" s="668">
        <v>25.404301454829682</v>
      </c>
      <c r="I43" s="680">
        <v>3.4366254002672654</v>
      </c>
      <c r="J43" s="5"/>
      <c r="K43" s="22"/>
      <c r="L43" s="22"/>
      <c r="M43" s="22"/>
      <c r="N43" s="22"/>
    </row>
    <row r="44" spans="1:14" ht="12.75" customHeight="1">
      <c r="A44" s="21">
        <v>2009</v>
      </c>
      <c r="B44" s="670">
        <v>13.121975709036398</v>
      </c>
      <c r="C44" s="670">
        <v>0.87420128077912096</v>
      </c>
      <c r="D44" s="670">
        <v>38.388254732212509</v>
      </c>
      <c r="E44" s="670">
        <v>10.985379696563298</v>
      </c>
      <c r="F44" s="670">
        <v>4.474477518013166</v>
      </c>
      <c r="G44" s="670">
        <v>2.3864351490667564</v>
      </c>
      <c r="H44" s="670">
        <v>26.056807762926233</v>
      </c>
      <c r="I44" s="682">
        <v>3.4051188739325862</v>
      </c>
      <c r="J44" s="5"/>
      <c r="K44" s="22"/>
      <c r="L44" s="22"/>
      <c r="M44" s="22"/>
      <c r="N44" s="22"/>
    </row>
    <row r="45" spans="1:14" ht="12.75" customHeight="1">
      <c r="A45" s="67">
        <v>2010</v>
      </c>
      <c r="B45" s="668">
        <v>13.006513602994099</v>
      </c>
      <c r="C45" s="668">
        <v>0.914963293507989</v>
      </c>
      <c r="D45" s="668">
        <v>37.694103569886281</v>
      </c>
      <c r="E45" s="668">
        <v>11.020044623578523</v>
      </c>
      <c r="F45" s="668">
        <v>4.4268209298977981</v>
      </c>
      <c r="G45" s="668">
        <v>2.3128238808118611</v>
      </c>
      <c r="H45" s="668">
        <v>26.832400676551028</v>
      </c>
      <c r="I45" s="680">
        <v>3.4401090398733265</v>
      </c>
      <c r="J45" s="5"/>
      <c r="K45" s="22"/>
      <c r="L45" s="22"/>
      <c r="M45" s="22"/>
      <c r="N45" s="22"/>
    </row>
    <row r="46" spans="1:14" ht="12.75" customHeight="1">
      <c r="A46" s="21">
        <v>2011</v>
      </c>
      <c r="B46" s="670">
        <v>12.314842659634351</v>
      </c>
      <c r="C46" s="670">
        <v>0.81581037420867164</v>
      </c>
      <c r="D46" s="670">
        <v>36.933732756560019</v>
      </c>
      <c r="E46" s="670">
        <v>11.188091327581022</v>
      </c>
      <c r="F46" s="670">
        <v>4.3097997486255366</v>
      </c>
      <c r="G46" s="670">
        <v>2.1625143615011528</v>
      </c>
      <c r="H46" s="670">
        <v>28.849267852598949</v>
      </c>
      <c r="I46" s="682">
        <v>3.0961083223453389</v>
      </c>
      <c r="J46" s="5"/>
      <c r="L46" s="22"/>
      <c r="M46" s="22"/>
      <c r="N46" s="22"/>
    </row>
    <row r="47" spans="1:14" ht="12.75" customHeight="1">
      <c r="A47" s="67">
        <v>2012</v>
      </c>
      <c r="B47" s="671">
        <v>12.251155350159971</v>
      </c>
      <c r="C47" s="671">
        <v>0.81157289209191097</v>
      </c>
      <c r="D47" s="671">
        <v>37.574330220082089</v>
      </c>
      <c r="E47" s="671">
        <v>10.645784183821865</v>
      </c>
      <c r="F47" s="671">
        <v>4.881758394467246</v>
      </c>
      <c r="G47" s="671">
        <v>2.1660795656529745</v>
      </c>
      <c r="H47" s="671">
        <v>28.128130756552373</v>
      </c>
      <c r="I47" s="683">
        <v>3.2458875997802408</v>
      </c>
      <c r="J47" s="5"/>
      <c r="L47" s="22"/>
      <c r="M47" s="22"/>
      <c r="N47" s="22"/>
    </row>
    <row r="48" spans="1:14" ht="12.75" customHeight="1">
      <c r="A48" s="21">
        <v>2013</v>
      </c>
      <c r="B48" s="684">
        <v>11.964901173958605</v>
      </c>
      <c r="C48" s="672">
        <v>0.79863002117490223</v>
      </c>
      <c r="D48" s="672">
        <v>37.917427711400045</v>
      </c>
      <c r="E48" s="672">
        <v>10.577227444403594</v>
      </c>
      <c r="F48" s="672">
        <v>4.8987359939915969</v>
      </c>
      <c r="G48" s="672">
        <v>2.2157952581588254</v>
      </c>
      <c r="H48" s="672">
        <v>28.186016700057611</v>
      </c>
      <c r="I48" s="685">
        <v>3.1353404597922614</v>
      </c>
      <c r="J48" s="5"/>
    </row>
    <row r="49" spans="1:14" ht="12.75" customHeight="1">
      <c r="A49" s="67">
        <v>2014</v>
      </c>
      <c r="B49" s="671">
        <v>11.457924822037624</v>
      </c>
      <c r="C49" s="671">
        <v>0.74928399111079425</v>
      </c>
      <c r="D49" s="671">
        <v>38.568021834804966</v>
      </c>
      <c r="E49" s="671">
        <v>10.250910113650319</v>
      </c>
      <c r="F49" s="671">
        <v>5.0249365198204732</v>
      </c>
      <c r="G49" s="671">
        <v>2.1947702631505974</v>
      </c>
      <c r="H49" s="671">
        <v>28.283242421001344</v>
      </c>
      <c r="I49" s="683">
        <v>3.1233040591663004</v>
      </c>
      <c r="J49" s="5"/>
      <c r="L49" s="22"/>
      <c r="M49" s="22"/>
      <c r="N49" s="22"/>
    </row>
    <row r="50" spans="1:14" ht="12.75" customHeight="1">
      <c r="A50" s="75" t="s">
        <v>222</v>
      </c>
      <c r="B50" s="686">
        <v>12.238203331382381</v>
      </c>
      <c r="C50" s="673">
        <v>0.72844329847983924</v>
      </c>
      <c r="D50" s="673">
        <v>37.155353781419556</v>
      </c>
      <c r="E50" s="673">
        <v>11.62800354335068</v>
      </c>
      <c r="F50" s="673">
        <v>5.180568517961941</v>
      </c>
      <c r="G50" s="686">
        <v>2.198973377414303</v>
      </c>
      <c r="H50" s="686">
        <v>27.078752550737935</v>
      </c>
      <c r="I50" s="687">
        <v>3.1737902779315692</v>
      </c>
      <c r="J50" s="5"/>
    </row>
    <row r="51" spans="1:14" ht="158.25" customHeight="1">
      <c r="A51" s="716" t="s">
        <v>516</v>
      </c>
      <c r="B51" s="716"/>
      <c r="C51" s="716"/>
      <c r="D51" s="716"/>
      <c r="E51" s="716"/>
      <c r="F51" s="716"/>
      <c r="G51" s="716"/>
      <c r="H51" s="716"/>
      <c r="I51" s="716"/>
      <c r="J51" s="5"/>
    </row>
    <row r="52" spans="1:14" ht="12.75" customHeight="1"/>
  </sheetData>
  <mergeCells count="16">
    <mergeCell ref="B8:I8"/>
    <mergeCell ref="B27:I27"/>
    <mergeCell ref="A3:A7"/>
    <mergeCell ref="A51:I51"/>
    <mergeCell ref="I4:I6"/>
    <mergeCell ref="B3:I3"/>
    <mergeCell ref="B7:I7"/>
    <mergeCell ref="A1:B1"/>
    <mergeCell ref="B4:B6"/>
    <mergeCell ref="E4:E6"/>
    <mergeCell ref="A2:I2"/>
    <mergeCell ref="C4:C6"/>
    <mergeCell ref="D4:D6"/>
    <mergeCell ref="F4:F6"/>
    <mergeCell ref="G4:G6"/>
    <mergeCell ref="H4:H6"/>
  </mergeCells>
  <phoneticPr fontId="0" type="noConversion"/>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93" orientation="portrait" r:id="rId1"/>
  <headerFooter scaleWithDoc="0">
    <oddHeader>&amp;CBildung in Deutschland 2016 -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22"/>
  <sheetViews>
    <sheetView zoomScaleNormal="100" workbookViewId="0"/>
  </sheetViews>
  <sheetFormatPr baseColWidth="10" defaultRowHeight="12.75"/>
  <cols>
    <col min="1" max="1" width="25.7109375" customWidth="1"/>
    <col min="2" max="28" width="5" customWidth="1"/>
  </cols>
  <sheetData>
    <row r="1" spans="1:32" ht="25.5" customHeight="1">
      <c r="A1" s="4" t="s">
        <v>116</v>
      </c>
    </row>
    <row r="2" spans="1:32" ht="12.75" customHeight="1">
      <c r="A2" s="767" t="s">
        <v>457</v>
      </c>
      <c r="B2" s="767"/>
      <c r="C2" s="767"/>
      <c r="D2" s="767"/>
      <c r="E2" s="767"/>
      <c r="F2" s="767"/>
      <c r="G2" s="767"/>
      <c r="H2" s="767"/>
      <c r="I2" s="767"/>
      <c r="J2" s="767"/>
      <c r="K2" s="767"/>
      <c r="L2" s="767"/>
      <c r="M2" s="767"/>
      <c r="N2" s="767"/>
      <c r="O2" s="767"/>
      <c r="P2" s="767"/>
      <c r="Q2" s="767"/>
      <c r="R2" s="767"/>
      <c r="S2" s="767"/>
      <c r="T2" s="714"/>
      <c r="U2" s="714"/>
      <c r="V2" s="714"/>
      <c r="W2" s="714"/>
      <c r="X2" s="714"/>
      <c r="Y2" s="714"/>
      <c r="Z2" s="714"/>
      <c r="AA2" s="714"/>
      <c r="AB2" s="29"/>
    </row>
    <row r="3" spans="1:32" s="6" customFormat="1" ht="12.75" customHeight="1">
      <c r="A3" s="763" t="s">
        <v>106</v>
      </c>
      <c r="B3" s="769" t="s">
        <v>60</v>
      </c>
      <c r="C3" s="770"/>
      <c r="D3" s="770"/>
      <c r="E3" s="770"/>
      <c r="F3" s="770"/>
      <c r="G3" s="770"/>
      <c r="H3" s="770"/>
      <c r="I3" s="770"/>
      <c r="J3" s="771"/>
      <c r="K3" s="772" t="s">
        <v>107</v>
      </c>
      <c r="L3" s="772"/>
      <c r="M3" s="772"/>
      <c r="N3" s="772"/>
      <c r="O3" s="772"/>
      <c r="P3" s="772"/>
      <c r="Q3" s="772"/>
      <c r="R3" s="772"/>
      <c r="S3" s="772"/>
      <c r="T3" s="761" t="s">
        <v>89</v>
      </c>
      <c r="U3" s="761"/>
      <c r="V3" s="761"/>
      <c r="W3" s="761"/>
      <c r="X3" s="761"/>
      <c r="Y3" s="761"/>
      <c r="Z3" s="761"/>
      <c r="AA3" s="761"/>
      <c r="AB3" s="762"/>
      <c r="AD3"/>
      <c r="AE3"/>
      <c r="AF3"/>
    </row>
    <row r="4" spans="1:32" s="6" customFormat="1">
      <c r="A4" s="733"/>
      <c r="B4" s="55">
        <v>2000</v>
      </c>
      <c r="C4" s="55">
        <v>2005</v>
      </c>
      <c r="D4" s="55">
        <v>2008</v>
      </c>
      <c r="E4" s="55">
        <v>2009</v>
      </c>
      <c r="F4" s="55">
        <v>2010</v>
      </c>
      <c r="G4" s="55">
        <v>2011</v>
      </c>
      <c r="H4" s="55">
        <v>2012</v>
      </c>
      <c r="I4" s="55">
        <v>2013</v>
      </c>
      <c r="J4" s="55">
        <v>2014</v>
      </c>
      <c r="K4" s="55">
        <v>2000</v>
      </c>
      <c r="L4" s="55">
        <v>2005</v>
      </c>
      <c r="M4" s="55">
        <v>2008</v>
      </c>
      <c r="N4" s="55">
        <v>2009</v>
      </c>
      <c r="O4" s="55">
        <v>2010</v>
      </c>
      <c r="P4" s="55">
        <v>2011</v>
      </c>
      <c r="Q4" s="55">
        <v>2012</v>
      </c>
      <c r="R4" s="55">
        <v>2013</v>
      </c>
      <c r="S4" s="55">
        <v>2014</v>
      </c>
      <c r="T4" s="554">
        <v>2000</v>
      </c>
      <c r="U4" s="554">
        <v>2005</v>
      </c>
      <c r="V4" s="554">
        <v>2008</v>
      </c>
      <c r="W4" s="554">
        <v>2009</v>
      </c>
      <c r="X4" s="554">
        <v>2010</v>
      </c>
      <c r="Y4" s="554">
        <v>2011</v>
      </c>
      <c r="Z4" s="555">
        <v>2012</v>
      </c>
      <c r="AA4" s="555">
        <v>2013</v>
      </c>
      <c r="AB4" s="552">
        <v>2014</v>
      </c>
      <c r="AD4"/>
      <c r="AE4"/>
      <c r="AF4"/>
    </row>
    <row r="5" spans="1:32">
      <c r="A5" s="734"/>
      <c r="B5" s="765" t="s">
        <v>59</v>
      </c>
      <c r="C5" s="766"/>
      <c r="D5" s="766"/>
      <c r="E5" s="766"/>
      <c r="F5" s="766"/>
      <c r="G5" s="766"/>
      <c r="H5" s="766"/>
      <c r="I5" s="766"/>
      <c r="J5" s="766"/>
      <c r="K5" s="766"/>
      <c r="L5" s="766"/>
      <c r="M5" s="766"/>
      <c r="N5" s="766"/>
      <c r="O5" s="766"/>
      <c r="P5" s="766"/>
      <c r="Q5" s="766"/>
      <c r="R5" s="766"/>
      <c r="S5" s="766"/>
      <c r="T5" s="766"/>
      <c r="U5" s="766"/>
      <c r="V5" s="766"/>
      <c r="W5" s="766"/>
      <c r="X5" s="766"/>
      <c r="Y5" s="766"/>
      <c r="Z5" s="766"/>
      <c r="AA5" s="766"/>
      <c r="AB5" s="766"/>
      <c r="AD5" s="26"/>
      <c r="AE5" s="28"/>
    </row>
    <row r="6" spans="1:32" ht="24">
      <c r="A6" s="9" t="s">
        <v>90</v>
      </c>
      <c r="B6" s="186">
        <v>68.59313944035037</v>
      </c>
      <c r="C6" s="187">
        <v>63.795353543483635</v>
      </c>
      <c r="D6" s="187">
        <v>65.131270087754146</v>
      </c>
      <c r="E6" s="187">
        <v>64.396331124901423</v>
      </c>
      <c r="F6" s="188">
        <v>62.786342953628427</v>
      </c>
      <c r="G6" s="187">
        <v>65.043372214244968</v>
      </c>
      <c r="H6" s="187">
        <v>62.11623439792907</v>
      </c>
      <c r="I6" s="187">
        <v>61.662811992883057</v>
      </c>
      <c r="J6" s="189">
        <v>60.01877394791039</v>
      </c>
      <c r="K6" s="186">
        <v>76.099999999999994</v>
      </c>
      <c r="L6" s="187">
        <v>74.134776002887577</v>
      </c>
      <c r="M6" s="187">
        <v>74.196612834539906</v>
      </c>
      <c r="N6" s="187">
        <v>74.382067679499229</v>
      </c>
      <c r="O6" s="188">
        <v>72.735208891171183</v>
      </c>
      <c r="P6" s="187">
        <v>74.514669437004031</v>
      </c>
      <c r="Q6" s="187">
        <v>70.72102460141771</v>
      </c>
      <c r="R6" s="187">
        <v>69.889774091454754</v>
      </c>
      <c r="S6" s="189">
        <v>67.886897076611532</v>
      </c>
      <c r="T6" s="186">
        <v>50.437098296552648</v>
      </c>
      <c r="U6" s="187">
        <v>41.321522405488246</v>
      </c>
      <c r="V6" s="187">
        <v>49.698866567218282</v>
      </c>
      <c r="W6" s="187">
        <v>47.865377225566796</v>
      </c>
      <c r="X6" s="188">
        <v>46.051235222981809</v>
      </c>
      <c r="Y6" s="187">
        <v>49.012785068903788</v>
      </c>
      <c r="Z6" s="187">
        <v>48.771614382074461</v>
      </c>
      <c r="AA6" s="188">
        <v>48.98037216416008</v>
      </c>
      <c r="AB6" s="188">
        <v>48.43939075735301</v>
      </c>
      <c r="AD6" s="26"/>
      <c r="AE6" s="28"/>
    </row>
    <row r="7" spans="1:32" ht="24">
      <c r="A7" s="56" t="s">
        <v>125</v>
      </c>
      <c r="B7" s="76">
        <v>2.9526500747423357</v>
      </c>
      <c r="C7" s="184">
        <v>4.6401324602303102</v>
      </c>
      <c r="D7" s="184">
        <v>4.8507250937643489</v>
      </c>
      <c r="E7" s="184">
        <v>5.1550444620775977</v>
      </c>
      <c r="F7" s="184">
        <v>5.355803692610638</v>
      </c>
      <c r="G7" s="184">
        <v>4.9109935285902555</v>
      </c>
      <c r="H7" s="184">
        <v>5.0977757258982006</v>
      </c>
      <c r="I7" s="184">
        <v>4.9465527582146676</v>
      </c>
      <c r="J7" s="185">
        <v>4.9198668020764638</v>
      </c>
      <c r="K7" s="76">
        <v>0.9</v>
      </c>
      <c r="L7" s="184">
        <v>1.5646641092578757</v>
      </c>
      <c r="M7" s="184">
        <v>1.2181839027745931</v>
      </c>
      <c r="N7" s="184">
        <v>1.3018264257223879</v>
      </c>
      <c r="O7" s="184">
        <v>1.2834244213769579</v>
      </c>
      <c r="P7" s="184">
        <v>1.1959596465316544</v>
      </c>
      <c r="Q7" s="184">
        <v>1.353298325666225</v>
      </c>
      <c r="R7" s="184">
        <v>1.3793947330998515</v>
      </c>
      <c r="S7" s="185">
        <v>1.3672379347368135</v>
      </c>
      <c r="T7" s="76">
        <v>7.881253090026517</v>
      </c>
      <c r="U7" s="184">
        <v>11.324989052693038</v>
      </c>
      <c r="V7" s="184">
        <v>11.1</v>
      </c>
      <c r="W7" s="184">
        <v>11.533879851415396</v>
      </c>
      <c r="X7" s="184">
        <v>12.206002122461069</v>
      </c>
      <c r="Y7" s="184">
        <v>11.198851780058682</v>
      </c>
      <c r="Z7" s="184">
        <v>10.904846773811965</v>
      </c>
      <c r="AA7" s="184">
        <v>10.445577364262045</v>
      </c>
      <c r="AB7" s="184">
        <v>10.148210374726231</v>
      </c>
      <c r="AD7" s="26"/>
      <c r="AE7" s="28"/>
    </row>
    <row r="8" spans="1:32">
      <c r="A8" s="10" t="s">
        <v>126</v>
      </c>
      <c r="B8" s="186">
        <v>7.7473053421100948</v>
      </c>
      <c r="C8" s="187">
        <v>9.0868062941605956</v>
      </c>
      <c r="D8" s="187">
        <v>7.8994206472448498</v>
      </c>
      <c r="E8" s="187">
        <v>8.178755158300433</v>
      </c>
      <c r="F8" s="188">
        <v>8.4836648217415913</v>
      </c>
      <c r="G8" s="187">
        <v>7.7916560121166825</v>
      </c>
      <c r="H8" s="187">
        <v>7.9185147323121567</v>
      </c>
      <c r="I8" s="187">
        <v>7.575687673134361</v>
      </c>
      <c r="J8" s="189">
        <v>7.516862161188909</v>
      </c>
      <c r="K8" s="186">
        <v>0.8</v>
      </c>
      <c r="L8" s="187">
        <v>1.0261812626436444</v>
      </c>
      <c r="M8" s="187">
        <v>0.949159760212271</v>
      </c>
      <c r="N8" s="187">
        <v>1.2476642564501341</v>
      </c>
      <c r="O8" s="188">
        <v>1.5471518174815684</v>
      </c>
      <c r="P8" s="187">
        <v>1.5874158259694096</v>
      </c>
      <c r="Q8" s="187">
        <v>1.8051887735903425</v>
      </c>
      <c r="R8" s="187">
        <v>1.8658703150681761</v>
      </c>
      <c r="S8" s="189">
        <v>1.9417904565161255</v>
      </c>
      <c r="T8" s="186">
        <v>24.496606589060182</v>
      </c>
      <c r="U8" s="187">
        <v>26.607429572325209</v>
      </c>
      <c r="V8" s="187">
        <v>19.600000000000001</v>
      </c>
      <c r="W8" s="187">
        <v>19.652875624439606</v>
      </c>
      <c r="X8" s="188">
        <v>20.151657247217354</v>
      </c>
      <c r="Y8" s="187">
        <v>18.292605421208172</v>
      </c>
      <c r="Z8" s="187">
        <v>17.399281842604715</v>
      </c>
      <c r="AA8" s="188">
        <v>16.37777211317869</v>
      </c>
      <c r="AB8" s="188">
        <v>15.721600512035844</v>
      </c>
    </row>
    <row r="9" spans="1:32" ht="13.5">
      <c r="A9" s="56" t="s">
        <v>130</v>
      </c>
      <c r="B9" s="76">
        <v>2.4458445883926467</v>
      </c>
      <c r="C9" s="184">
        <v>3.0312350881630916</v>
      </c>
      <c r="D9" s="184">
        <v>3.0623668339893828</v>
      </c>
      <c r="E9" s="184">
        <v>3.2489755754022327</v>
      </c>
      <c r="F9" s="184">
        <v>3.3641127566677245</v>
      </c>
      <c r="G9" s="184">
        <v>3.2734711540352879</v>
      </c>
      <c r="H9" s="184">
        <v>3.4056620884103612</v>
      </c>
      <c r="I9" s="184">
        <v>3.2704215802892107</v>
      </c>
      <c r="J9" s="185">
        <v>3.2815970803274115</v>
      </c>
      <c r="K9" s="76">
        <v>1.7</v>
      </c>
      <c r="L9" s="184">
        <v>1.8815421678656268</v>
      </c>
      <c r="M9" s="184">
        <v>1.8467258492482066</v>
      </c>
      <c r="N9" s="184">
        <v>1.814819543258164</v>
      </c>
      <c r="O9" s="184">
        <v>1.6678281920551663</v>
      </c>
      <c r="P9" s="184">
        <v>1.5019901369314341</v>
      </c>
      <c r="Q9" s="184">
        <v>1.6356874802954748</v>
      </c>
      <c r="R9" s="184">
        <v>1.5831125838765256</v>
      </c>
      <c r="S9" s="185">
        <v>1.7002133760991589</v>
      </c>
      <c r="T9" s="76">
        <v>4.2889568070475077</v>
      </c>
      <c r="U9" s="184">
        <v>5.5302145672164649</v>
      </c>
      <c r="V9" s="184">
        <v>5.131815583655146</v>
      </c>
      <c r="W9" s="184">
        <v>5.623158703727424</v>
      </c>
      <c r="X9" s="184">
        <v>6.2174535403144198</v>
      </c>
      <c r="Y9" s="184">
        <v>6.2717806942281822</v>
      </c>
      <c r="Z9" s="184">
        <v>6.1506027580188114</v>
      </c>
      <c r="AA9" s="184">
        <v>5.8715268926841704</v>
      </c>
      <c r="AB9" s="184">
        <v>5.608892622483574</v>
      </c>
    </row>
    <row r="10" spans="1:32" ht="13.5">
      <c r="A10" s="10" t="s">
        <v>131</v>
      </c>
      <c r="B10" s="186">
        <v>0.64547218798353045</v>
      </c>
      <c r="C10" s="187">
        <v>0.99661375539700692</v>
      </c>
      <c r="D10" s="187">
        <v>1.097829619732043</v>
      </c>
      <c r="E10" s="187">
        <v>1.4188793192852303</v>
      </c>
      <c r="F10" s="188">
        <v>2.0312579076433268</v>
      </c>
      <c r="G10" s="187">
        <v>2.3369853852357441</v>
      </c>
      <c r="H10" s="187">
        <v>2.5610479974937759</v>
      </c>
      <c r="I10" s="187">
        <v>2.6415715033628935</v>
      </c>
      <c r="J10" s="189">
        <v>2.8128552989872588</v>
      </c>
      <c r="K10" s="186">
        <v>0.48788890521377437</v>
      </c>
      <c r="L10" s="187">
        <v>0.55149373378885425</v>
      </c>
      <c r="M10" s="187">
        <v>0.61912405411602844</v>
      </c>
      <c r="N10" s="187">
        <v>0.69907885624973398</v>
      </c>
      <c r="O10" s="188">
        <v>1.7129442834611011</v>
      </c>
      <c r="P10" s="187">
        <v>1.9363156181941072</v>
      </c>
      <c r="Q10" s="187">
        <v>2.0004542634660303</v>
      </c>
      <c r="R10" s="187">
        <v>1.8665317366616068</v>
      </c>
      <c r="S10" s="189">
        <v>1.766808464371628</v>
      </c>
      <c r="T10" s="186">
        <v>1.077576520293047</v>
      </c>
      <c r="U10" s="187">
        <v>1.9641293241862503</v>
      </c>
      <c r="V10" s="187">
        <v>1.9127549526690739</v>
      </c>
      <c r="W10" s="187">
        <v>2.6104777763545535</v>
      </c>
      <c r="X10" s="188">
        <v>2.5666971050618228</v>
      </c>
      <c r="Y10" s="187">
        <v>3.0151365894478164</v>
      </c>
      <c r="Z10" s="187">
        <v>3.4304370455656672</v>
      </c>
      <c r="AA10" s="188">
        <v>3.8363497323476929</v>
      </c>
      <c r="AB10" s="188">
        <v>4.3523046613262926</v>
      </c>
    </row>
    <row r="11" spans="1:32">
      <c r="A11" s="56" t="s">
        <v>108</v>
      </c>
      <c r="B11" s="76">
        <v>0.33732396213054994</v>
      </c>
      <c r="C11" s="184">
        <v>0.23887684763049116</v>
      </c>
      <c r="D11" s="184">
        <v>0.20661689976629849</v>
      </c>
      <c r="E11" s="184">
        <v>0.19174044855205813</v>
      </c>
      <c r="F11" s="184">
        <v>0.19875502063463582</v>
      </c>
      <c r="G11" s="184">
        <v>0.15145852593481382</v>
      </c>
      <c r="H11" s="184">
        <v>0.16385266039011362</v>
      </c>
      <c r="I11" s="184">
        <v>0.12998240824505697</v>
      </c>
      <c r="J11" s="185">
        <v>0.14606455163037982</v>
      </c>
      <c r="K11" s="76">
        <v>0.4</v>
      </c>
      <c r="L11" s="184">
        <v>0.33996189069175947</v>
      </c>
      <c r="M11" s="184">
        <v>0.31406623644642445</v>
      </c>
      <c r="N11" s="184">
        <v>0.27584019065083587</v>
      </c>
      <c r="O11" s="184">
        <v>0.28170047316876351</v>
      </c>
      <c r="P11" s="184">
        <v>0.2062107292162115</v>
      </c>
      <c r="Q11" s="184">
        <v>0.23628480285304579</v>
      </c>
      <c r="R11" s="184">
        <v>0.18089880580331308</v>
      </c>
      <c r="S11" s="185">
        <v>0.18381603446635589</v>
      </c>
      <c r="T11" s="76">
        <v>6.404782237403929E-2</v>
      </c>
      <c r="U11" s="184">
        <v>1.915778718435265E-2</v>
      </c>
      <c r="V11" s="184">
        <v>2.3700316468931674E-2</v>
      </c>
      <c r="W11" s="184">
        <v>5.251697194825157E-2</v>
      </c>
      <c r="X11" s="184">
        <v>5.923147165527283E-2</v>
      </c>
      <c r="Y11" s="184">
        <v>5.878801360068639E-2</v>
      </c>
      <c r="Z11" s="184">
        <v>5.1522272868265967E-2</v>
      </c>
      <c r="AA11" s="184">
        <v>5.1491205709915881E-2</v>
      </c>
      <c r="AB11" s="184">
        <v>9.0506335443481037E-2</v>
      </c>
    </row>
    <row r="12" spans="1:32" ht="36">
      <c r="A12" s="10" t="s">
        <v>109</v>
      </c>
      <c r="B12" s="186">
        <v>15.690645406624531</v>
      </c>
      <c r="C12" s="187">
        <v>17.00337474631911</v>
      </c>
      <c r="D12" s="187">
        <v>15.974246402905534</v>
      </c>
      <c r="E12" s="187">
        <v>15.671827177942371</v>
      </c>
      <c r="F12" s="188">
        <v>16.251443504345467</v>
      </c>
      <c r="G12" s="187">
        <v>15.167292826373455</v>
      </c>
      <c r="H12" s="187">
        <v>17.383427591551389</v>
      </c>
      <c r="I12" s="187">
        <v>18.306257008117882</v>
      </c>
      <c r="J12" s="189">
        <v>19.840097754004638</v>
      </c>
      <c r="K12" s="186">
        <v>18.7</v>
      </c>
      <c r="L12" s="187">
        <v>19.835307350731547</v>
      </c>
      <c r="M12" s="187">
        <v>19.465964555966849</v>
      </c>
      <c r="N12" s="187">
        <v>19.373421076047553</v>
      </c>
      <c r="O12" s="188">
        <v>19.995598430106735</v>
      </c>
      <c r="P12" s="187">
        <v>18.450071344531505</v>
      </c>
      <c r="Q12" s="187">
        <v>21.682266435692902</v>
      </c>
      <c r="R12" s="187">
        <v>22.62557915728275</v>
      </c>
      <c r="S12" s="189">
        <v>24.505293629975945</v>
      </c>
      <c r="T12" s="186">
        <v>8.4913928715897349</v>
      </c>
      <c r="U12" s="187">
        <v>10.847868924244636</v>
      </c>
      <c r="V12" s="187">
        <v>10.030113343278172</v>
      </c>
      <c r="W12" s="187">
        <v>9.5439989752785959</v>
      </c>
      <c r="X12" s="188">
        <v>9.9533552160714738</v>
      </c>
      <c r="Y12" s="187">
        <v>9.6110457910960001</v>
      </c>
      <c r="Z12" s="187">
        <v>10.716632756599321</v>
      </c>
      <c r="AA12" s="188">
        <v>11.647718582717308</v>
      </c>
      <c r="AB12" s="188">
        <v>12.9744082085746</v>
      </c>
    </row>
    <row r="13" spans="1:32">
      <c r="A13" s="57" t="s">
        <v>0</v>
      </c>
      <c r="B13" s="77">
        <v>1.5876189976659412</v>
      </c>
      <c r="C13" s="190">
        <v>1.2076072646157561</v>
      </c>
      <c r="D13" s="190">
        <v>1.7775244148433993</v>
      </c>
      <c r="E13" s="190">
        <v>1.7384467335386604</v>
      </c>
      <c r="F13" s="190">
        <v>1.5286193427281887</v>
      </c>
      <c r="G13" s="190">
        <v>1.3247703534687936</v>
      </c>
      <c r="H13" s="190">
        <v>1.3534848060149385</v>
      </c>
      <c r="I13" s="190">
        <v>1.4667150757528649</v>
      </c>
      <c r="J13" s="191">
        <v>1.4638824038745546</v>
      </c>
      <c r="K13" s="77">
        <v>0.9</v>
      </c>
      <c r="L13" s="190">
        <v>0.66607348213311401</v>
      </c>
      <c r="M13" s="190">
        <v>1.3901628066957119</v>
      </c>
      <c r="N13" s="190">
        <v>0.90528197212195771</v>
      </c>
      <c r="O13" s="190">
        <v>0.77614349117852033</v>
      </c>
      <c r="P13" s="190">
        <v>0.60736726162164867</v>
      </c>
      <c r="Q13" s="190">
        <v>0.56579531701826891</v>
      </c>
      <c r="R13" s="190">
        <v>0.60883857675301523</v>
      </c>
      <c r="S13" s="191">
        <v>0.64794302722244124</v>
      </c>
      <c r="T13" s="77">
        <v>3.2630680030563171</v>
      </c>
      <c r="U13" s="190">
        <v>2.3846883666618015</v>
      </c>
      <c r="V13" s="190">
        <v>2.4369501875113277</v>
      </c>
      <c r="W13" s="190">
        <v>3.1177148712693734</v>
      </c>
      <c r="X13" s="190">
        <v>2.7943680742367776</v>
      </c>
      <c r="Y13" s="190">
        <v>2.5390066414566719</v>
      </c>
      <c r="Z13" s="190">
        <v>2.5750621684568027</v>
      </c>
      <c r="AA13" s="190">
        <v>2.789191944940097</v>
      </c>
      <c r="AB13" s="556">
        <v>2.664686528056964</v>
      </c>
    </row>
    <row r="14" spans="1:32" ht="12.75" customHeight="1">
      <c r="A14" s="764" t="s">
        <v>513</v>
      </c>
      <c r="B14" s="764"/>
      <c r="C14" s="764"/>
      <c r="D14" s="764"/>
      <c r="E14" s="764"/>
      <c r="F14" s="764"/>
      <c r="G14" s="764"/>
      <c r="H14" s="764"/>
      <c r="I14" s="764"/>
      <c r="J14" s="764"/>
      <c r="K14" s="764"/>
      <c r="L14" s="764"/>
      <c r="M14" s="764"/>
      <c r="N14" s="764"/>
      <c r="O14" s="764"/>
      <c r="P14" s="764"/>
      <c r="Q14" s="764"/>
      <c r="R14" s="764"/>
      <c r="S14" s="764"/>
      <c r="T14" s="764"/>
      <c r="U14" s="764"/>
      <c r="V14" s="764"/>
      <c r="W14" s="764"/>
      <c r="X14" s="764"/>
      <c r="Y14" s="764"/>
      <c r="Z14" s="764"/>
      <c r="AA14" s="764"/>
      <c r="AB14" s="764"/>
      <c r="AD14" s="26"/>
      <c r="AE14" s="28"/>
    </row>
    <row r="15" spans="1:32" ht="24">
      <c r="A15" s="10" t="s">
        <v>90</v>
      </c>
      <c r="B15" s="186">
        <v>81.358871469453774</v>
      </c>
      <c r="C15" s="187">
        <v>76.864997038725207</v>
      </c>
      <c r="D15" s="187">
        <v>77.513461408582145</v>
      </c>
      <c r="E15" s="187">
        <v>76.363958769491262</v>
      </c>
      <c r="F15" s="188">
        <v>74.970059880239532</v>
      </c>
      <c r="G15" s="187">
        <v>76.672517453817818</v>
      </c>
      <c r="H15" s="187">
        <v>75.186167359778864</v>
      </c>
      <c r="I15" s="187">
        <v>75.48045876537995</v>
      </c>
      <c r="J15" s="189">
        <v>74.873811302469264</v>
      </c>
      <c r="K15" s="186">
        <v>95.279434683824775</v>
      </c>
      <c r="L15" s="187">
        <v>92.478089234667706</v>
      </c>
      <c r="M15" s="187">
        <v>92.130752451989807</v>
      </c>
      <c r="N15" s="187">
        <v>92.255021448518761</v>
      </c>
      <c r="O15" s="188">
        <v>90.914009059399575</v>
      </c>
      <c r="P15" s="187">
        <v>91.373065146154858</v>
      </c>
      <c r="Q15" s="187">
        <v>90.300141976591178</v>
      </c>
      <c r="R15" s="187">
        <v>90.326716930809866</v>
      </c>
      <c r="S15" s="189">
        <v>89.922724838316242</v>
      </c>
      <c r="T15" s="186">
        <v>55.117327079163545</v>
      </c>
      <c r="U15" s="187">
        <v>46.349449987209006</v>
      </c>
      <c r="V15" s="187">
        <v>55.239445567874547</v>
      </c>
      <c r="W15" s="187">
        <v>52.915645930981746</v>
      </c>
      <c r="X15" s="188">
        <v>51.14153373896837</v>
      </c>
      <c r="Y15" s="187">
        <v>54.224308155648139</v>
      </c>
      <c r="Z15" s="187">
        <v>54.625644045340792</v>
      </c>
      <c r="AA15" s="188">
        <v>55.437586192968382</v>
      </c>
      <c r="AB15" s="188">
        <v>55.661087457408975</v>
      </c>
      <c r="AD15" s="26"/>
      <c r="AE15" s="28"/>
    </row>
    <row r="16" spans="1:32" ht="24">
      <c r="A16" s="56" t="s">
        <v>125</v>
      </c>
      <c r="B16" s="76">
        <v>3.502161876322011</v>
      </c>
      <c r="C16" s="184">
        <v>5.5907483539814429</v>
      </c>
      <c r="D16" s="184">
        <v>5.7729028138488268</v>
      </c>
      <c r="E16" s="184">
        <v>6.113075013442244</v>
      </c>
      <c r="F16" s="184">
        <v>6.3950997088392025</v>
      </c>
      <c r="G16" s="184">
        <v>5.7890331361687624</v>
      </c>
      <c r="H16" s="184">
        <v>6.1704033189555165</v>
      </c>
      <c r="I16" s="184">
        <v>6.0549958626650326</v>
      </c>
      <c r="J16" s="185">
        <v>6.1375658705001115</v>
      </c>
      <c r="K16" s="76">
        <v>0.53952894491421988</v>
      </c>
      <c r="L16" s="184">
        <v>1.951812022910755</v>
      </c>
      <c r="M16" s="184">
        <v>1.5126323871118637</v>
      </c>
      <c r="N16" s="184">
        <v>1.61463681467904</v>
      </c>
      <c r="O16" s="184">
        <v>1.6041922646665077</v>
      </c>
      <c r="P16" s="184">
        <v>1.4665367171372221</v>
      </c>
      <c r="Q16" s="184">
        <v>1.727958999930743</v>
      </c>
      <c r="R16" s="184">
        <v>1.782752902155887</v>
      </c>
      <c r="S16" s="185">
        <v>1.8110381515169245</v>
      </c>
      <c r="T16" s="76">
        <v>8.6125811957415976</v>
      </c>
      <c r="U16" s="184">
        <v>12.702993092862624</v>
      </c>
      <c r="V16" s="184">
        <v>12.264757610270475</v>
      </c>
      <c r="W16" s="184">
        <v>12.75081776858919</v>
      </c>
      <c r="X16" s="184">
        <v>13.55519925450858</v>
      </c>
      <c r="Y16" s="184">
        <v>12.389624239015157</v>
      </c>
      <c r="Z16" s="184">
        <v>12.213749447961137</v>
      </c>
      <c r="AA16" s="184">
        <v>11.822645886106992</v>
      </c>
      <c r="AB16" s="184">
        <v>11.661179390826195</v>
      </c>
      <c r="AD16" s="26"/>
      <c r="AE16" s="28"/>
    </row>
    <row r="17" spans="1:28">
      <c r="A17" s="10" t="s">
        <v>126</v>
      </c>
      <c r="B17" s="186">
        <v>9.1891408485753381</v>
      </c>
      <c r="C17" s="187">
        <v>10.948404548241072</v>
      </c>
      <c r="D17" s="187">
        <v>9.4011898841428607</v>
      </c>
      <c r="E17" s="187">
        <v>9.6987221287938592</v>
      </c>
      <c r="F17" s="188">
        <v>10.12992363896061</v>
      </c>
      <c r="G17" s="187">
        <v>9.1847310686072419</v>
      </c>
      <c r="H17" s="187">
        <v>9.5846565664377348</v>
      </c>
      <c r="I17" s="187">
        <v>9.2732777268966053</v>
      </c>
      <c r="J17" s="189">
        <v>9.3773344909043175</v>
      </c>
      <c r="K17" s="186">
        <v>0.22094398788250535</v>
      </c>
      <c r="L17" s="187">
        <v>1.2800913079444194</v>
      </c>
      <c r="M17" s="187">
        <v>1.1785821422942184</v>
      </c>
      <c r="N17" s="187">
        <v>1.5474602458662419</v>
      </c>
      <c r="O17" s="188">
        <v>1.9338333730675419</v>
      </c>
      <c r="P17" s="187">
        <v>1.9465569769851199</v>
      </c>
      <c r="Q17" s="187">
        <v>2.3049553293164347</v>
      </c>
      <c r="R17" s="187">
        <v>2.4114821083585509</v>
      </c>
      <c r="S17" s="189">
        <v>2.5720882296021927</v>
      </c>
      <c r="T17" s="186">
        <v>26.769729490784517</v>
      </c>
      <c r="U17" s="187">
        <v>29.844973138910209</v>
      </c>
      <c r="V17" s="187">
        <v>21.930905174751487</v>
      </c>
      <c r="W17" s="187">
        <v>21.72644755660658</v>
      </c>
      <c r="X17" s="188">
        <v>22.379131721756291</v>
      </c>
      <c r="Y17" s="187">
        <v>20.237655785828544</v>
      </c>
      <c r="Z17" s="187">
        <v>19.4877079346386</v>
      </c>
      <c r="AA17" s="188">
        <v>18.536897803269419</v>
      </c>
      <c r="AB17" s="188">
        <v>18.065491068093934</v>
      </c>
    </row>
    <row r="18" spans="1:28" ht="13.5">
      <c r="A18" s="56" t="s">
        <v>130</v>
      </c>
      <c r="B18" s="76">
        <v>2.9010358342665175</v>
      </c>
      <c r="C18" s="184">
        <v>3.6522389662206862</v>
      </c>
      <c r="D18" s="184">
        <v>3.6445574159007323</v>
      </c>
      <c r="E18" s="184">
        <v>3.8527759664115502</v>
      </c>
      <c r="F18" s="184">
        <v>4.0169202878646377</v>
      </c>
      <c r="G18" s="184">
        <v>3.8587371110714361</v>
      </c>
      <c r="H18" s="184">
        <v>4.1222505232643716</v>
      </c>
      <c r="I18" s="184">
        <v>4.0032705817068406</v>
      </c>
      <c r="J18" s="185">
        <v>4.0938137252922528</v>
      </c>
      <c r="K18" s="76">
        <v>1.8658187758576443</v>
      </c>
      <c r="L18" s="184">
        <v>2.3470958419283567</v>
      </c>
      <c r="M18" s="184">
        <v>2.2930998540754639</v>
      </c>
      <c r="N18" s="184">
        <v>2.2508948878631134</v>
      </c>
      <c r="O18" s="184">
        <v>2.0846705422802545</v>
      </c>
      <c r="P18" s="184">
        <v>1.8418043543324609</v>
      </c>
      <c r="Q18" s="184">
        <v>2.0885275988641872</v>
      </c>
      <c r="R18" s="184">
        <v>2.0460412713066969</v>
      </c>
      <c r="S18" s="185">
        <v>2.2520961506438097</v>
      </c>
      <c r="T18" s="76">
        <v>4.686943601959749</v>
      </c>
      <c r="U18" s="184">
        <v>6.2031210028140187</v>
      </c>
      <c r="V18" s="184">
        <v>5.7039258071264207</v>
      </c>
      <c r="W18" s="184">
        <v>6.2164573273481638</v>
      </c>
      <c r="X18" s="184">
        <v>6.9047031738200957</v>
      </c>
      <c r="Y18" s="184">
        <v>6.9386583229329624</v>
      </c>
      <c r="Z18" s="184">
        <v>6.8888561754747526</v>
      </c>
      <c r="AA18" s="184">
        <v>6.645586054482612</v>
      </c>
      <c r="AB18" s="184">
        <v>6.4451071311602579</v>
      </c>
    </row>
    <row r="19" spans="1:28" ht="13.5">
      <c r="A19" s="10" t="s">
        <v>131</v>
      </c>
      <c r="B19" s="186">
        <v>0.76559972626601969</v>
      </c>
      <c r="C19" s="187">
        <v>1.2007882878982568</v>
      </c>
      <c r="D19" s="187">
        <v>1.3065394509832815</v>
      </c>
      <c r="E19" s="187">
        <v>1.682568555444967</v>
      </c>
      <c r="F19" s="188">
        <v>2.4254243805966049</v>
      </c>
      <c r="G19" s="187">
        <v>2.7548164653671274</v>
      </c>
      <c r="H19" s="187">
        <v>3.0999204189108616</v>
      </c>
      <c r="I19" s="187">
        <v>3.2335052925967487</v>
      </c>
      <c r="J19" s="189">
        <v>3.509055300934806</v>
      </c>
      <c r="K19" s="186">
        <v>0.60274521340184894</v>
      </c>
      <c r="L19" s="187">
        <v>0.68795091150878007</v>
      </c>
      <c r="M19" s="187">
        <v>0.76877316615567659</v>
      </c>
      <c r="N19" s="187">
        <v>0.86705757031947261</v>
      </c>
      <c r="O19" s="188">
        <v>2.1410625538704173</v>
      </c>
      <c r="P19" s="187">
        <v>2.3743927801269309</v>
      </c>
      <c r="Q19" s="187">
        <v>2.5542800747974237</v>
      </c>
      <c r="R19" s="187">
        <v>2.4123369407259236</v>
      </c>
      <c r="S19" s="189">
        <v>2.3403077504691865</v>
      </c>
      <c r="T19" s="186">
        <v>1.177568486842913</v>
      </c>
      <c r="U19" s="187">
        <v>2.2031210028140191</v>
      </c>
      <c r="V19" s="187">
        <v>2.125994623031092</v>
      </c>
      <c r="W19" s="187">
        <v>2.8859088913748425</v>
      </c>
      <c r="X19" s="188">
        <v>2.8504083758153813</v>
      </c>
      <c r="Y19" s="187">
        <v>3.335735672391265</v>
      </c>
      <c r="Z19" s="187">
        <v>3.8421904902105104</v>
      </c>
      <c r="AA19" s="188">
        <v>4.342106022400074</v>
      </c>
      <c r="AB19" s="188">
        <v>5.0011778969081639</v>
      </c>
    </row>
    <row r="20" spans="1:28">
      <c r="A20" s="56" t="s">
        <v>108</v>
      </c>
      <c r="B20" s="76">
        <v>0.40010265024262781</v>
      </c>
      <c r="C20" s="184">
        <v>0.28781513332663727</v>
      </c>
      <c r="D20" s="184">
        <v>0.24589711001823505</v>
      </c>
      <c r="E20" s="184">
        <v>0.22737412911418473</v>
      </c>
      <c r="F20" s="184">
        <v>0.23732351810141186</v>
      </c>
      <c r="G20" s="184">
        <v>0.17853789060960254</v>
      </c>
      <c r="H20" s="184">
        <v>0.19832904659859446</v>
      </c>
      <c r="I20" s="184">
        <v>0.15910938033280378</v>
      </c>
      <c r="J20" s="185">
        <v>0.18221647923438794</v>
      </c>
      <c r="K20" s="76">
        <v>0.58709762219203976</v>
      </c>
      <c r="L20" s="184">
        <v>0.42407932901226164</v>
      </c>
      <c r="M20" s="184">
        <v>0.38997950955119304</v>
      </c>
      <c r="N20" s="184">
        <v>0.34212066831089316</v>
      </c>
      <c r="O20" s="184">
        <v>0.35210621870931064</v>
      </c>
      <c r="P20" s="184">
        <v>0.25286438948022744</v>
      </c>
      <c r="Q20" s="184">
        <v>0.30170025625043284</v>
      </c>
      <c r="R20" s="184">
        <v>0.23379665247644935</v>
      </c>
      <c r="S20" s="185">
        <v>0.2434820178853519</v>
      </c>
      <c r="T20" s="76">
        <v>6.9991036235710166E-2</v>
      </c>
      <c r="U20" s="184">
        <v>2.1488871834228703E-2</v>
      </c>
      <c r="V20" s="184">
        <v>2.6342498973417321E-2</v>
      </c>
      <c r="W20" s="184">
        <v>5.8058029708718616E-2</v>
      </c>
      <c r="X20" s="184">
        <v>6.5778654826508798E-2</v>
      </c>
      <c r="Y20" s="184">
        <v>6.5038935470829159E-2</v>
      </c>
      <c r="Z20" s="184">
        <v>5.7706462534962456E-2</v>
      </c>
      <c r="AA20" s="184">
        <v>5.8279429669422914E-2</v>
      </c>
      <c r="AB20" s="184">
        <v>0.10399967823303971</v>
      </c>
    </row>
    <row r="21" spans="1:28">
      <c r="A21" s="351" t="s">
        <v>0</v>
      </c>
      <c r="B21" s="353">
        <v>1.8830875948737089</v>
      </c>
      <c r="C21" s="354">
        <v>1.4550076716067426</v>
      </c>
      <c r="D21" s="354">
        <v>2.1154519165239174</v>
      </c>
      <c r="E21" s="354">
        <v>2.0615254373019414</v>
      </c>
      <c r="F21" s="352">
        <v>1.8252485853980114</v>
      </c>
      <c r="G21" s="354">
        <v>1.5616268743580173</v>
      </c>
      <c r="H21" s="354">
        <v>1.6382727660540504</v>
      </c>
      <c r="I21" s="354">
        <v>1.7953823904220081</v>
      </c>
      <c r="J21" s="355">
        <v>1.826202830664863</v>
      </c>
      <c r="K21" s="353">
        <v>0.90443077192696952</v>
      </c>
      <c r="L21" s="354">
        <v>0.83088135202772739</v>
      </c>
      <c r="M21" s="354">
        <v>1.7261804888217738</v>
      </c>
      <c r="N21" s="354">
        <v>1.1228083644424824</v>
      </c>
      <c r="O21" s="352">
        <v>0.97012598800638195</v>
      </c>
      <c r="P21" s="354">
        <v>0.74477963578318895</v>
      </c>
      <c r="Q21" s="354">
        <v>0.72243576424960176</v>
      </c>
      <c r="R21" s="354">
        <v>0.78687319416662405</v>
      </c>
      <c r="S21" s="355">
        <v>0.85826286156629594</v>
      </c>
      <c r="T21" s="353">
        <v>3.5658591092719703</v>
      </c>
      <c r="U21" s="354">
        <v>2.6748529035558963</v>
      </c>
      <c r="V21" s="354">
        <v>2.708628717972557</v>
      </c>
      <c r="W21" s="354">
        <v>3.4466644953907588</v>
      </c>
      <c r="X21" s="352">
        <v>3.1032450803047746</v>
      </c>
      <c r="Y21" s="354">
        <v>2.8089788887131082</v>
      </c>
      <c r="Z21" s="354">
        <v>2.8841454438392464</v>
      </c>
      <c r="AA21" s="352">
        <v>3.156898611103097</v>
      </c>
      <c r="AB21" s="557">
        <v>3.0619573773694402</v>
      </c>
    </row>
    <row r="22" spans="1:28" ht="68.25" customHeight="1">
      <c r="A22" s="768" t="s">
        <v>398</v>
      </c>
      <c r="B22" s="768"/>
      <c r="C22" s="768"/>
      <c r="D22" s="768"/>
      <c r="E22" s="768"/>
      <c r="F22" s="768"/>
      <c r="G22" s="768"/>
      <c r="H22" s="768"/>
      <c r="I22" s="768"/>
      <c r="J22" s="768"/>
      <c r="K22" s="768"/>
      <c r="L22" s="768"/>
      <c r="M22" s="768"/>
      <c r="N22" s="768"/>
      <c r="O22" s="768"/>
      <c r="P22" s="768"/>
      <c r="Q22" s="768"/>
      <c r="R22" s="768"/>
      <c r="S22" s="768"/>
      <c r="T22" s="768"/>
      <c r="U22" s="768"/>
      <c r="V22" s="768"/>
      <c r="W22" s="768"/>
      <c r="X22" s="768"/>
      <c r="Y22" s="87"/>
      <c r="Z22" s="87"/>
      <c r="AA22" s="87"/>
      <c r="AB22" s="87"/>
    </row>
  </sheetData>
  <mergeCells count="8">
    <mergeCell ref="T3:AB3"/>
    <mergeCell ref="A3:A5"/>
    <mergeCell ref="A14:AB14"/>
    <mergeCell ref="B5:AB5"/>
    <mergeCell ref="A2:AA2"/>
    <mergeCell ref="A22:X22"/>
    <mergeCell ref="B3:J3"/>
    <mergeCell ref="K3:S3"/>
  </mergeCells>
  <phoneticPr fontId="11" type="noConversion"/>
  <hyperlinks>
    <hyperlink ref="A1" location="Inhalt!A1" display="Zurück zum Inhalt"/>
  </hyperlinks>
  <pageMargins left="0.23622047244094491" right="0.23622047244094491" top="0.74803149606299213" bottom="0.74803149606299213" header="0.31496062992125984" footer="0.31496062992125984"/>
  <pageSetup paperSize="9" scale="91" orientation="landscape" r:id="rId1"/>
  <headerFooter scaleWithDoc="0">
    <oddHeader>&amp;CBildung in Deutschland 2016 - (Web-)Tabellen F2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workbookViewId="0">
      <selection sqref="A1:B1"/>
    </sheetView>
  </sheetViews>
  <sheetFormatPr baseColWidth="10" defaultRowHeight="12.75"/>
  <cols>
    <col min="1" max="1" width="8.140625" style="256" customWidth="1"/>
    <col min="2" max="2" width="11.42578125" style="256"/>
    <col min="3" max="3" width="13.7109375" style="256" customWidth="1"/>
    <col min="4" max="10" width="11.42578125" style="256"/>
    <col min="11" max="11" width="6" style="256" customWidth="1"/>
    <col min="12" max="16384" width="11.42578125" style="256"/>
  </cols>
  <sheetData>
    <row r="1" spans="1:14" ht="25.5" customHeight="1">
      <c r="A1" s="713" t="s">
        <v>116</v>
      </c>
      <c r="B1" s="713"/>
      <c r="C1" s="310"/>
      <c r="D1" s="310"/>
      <c r="E1" s="310"/>
      <c r="F1" s="310"/>
      <c r="G1" s="310"/>
      <c r="H1" s="310"/>
      <c r="I1" s="310"/>
      <c r="J1" s="310"/>
    </row>
    <row r="2" spans="1:14" ht="12.75" customHeight="1">
      <c r="A2" s="777" t="s">
        <v>519</v>
      </c>
      <c r="B2" s="777"/>
      <c r="C2" s="777"/>
      <c r="D2" s="777"/>
      <c r="E2" s="777"/>
      <c r="F2" s="777"/>
      <c r="G2" s="777"/>
      <c r="H2" s="777"/>
      <c r="I2" s="777"/>
      <c r="J2" s="777"/>
    </row>
    <row r="3" spans="1:14" ht="12.75" customHeight="1">
      <c r="A3" s="778" t="s">
        <v>5</v>
      </c>
      <c r="B3" s="781" t="s">
        <v>517</v>
      </c>
      <c r="C3" s="781" t="s">
        <v>521</v>
      </c>
      <c r="D3" s="781" t="s">
        <v>72</v>
      </c>
      <c r="E3" s="781" t="s">
        <v>415</v>
      </c>
      <c r="F3" s="781" t="s">
        <v>416</v>
      </c>
      <c r="G3" s="783" t="s">
        <v>17</v>
      </c>
      <c r="H3" s="783"/>
      <c r="I3" s="783"/>
      <c r="J3" s="783"/>
      <c r="K3" s="310"/>
    </row>
    <row r="4" spans="1:14" ht="48">
      <c r="A4" s="779"/>
      <c r="B4" s="782"/>
      <c r="C4" s="782"/>
      <c r="D4" s="782"/>
      <c r="E4" s="782"/>
      <c r="F4" s="782"/>
      <c r="G4" s="297" t="s">
        <v>7</v>
      </c>
      <c r="H4" s="225" t="s">
        <v>235</v>
      </c>
      <c r="I4" s="226" t="s">
        <v>233</v>
      </c>
      <c r="J4" s="226" t="s">
        <v>234</v>
      </c>
      <c r="K4" s="310"/>
    </row>
    <row r="5" spans="1:14">
      <c r="A5" s="780"/>
      <c r="B5" s="784" t="s">
        <v>58</v>
      </c>
      <c r="C5" s="785"/>
      <c r="D5" s="773" t="s">
        <v>59</v>
      </c>
      <c r="E5" s="774"/>
      <c r="F5" s="311" t="s">
        <v>58</v>
      </c>
      <c r="G5" s="773" t="s">
        <v>166</v>
      </c>
      <c r="H5" s="774"/>
      <c r="I5" s="774"/>
      <c r="J5" s="774"/>
      <c r="K5" s="310"/>
      <c r="L5" s="312"/>
      <c r="M5" s="313"/>
    </row>
    <row r="6" spans="1:14">
      <c r="A6" s="314">
        <v>1975</v>
      </c>
      <c r="B6" s="315">
        <v>163447</v>
      </c>
      <c r="C6" s="316">
        <v>11203</v>
      </c>
      <c r="D6" s="317">
        <v>6.9</v>
      </c>
      <c r="E6" s="630" t="s">
        <v>115</v>
      </c>
      <c r="F6" s="630" t="s">
        <v>115</v>
      </c>
      <c r="G6" s="630" t="s">
        <v>115</v>
      </c>
      <c r="H6" s="630" t="s">
        <v>115</v>
      </c>
      <c r="I6" s="651" t="s">
        <v>115</v>
      </c>
      <c r="J6" s="651" t="s">
        <v>115</v>
      </c>
      <c r="K6" s="310"/>
      <c r="L6" s="312"/>
      <c r="M6" s="318"/>
    </row>
    <row r="7" spans="1:14">
      <c r="A7" s="319">
        <v>1980</v>
      </c>
      <c r="B7" s="320">
        <v>189953</v>
      </c>
      <c r="C7" s="321">
        <v>13210</v>
      </c>
      <c r="D7" s="308">
        <v>7</v>
      </c>
      <c r="E7" s="309">
        <v>5.3</v>
      </c>
      <c r="F7" s="321">
        <v>10030</v>
      </c>
      <c r="G7" s="650" t="s">
        <v>115</v>
      </c>
      <c r="H7" s="650" t="s">
        <v>115</v>
      </c>
      <c r="I7" s="652" t="s">
        <v>115</v>
      </c>
      <c r="J7" s="652" t="s">
        <v>115</v>
      </c>
      <c r="K7" s="310"/>
      <c r="L7" s="312"/>
      <c r="M7" s="318"/>
    </row>
    <row r="8" spans="1:14">
      <c r="A8" s="314">
        <v>1985</v>
      </c>
      <c r="B8" s="315">
        <v>206823</v>
      </c>
      <c r="C8" s="316">
        <v>15351</v>
      </c>
      <c r="D8" s="322">
        <v>7.4</v>
      </c>
      <c r="E8" s="323">
        <v>5.2</v>
      </c>
      <c r="F8" s="316">
        <v>10674</v>
      </c>
      <c r="G8" s="630" t="s">
        <v>115</v>
      </c>
      <c r="H8" s="630" t="s">
        <v>115</v>
      </c>
      <c r="I8" s="651" t="s">
        <v>115</v>
      </c>
      <c r="J8" s="651" t="s">
        <v>115</v>
      </c>
      <c r="K8" s="310"/>
    </row>
    <row r="9" spans="1:14">
      <c r="A9" s="319">
        <v>1990</v>
      </c>
      <c r="B9" s="320">
        <v>277868</v>
      </c>
      <c r="C9" s="321">
        <v>24290</v>
      </c>
      <c r="D9" s="308">
        <v>8.6999999999999993</v>
      </c>
      <c r="E9" s="309">
        <v>6.1</v>
      </c>
      <c r="F9" s="321">
        <v>16850</v>
      </c>
      <c r="G9" s="650" t="s">
        <v>115</v>
      </c>
      <c r="H9" s="650" t="s">
        <v>115</v>
      </c>
      <c r="I9" s="652" t="s">
        <v>115</v>
      </c>
      <c r="J9" s="652" t="s">
        <v>115</v>
      </c>
      <c r="K9" s="310"/>
    </row>
    <row r="10" spans="1:14">
      <c r="A10" s="314">
        <v>1995</v>
      </c>
      <c r="B10" s="315">
        <v>261427</v>
      </c>
      <c r="C10" s="316">
        <v>36786</v>
      </c>
      <c r="D10" s="322">
        <v>14.1</v>
      </c>
      <c r="E10" s="323">
        <v>10.8</v>
      </c>
      <c r="F10" s="316">
        <v>28223</v>
      </c>
      <c r="G10" s="630" t="s">
        <v>115</v>
      </c>
      <c r="H10" s="630" t="s">
        <v>115</v>
      </c>
      <c r="I10" s="651" t="s">
        <v>115</v>
      </c>
      <c r="J10" s="651" t="s">
        <v>115</v>
      </c>
      <c r="K10" s="310"/>
    </row>
    <row r="11" spans="1:14">
      <c r="A11" s="319">
        <v>1996</v>
      </c>
      <c r="B11" s="320">
        <v>266687</v>
      </c>
      <c r="C11" s="321">
        <v>38273</v>
      </c>
      <c r="D11" s="308">
        <v>14.4</v>
      </c>
      <c r="E11" s="309">
        <v>11</v>
      </c>
      <c r="F11" s="321">
        <v>29423</v>
      </c>
      <c r="G11" s="650" t="s">
        <v>115</v>
      </c>
      <c r="H11" s="650" t="s">
        <v>115</v>
      </c>
      <c r="I11" s="652" t="s">
        <v>115</v>
      </c>
      <c r="J11" s="652" t="s">
        <v>115</v>
      </c>
      <c r="K11" s="310"/>
    </row>
    <row r="12" spans="1:14">
      <c r="A12" s="314">
        <v>1997</v>
      </c>
      <c r="B12" s="315">
        <v>267228</v>
      </c>
      <c r="C12" s="316">
        <v>40135</v>
      </c>
      <c r="D12" s="322">
        <v>15</v>
      </c>
      <c r="E12" s="323">
        <v>11.6</v>
      </c>
      <c r="F12" s="316">
        <v>31125</v>
      </c>
      <c r="G12" s="630" t="s">
        <v>115</v>
      </c>
      <c r="H12" s="630" t="s">
        <v>115</v>
      </c>
      <c r="I12" s="651" t="s">
        <v>115</v>
      </c>
      <c r="J12" s="651" t="s">
        <v>115</v>
      </c>
      <c r="K12" s="310"/>
    </row>
    <row r="13" spans="1:14">
      <c r="A13" s="319">
        <v>1998</v>
      </c>
      <c r="B13" s="320">
        <v>271999</v>
      </c>
      <c r="C13" s="321">
        <v>44197</v>
      </c>
      <c r="D13" s="308">
        <v>16.2</v>
      </c>
      <c r="E13" s="309">
        <v>12.8</v>
      </c>
      <c r="F13" s="321">
        <v>34775</v>
      </c>
      <c r="G13" s="650" t="s">
        <v>115</v>
      </c>
      <c r="H13" s="650" t="s">
        <v>115</v>
      </c>
      <c r="I13" s="652" t="s">
        <v>115</v>
      </c>
      <c r="J13" s="652" t="s">
        <v>115</v>
      </c>
      <c r="K13" s="310"/>
    </row>
    <row r="14" spans="1:14">
      <c r="A14" s="314">
        <v>1999</v>
      </c>
      <c r="B14" s="315">
        <v>290983</v>
      </c>
      <c r="C14" s="316">
        <v>49693</v>
      </c>
      <c r="D14" s="322">
        <v>17.100000000000001</v>
      </c>
      <c r="E14" s="323">
        <v>13.7</v>
      </c>
      <c r="F14" s="316">
        <v>39898</v>
      </c>
      <c r="G14" s="324">
        <v>71.331913294073416</v>
      </c>
      <c r="H14" s="541">
        <v>7.6194295453406182</v>
      </c>
      <c r="I14" s="542">
        <v>2.5239360368940802</v>
      </c>
      <c r="J14" s="542">
        <v>18.512206125620331</v>
      </c>
      <c r="K14" s="310"/>
      <c r="L14" s="325"/>
      <c r="M14" s="325"/>
      <c r="N14" s="325"/>
    </row>
    <row r="15" spans="1:14">
      <c r="A15" s="319">
        <v>2000</v>
      </c>
      <c r="B15" s="320">
        <v>314539</v>
      </c>
      <c r="C15" s="321">
        <v>54888</v>
      </c>
      <c r="D15" s="308">
        <v>17.5</v>
      </c>
      <c r="E15" s="309">
        <v>14.4</v>
      </c>
      <c r="F15" s="321">
        <v>45149</v>
      </c>
      <c r="G15" s="326">
        <v>70.896365368003728</v>
      </c>
      <c r="H15" s="543">
        <v>8.5339653148463981</v>
      </c>
      <c r="I15" s="544">
        <v>2.8483465857494075</v>
      </c>
      <c r="J15" s="544">
        <v>17.721322731400473</v>
      </c>
      <c r="K15" s="310"/>
      <c r="L15" s="325"/>
      <c r="M15" s="325"/>
      <c r="N15" s="325"/>
    </row>
    <row r="16" spans="1:14">
      <c r="A16" s="314">
        <v>2001</v>
      </c>
      <c r="B16" s="315">
        <v>344659</v>
      </c>
      <c r="C16" s="316">
        <v>63507</v>
      </c>
      <c r="D16" s="322">
        <v>18.399999999999999</v>
      </c>
      <c r="E16" s="323">
        <v>15.4</v>
      </c>
      <c r="F16" s="316">
        <v>53175</v>
      </c>
      <c r="G16" s="324">
        <v>67.531734837799718</v>
      </c>
      <c r="H16" s="541">
        <v>9.700047014574519</v>
      </c>
      <c r="I16" s="542">
        <v>2.9374706158909261</v>
      </c>
      <c r="J16" s="542">
        <v>19.830747531734836</v>
      </c>
      <c r="K16" s="310"/>
      <c r="L16" s="325"/>
      <c r="M16" s="325"/>
      <c r="N16" s="325"/>
    </row>
    <row r="17" spans="1:14">
      <c r="A17" s="319">
        <v>2002</v>
      </c>
      <c r="B17" s="320">
        <v>358792</v>
      </c>
      <c r="C17" s="321">
        <v>68566</v>
      </c>
      <c r="D17" s="308">
        <v>19.100000000000001</v>
      </c>
      <c r="E17" s="309">
        <v>16.3</v>
      </c>
      <c r="F17" s="321">
        <v>58480</v>
      </c>
      <c r="G17" s="326">
        <v>65.070109439124494</v>
      </c>
      <c r="H17" s="543">
        <v>11.099521203830369</v>
      </c>
      <c r="I17" s="544">
        <v>3.2079343365253079</v>
      </c>
      <c r="J17" s="544">
        <v>20.622435020519838</v>
      </c>
      <c r="K17" s="310"/>
      <c r="L17" s="325"/>
      <c r="M17" s="325"/>
      <c r="N17" s="325"/>
    </row>
    <row r="18" spans="1:14">
      <c r="A18" s="314">
        <v>2003</v>
      </c>
      <c r="B18" s="315">
        <v>377395</v>
      </c>
      <c r="C18" s="316">
        <v>70890</v>
      </c>
      <c r="D18" s="322">
        <v>18.8</v>
      </c>
      <c r="E18" s="323">
        <v>15.9</v>
      </c>
      <c r="F18" s="316">
        <v>60113</v>
      </c>
      <c r="G18" s="324">
        <v>64.317202601766681</v>
      </c>
      <c r="H18" s="541">
        <v>12.657827757722956</v>
      </c>
      <c r="I18" s="542">
        <v>3.2904696155573667</v>
      </c>
      <c r="J18" s="542">
        <v>19.734500024953007</v>
      </c>
      <c r="K18" s="310"/>
      <c r="L18" s="325"/>
      <c r="M18" s="325"/>
      <c r="N18" s="325"/>
    </row>
    <row r="19" spans="1:14">
      <c r="A19" s="319">
        <v>2004</v>
      </c>
      <c r="B19" s="320">
        <v>358704</v>
      </c>
      <c r="C19" s="321">
        <v>68235</v>
      </c>
      <c r="D19" s="308">
        <v>19</v>
      </c>
      <c r="E19" s="309">
        <v>16.2</v>
      </c>
      <c r="F19" s="321">
        <v>58247</v>
      </c>
      <c r="G19" s="326">
        <v>65.246278778306177</v>
      </c>
      <c r="H19" s="543">
        <v>12.515666042886329</v>
      </c>
      <c r="I19" s="544">
        <v>3.2482359606503337</v>
      </c>
      <c r="J19" s="544">
        <v>18.989819218157159</v>
      </c>
      <c r="K19" s="310"/>
      <c r="L19" s="325"/>
      <c r="M19" s="325"/>
      <c r="N19" s="325"/>
    </row>
    <row r="20" spans="1:14">
      <c r="A20" s="314">
        <v>2005</v>
      </c>
      <c r="B20" s="315">
        <v>355961</v>
      </c>
      <c r="C20" s="316">
        <v>65769</v>
      </c>
      <c r="D20" s="322">
        <v>18.5</v>
      </c>
      <c r="E20" s="323">
        <v>15.7</v>
      </c>
      <c r="F20" s="316">
        <v>55773</v>
      </c>
      <c r="G20" s="324">
        <v>59.408674448209709</v>
      </c>
      <c r="H20" s="541">
        <v>14.017535366575224</v>
      </c>
      <c r="I20" s="542">
        <v>3.4479049002205366</v>
      </c>
      <c r="J20" s="542">
        <v>23.125885284994531</v>
      </c>
      <c r="K20" s="310"/>
      <c r="L20" s="325"/>
      <c r="M20" s="325"/>
      <c r="N20" s="325"/>
    </row>
    <row r="21" spans="1:14">
      <c r="A21" s="319">
        <v>2006</v>
      </c>
      <c r="B21" s="320">
        <v>344822</v>
      </c>
      <c r="C21" s="321">
        <v>63413</v>
      </c>
      <c r="D21" s="308">
        <v>18.399999999999999</v>
      </c>
      <c r="E21" s="309">
        <v>15.5</v>
      </c>
      <c r="F21" s="321">
        <v>53554</v>
      </c>
      <c r="G21" s="326">
        <v>55.303058595062929</v>
      </c>
      <c r="H21" s="543">
        <v>15.888635769503679</v>
      </c>
      <c r="I21" s="544">
        <v>3.8540538521865777</v>
      </c>
      <c r="J21" s="544">
        <v>24.954251783246818</v>
      </c>
      <c r="K21" s="310"/>
      <c r="L21" s="325"/>
      <c r="M21" s="325"/>
      <c r="N21" s="325"/>
    </row>
    <row r="22" spans="1:14">
      <c r="A22" s="327">
        <v>2007</v>
      </c>
      <c r="B22" s="328">
        <v>361360</v>
      </c>
      <c r="C22" s="329">
        <v>64028</v>
      </c>
      <c r="D22" s="330">
        <v>17.718618552136373</v>
      </c>
      <c r="E22" s="331">
        <v>14.876854106707993</v>
      </c>
      <c r="F22" s="329">
        <v>53759</v>
      </c>
      <c r="G22" s="332">
        <v>60.927472609237519</v>
      </c>
      <c r="H22" s="545">
        <v>14.756598895068732</v>
      </c>
      <c r="I22" s="546">
        <v>4.6020201268624783</v>
      </c>
      <c r="J22" s="546">
        <v>19.713908368831266</v>
      </c>
      <c r="K22" s="310"/>
      <c r="L22" s="325"/>
      <c r="M22" s="325"/>
      <c r="N22" s="325"/>
    </row>
    <row r="23" spans="1:14">
      <c r="A23" s="319">
        <v>2008</v>
      </c>
      <c r="B23" s="320">
        <v>396610</v>
      </c>
      <c r="C23" s="321">
        <v>69809</v>
      </c>
      <c r="D23" s="308">
        <v>17.601422051889763</v>
      </c>
      <c r="E23" s="309">
        <v>14.712185774438366</v>
      </c>
      <c r="F23" s="321">
        <v>58350</v>
      </c>
      <c r="G23" s="326">
        <v>61.818337617823481</v>
      </c>
      <c r="H23" s="543">
        <v>15.408740359897172</v>
      </c>
      <c r="I23" s="544">
        <v>4.4078834618680371</v>
      </c>
      <c r="J23" s="544">
        <v>18.36503856041131</v>
      </c>
      <c r="K23" s="310"/>
      <c r="L23" s="325"/>
      <c r="M23" s="325"/>
      <c r="N23" s="325"/>
    </row>
    <row r="24" spans="1:14">
      <c r="A24" s="327">
        <v>2009</v>
      </c>
      <c r="B24" s="328">
        <v>424273</v>
      </c>
      <c r="C24" s="329">
        <v>74024</v>
      </c>
      <c r="D24" s="330">
        <v>17.447256836989393</v>
      </c>
      <c r="E24" s="331">
        <v>14.356322462188261</v>
      </c>
      <c r="F24" s="329">
        <v>60910</v>
      </c>
      <c r="G24" s="332">
        <v>56.040059103595475</v>
      </c>
      <c r="H24" s="545">
        <v>21.618781809226729</v>
      </c>
      <c r="I24" s="546">
        <v>4.5460515514693807</v>
      </c>
      <c r="J24" s="546">
        <v>17.795107535708421</v>
      </c>
      <c r="K24" s="310"/>
      <c r="L24" s="325"/>
      <c r="M24" s="384"/>
      <c r="N24" s="325"/>
    </row>
    <row r="25" spans="1:14">
      <c r="A25" s="319">
        <v>2010</v>
      </c>
      <c r="B25" s="320">
        <v>444608</v>
      </c>
      <c r="C25" s="321">
        <v>80130</v>
      </c>
      <c r="D25" s="308">
        <v>18</v>
      </c>
      <c r="E25" s="309">
        <v>14.9</v>
      </c>
      <c r="F25" s="321">
        <v>66413</v>
      </c>
      <c r="G25" s="326">
        <v>54.34779335371087</v>
      </c>
      <c r="H25" s="543">
        <v>23.65199584418713</v>
      </c>
      <c r="I25" s="544">
        <v>4.8710342854561608</v>
      </c>
      <c r="J25" s="544">
        <v>17.129176516645838</v>
      </c>
      <c r="K25" s="310"/>
      <c r="L25" s="325"/>
      <c r="M25" s="325"/>
      <c r="N25" s="325"/>
    </row>
    <row r="26" spans="1:14">
      <c r="A26" s="327">
        <v>2011</v>
      </c>
      <c r="B26" s="333">
        <v>518748</v>
      </c>
      <c r="C26" s="329">
        <v>88119</v>
      </c>
      <c r="D26" s="330">
        <v>17</v>
      </c>
      <c r="E26" s="331">
        <v>14.1</v>
      </c>
      <c r="F26" s="329">
        <v>72886</v>
      </c>
      <c r="G26" s="332">
        <v>53.974700216776881</v>
      </c>
      <c r="H26" s="545">
        <v>24.912877644540789</v>
      </c>
      <c r="I26" s="546">
        <v>4.6881431276239605</v>
      </c>
      <c r="J26" s="546">
        <v>16.424279011058367</v>
      </c>
      <c r="K26" s="310"/>
      <c r="L26" s="325"/>
      <c r="M26" s="325"/>
      <c r="N26" s="325"/>
    </row>
    <row r="27" spans="1:14">
      <c r="A27" s="319">
        <v>2012</v>
      </c>
      <c r="B27" s="320">
        <v>495088</v>
      </c>
      <c r="C27" s="321">
        <v>95467</v>
      </c>
      <c r="D27" s="308">
        <v>19.282834566784089</v>
      </c>
      <c r="E27" s="309">
        <v>16.065224768122029</v>
      </c>
      <c r="F27" s="321">
        <v>79537</v>
      </c>
      <c r="G27" s="326">
        <v>52.562958120120193</v>
      </c>
      <c r="H27" s="543">
        <v>26.979896148962119</v>
      </c>
      <c r="I27" s="544">
        <v>4.1565560682449672</v>
      </c>
      <c r="J27" s="544">
        <v>16.300589662672717</v>
      </c>
      <c r="K27" s="310"/>
      <c r="L27" s="325"/>
      <c r="M27" s="269"/>
      <c r="N27" s="269"/>
    </row>
    <row r="28" spans="1:14">
      <c r="A28" s="327">
        <v>2013</v>
      </c>
      <c r="B28" s="547">
        <v>508621</v>
      </c>
      <c r="C28" s="329">
        <v>102480</v>
      </c>
      <c r="D28" s="330">
        <v>20.148597875431804</v>
      </c>
      <c r="E28" s="331">
        <v>16.941887967661579</v>
      </c>
      <c r="F28" s="329">
        <v>86170</v>
      </c>
      <c r="G28" s="332">
        <v>51.280027851920615</v>
      </c>
      <c r="H28" s="545">
        <v>28.319600789137748</v>
      </c>
      <c r="I28" s="546">
        <v>4.1244052454450504</v>
      </c>
      <c r="J28" s="546">
        <v>16.275966113496576</v>
      </c>
      <c r="K28" s="310"/>
      <c r="L28" s="325"/>
      <c r="M28" s="269"/>
      <c r="N28" s="269"/>
    </row>
    <row r="29" spans="1:14">
      <c r="A29" s="319">
        <v>2014</v>
      </c>
      <c r="B29" s="548">
        <v>504882</v>
      </c>
      <c r="C29" s="321">
        <v>109223</v>
      </c>
      <c r="D29" s="308">
        <v>21.6</v>
      </c>
      <c r="E29" s="309">
        <v>18.399999999999999</v>
      </c>
      <c r="F29" s="321">
        <v>92916</v>
      </c>
      <c r="G29" s="326">
        <v>52</v>
      </c>
      <c r="H29" s="543">
        <v>28.3</v>
      </c>
      <c r="I29" s="544">
        <v>3.9</v>
      </c>
      <c r="J29" s="544">
        <v>15.8</v>
      </c>
      <c r="K29" s="310"/>
      <c r="L29" s="385"/>
      <c r="M29" s="269"/>
      <c r="N29" s="269"/>
    </row>
    <row r="30" spans="1:14" ht="13.5">
      <c r="A30" s="327" t="s">
        <v>232</v>
      </c>
      <c r="B30" s="333">
        <v>505736</v>
      </c>
      <c r="C30" s="619">
        <v>113925</v>
      </c>
      <c r="D30" s="330">
        <v>22.5</v>
      </c>
      <c r="E30" s="630" t="s">
        <v>115</v>
      </c>
      <c r="F30" s="630" t="s">
        <v>115</v>
      </c>
      <c r="G30" s="630" t="s">
        <v>115</v>
      </c>
      <c r="H30" s="630" t="s">
        <v>115</v>
      </c>
      <c r="I30" s="651" t="s">
        <v>115</v>
      </c>
      <c r="J30" s="651" t="s">
        <v>115</v>
      </c>
      <c r="K30" s="310"/>
      <c r="L30" s="275"/>
      <c r="M30" s="269"/>
      <c r="N30" s="269"/>
    </row>
    <row r="31" spans="1:14" ht="114" customHeight="1">
      <c r="A31" s="775" t="s">
        <v>518</v>
      </c>
      <c r="B31" s="775"/>
      <c r="C31" s="775"/>
      <c r="D31" s="775"/>
      <c r="E31" s="775"/>
      <c r="F31" s="775"/>
      <c r="G31" s="775"/>
      <c r="H31" s="775"/>
      <c r="I31" s="775"/>
      <c r="J31" s="775"/>
    </row>
    <row r="32" spans="1:14" ht="15.75" customHeight="1">
      <c r="A32" s="776"/>
      <c r="B32" s="776"/>
      <c r="C32" s="776"/>
      <c r="D32" s="776"/>
      <c r="E32" s="776"/>
      <c r="F32" s="776"/>
      <c r="G32" s="776"/>
      <c r="H32" s="776"/>
      <c r="I32" s="776"/>
      <c r="J32" s="776"/>
    </row>
  </sheetData>
  <mergeCells count="14">
    <mergeCell ref="E3:E4"/>
    <mergeCell ref="F3:F4"/>
    <mergeCell ref="G3:J3"/>
    <mergeCell ref="B5:C5"/>
    <mergeCell ref="D5:E5"/>
    <mergeCell ref="G5:J5"/>
    <mergeCell ref="A31:J31"/>
    <mergeCell ref="A32:J32"/>
    <mergeCell ref="A1:B1"/>
    <mergeCell ref="A2:J2"/>
    <mergeCell ref="A3:A5"/>
    <mergeCell ref="B3:B4"/>
    <mergeCell ref="C3:C4"/>
    <mergeCell ref="D3:D4"/>
  </mergeCells>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93" orientation="landscape" r:id="rId1"/>
  <headerFooter scaleWithDoc="0">
    <oddHeader>&amp;CBildung in Deutschland 2016 - (Web-)Tabellen F2</oddHeader>
  </headerFooter>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zoomScaleNormal="100" workbookViewId="0">
      <selection sqref="A1:B1"/>
    </sheetView>
  </sheetViews>
  <sheetFormatPr baseColWidth="10" defaultRowHeight="12.75"/>
  <cols>
    <col min="1" max="1" width="23.28515625" style="256" customWidth="1"/>
    <col min="2" max="22" width="5.42578125" style="255" customWidth="1"/>
    <col min="23" max="23" width="8.28515625" style="256" hidden="1" customWidth="1"/>
    <col min="24" max="24" width="8.5703125" style="256" customWidth="1"/>
    <col min="25" max="16384" width="11.42578125" style="256"/>
  </cols>
  <sheetData>
    <row r="1" spans="1:30" ht="25.5" customHeight="1">
      <c r="A1" s="713" t="s">
        <v>116</v>
      </c>
      <c r="B1" s="713"/>
    </row>
    <row r="2" spans="1:30" ht="25.5" customHeight="1">
      <c r="A2" s="788" t="s">
        <v>444</v>
      </c>
      <c r="B2" s="788"/>
      <c r="C2" s="788"/>
      <c r="D2" s="788"/>
      <c r="E2" s="788"/>
      <c r="F2" s="788"/>
      <c r="G2" s="788"/>
      <c r="H2" s="788"/>
      <c r="I2" s="788"/>
      <c r="J2" s="788"/>
      <c r="K2" s="788"/>
      <c r="L2" s="788"/>
      <c r="M2" s="788"/>
      <c r="N2" s="788"/>
      <c r="O2" s="788"/>
      <c r="P2" s="788"/>
      <c r="Q2" s="788"/>
      <c r="R2" s="788"/>
      <c r="S2" s="788"/>
      <c r="T2" s="788"/>
      <c r="U2" s="788"/>
      <c r="V2" s="788"/>
      <c r="W2" s="788"/>
      <c r="X2" s="788"/>
    </row>
    <row r="3" spans="1:30" ht="23.25" customHeight="1">
      <c r="A3" s="789" t="s">
        <v>47</v>
      </c>
      <c r="B3" s="797" t="s">
        <v>158</v>
      </c>
      <c r="C3" s="798"/>
      <c r="D3" s="798"/>
      <c r="E3" s="798"/>
      <c r="F3" s="798"/>
      <c r="G3" s="798"/>
      <c r="H3" s="798"/>
      <c r="I3" s="798"/>
      <c r="J3" s="798"/>
      <c r="K3" s="798"/>
      <c r="L3" s="798"/>
      <c r="M3" s="798"/>
      <c r="N3" s="798"/>
      <c r="O3" s="798"/>
      <c r="P3" s="798"/>
      <c r="Q3" s="798"/>
      <c r="R3" s="798"/>
      <c r="S3" s="798"/>
      <c r="T3" s="798"/>
      <c r="U3" s="798"/>
      <c r="V3" s="799"/>
      <c r="W3" s="792" t="s">
        <v>315</v>
      </c>
      <c r="X3" s="793"/>
    </row>
    <row r="4" spans="1:30" ht="17.25" customHeight="1">
      <c r="A4" s="790"/>
      <c r="B4" s="794" t="s">
        <v>159</v>
      </c>
      <c r="C4" s="783"/>
      <c r="D4" s="783"/>
      <c r="E4" s="783"/>
      <c r="F4" s="783"/>
      <c r="G4" s="783"/>
      <c r="H4" s="783"/>
      <c r="I4" s="783"/>
      <c r="J4" s="783"/>
      <c r="K4" s="783"/>
      <c r="L4" s="783"/>
      <c r="M4" s="783"/>
      <c r="N4" s="783"/>
      <c r="O4" s="783"/>
      <c r="P4" s="783"/>
      <c r="Q4" s="783"/>
      <c r="R4" s="783"/>
      <c r="S4" s="783"/>
      <c r="T4" s="783"/>
      <c r="U4" s="783"/>
      <c r="V4" s="783"/>
      <c r="W4" s="783"/>
      <c r="X4" s="783"/>
    </row>
    <row r="5" spans="1:30">
      <c r="A5" s="790"/>
      <c r="B5" s="257">
        <v>1980</v>
      </c>
      <c r="C5" s="257">
        <v>1985</v>
      </c>
      <c r="D5" s="257">
        <v>1990</v>
      </c>
      <c r="E5" s="257">
        <v>1993</v>
      </c>
      <c r="F5" s="257">
        <v>1994</v>
      </c>
      <c r="G5" s="257">
        <v>1995</v>
      </c>
      <c r="H5" s="257">
        <v>1996</v>
      </c>
      <c r="I5" s="257">
        <v>1997</v>
      </c>
      <c r="J5" s="257">
        <v>1998</v>
      </c>
      <c r="K5" s="257">
        <v>1999</v>
      </c>
      <c r="L5" s="257">
        <v>2000</v>
      </c>
      <c r="M5" s="257">
        <v>2001</v>
      </c>
      <c r="N5" s="258">
        <v>2002</v>
      </c>
      <c r="O5" s="258">
        <v>2003</v>
      </c>
      <c r="P5" s="258">
        <v>2004</v>
      </c>
      <c r="Q5" s="258">
        <v>2005</v>
      </c>
      <c r="R5" s="258">
        <v>2006</v>
      </c>
      <c r="S5" s="258">
        <v>2007</v>
      </c>
      <c r="T5" s="258">
        <v>2008</v>
      </c>
      <c r="U5" s="258">
        <v>2009</v>
      </c>
      <c r="V5" s="258">
        <v>2010</v>
      </c>
      <c r="W5" s="258">
        <v>2010</v>
      </c>
      <c r="X5" s="259">
        <v>2012</v>
      </c>
      <c r="Z5" s="260"/>
      <c r="AA5" s="261"/>
    </row>
    <row r="6" spans="1:30">
      <c r="A6" s="791"/>
      <c r="B6" s="795" t="s">
        <v>59</v>
      </c>
      <c r="C6" s="796"/>
      <c r="D6" s="796"/>
      <c r="E6" s="796"/>
      <c r="F6" s="796"/>
      <c r="G6" s="796"/>
      <c r="H6" s="796"/>
      <c r="I6" s="796"/>
      <c r="J6" s="796"/>
      <c r="K6" s="796"/>
      <c r="L6" s="796"/>
      <c r="M6" s="796"/>
      <c r="N6" s="796"/>
      <c r="O6" s="796"/>
      <c r="P6" s="796"/>
      <c r="Q6" s="796"/>
      <c r="R6" s="796"/>
      <c r="S6" s="796"/>
      <c r="T6" s="796"/>
      <c r="U6" s="796"/>
      <c r="V6" s="796"/>
      <c r="W6" s="796"/>
      <c r="X6" s="796"/>
      <c r="Z6" s="260"/>
      <c r="AA6" s="261"/>
    </row>
    <row r="7" spans="1:30" ht="12.75" customHeight="1">
      <c r="A7" s="262" t="s">
        <v>86</v>
      </c>
      <c r="B7" s="263">
        <v>87.1</v>
      </c>
      <c r="C7" s="263">
        <v>78.5</v>
      </c>
      <c r="D7" s="263">
        <v>76.891719745222929</v>
      </c>
      <c r="E7" s="263">
        <v>75.599670573154469</v>
      </c>
      <c r="F7" s="263">
        <v>75.168176825919815</v>
      </c>
      <c r="G7" s="263">
        <v>71.047073807883748</v>
      </c>
      <c r="H7" s="263">
        <v>69.683295226437409</v>
      </c>
      <c r="I7" s="263">
        <v>67.911449154376527</v>
      </c>
      <c r="J7" s="263">
        <v>67.620609779761338</v>
      </c>
      <c r="K7" s="263">
        <v>70.43459071382334</v>
      </c>
      <c r="L7" s="263">
        <v>70.951749300078546</v>
      </c>
      <c r="M7" s="263">
        <v>70.470195339682576</v>
      </c>
      <c r="N7" s="263">
        <v>71.455443736894807</v>
      </c>
      <c r="O7" s="263">
        <v>71.97151574600457</v>
      </c>
      <c r="P7" s="264">
        <v>70.319147286420986</v>
      </c>
      <c r="Q7" s="614">
        <v>70.132608194865938</v>
      </c>
      <c r="R7" s="265">
        <v>70.050938777083815</v>
      </c>
      <c r="S7" s="266">
        <v>72.364290468721578</v>
      </c>
      <c r="T7" s="266">
        <v>72.948329642539662</v>
      </c>
      <c r="U7" s="266">
        <v>73.509851257690201</v>
      </c>
      <c r="V7" s="266">
        <v>72.431220252105234</v>
      </c>
      <c r="W7" s="267" t="s">
        <v>140</v>
      </c>
      <c r="X7" s="267" t="s">
        <v>16</v>
      </c>
      <c r="Z7" s="260"/>
      <c r="AA7" s="261"/>
    </row>
    <row r="8" spans="1:30">
      <c r="A8" s="268"/>
      <c r="B8" s="786" t="s">
        <v>204</v>
      </c>
      <c r="C8" s="786"/>
      <c r="D8" s="786"/>
      <c r="E8" s="786"/>
      <c r="F8" s="786"/>
      <c r="G8" s="786"/>
      <c r="H8" s="786"/>
      <c r="I8" s="786"/>
      <c r="J8" s="786"/>
      <c r="K8" s="786"/>
      <c r="L8" s="786"/>
      <c r="M8" s="786"/>
      <c r="N8" s="786"/>
      <c r="O8" s="786"/>
      <c r="P8" s="786"/>
      <c r="Q8" s="786"/>
      <c r="R8" s="786"/>
      <c r="S8" s="786"/>
      <c r="T8" s="786"/>
      <c r="U8" s="786"/>
      <c r="V8" s="786"/>
      <c r="W8" s="786"/>
      <c r="X8" s="786"/>
      <c r="Z8" s="260"/>
      <c r="AA8" s="261"/>
      <c r="AB8" s="269"/>
      <c r="AC8" s="269"/>
      <c r="AD8" s="269"/>
    </row>
    <row r="9" spans="1:30">
      <c r="A9" s="270" t="s">
        <v>202</v>
      </c>
      <c r="B9" s="265">
        <v>86</v>
      </c>
      <c r="C9" s="265" t="s">
        <v>122</v>
      </c>
      <c r="D9" s="265">
        <v>73.599999999999994</v>
      </c>
      <c r="E9" s="265">
        <v>78.891010424192388</v>
      </c>
      <c r="F9" s="265">
        <v>78.291842403044953</v>
      </c>
      <c r="G9" s="265">
        <v>75.518836748182423</v>
      </c>
      <c r="H9" s="265">
        <v>75.275031148105924</v>
      </c>
      <c r="I9" s="265">
        <v>73.737589981000298</v>
      </c>
      <c r="J9" s="265">
        <v>74.39128522265635</v>
      </c>
      <c r="K9" s="265">
        <v>76.21377214439255</v>
      </c>
      <c r="L9" s="265">
        <v>77.175933551377682</v>
      </c>
      <c r="M9" s="265">
        <v>75.405991020171101</v>
      </c>
      <c r="N9" s="265">
        <v>74.327403474298137</v>
      </c>
      <c r="O9" s="265">
        <v>75.272212102813199</v>
      </c>
      <c r="P9" s="265">
        <v>72.633947960674377</v>
      </c>
      <c r="Q9" s="265">
        <v>72.279333569656146</v>
      </c>
      <c r="R9" s="265">
        <v>72.399364406779668</v>
      </c>
      <c r="S9" s="266">
        <v>74.009267468509009</v>
      </c>
      <c r="T9" s="266">
        <v>77.218124341412008</v>
      </c>
      <c r="U9" s="266">
        <v>77.944393801276206</v>
      </c>
      <c r="V9" s="266">
        <v>76.174880809193269</v>
      </c>
      <c r="W9" s="266" t="s">
        <v>118</v>
      </c>
      <c r="X9" s="266" t="s">
        <v>190</v>
      </c>
      <c r="Z9" s="260"/>
      <c r="AA9" s="261"/>
      <c r="AB9" s="269"/>
      <c r="AC9" s="269"/>
      <c r="AD9" s="269"/>
    </row>
    <row r="10" spans="1:30" s="269" customFormat="1">
      <c r="A10" s="271" t="s">
        <v>160</v>
      </c>
      <c r="B10" s="272">
        <v>89.1</v>
      </c>
      <c r="C10" s="272" t="s">
        <v>122</v>
      </c>
      <c r="D10" s="272">
        <v>83.5</v>
      </c>
      <c r="E10" s="272">
        <v>82.589411038122506</v>
      </c>
      <c r="F10" s="272">
        <v>82.524132794821114</v>
      </c>
      <c r="G10" s="272">
        <v>80.915695119807836</v>
      </c>
      <c r="H10" s="272">
        <v>80.070612549514891</v>
      </c>
      <c r="I10" s="272">
        <v>78.02564901055969</v>
      </c>
      <c r="J10" s="272">
        <v>77.425598838616011</v>
      </c>
      <c r="K10" s="272">
        <v>78.736626809314032</v>
      </c>
      <c r="L10" s="272">
        <v>79.200654550864058</v>
      </c>
      <c r="M10" s="272">
        <v>81.115805168986086</v>
      </c>
      <c r="N10" s="272">
        <v>80.750562329821236</v>
      </c>
      <c r="O10" s="272">
        <v>80.651045320611757</v>
      </c>
      <c r="P10" s="272">
        <v>79.944353220215291</v>
      </c>
      <c r="Q10" s="272">
        <v>78.908145952795138</v>
      </c>
      <c r="R10" s="272">
        <v>78.424800133244503</v>
      </c>
      <c r="S10" s="273">
        <v>81.685651891636667</v>
      </c>
      <c r="T10" s="273">
        <v>83.131932115380948</v>
      </c>
      <c r="U10" s="273">
        <v>81.665053936852672</v>
      </c>
      <c r="V10" s="273">
        <v>82.037590773173847</v>
      </c>
      <c r="W10" s="273" t="s">
        <v>142</v>
      </c>
      <c r="X10" s="273" t="s">
        <v>191</v>
      </c>
      <c r="Z10" s="260"/>
      <c r="AA10" s="261"/>
    </row>
    <row r="11" spans="1:30">
      <c r="A11" s="270" t="s">
        <v>161</v>
      </c>
      <c r="B11" s="265">
        <v>99.1</v>
      </c>
      <c r="C11" s="265" t="s">
        <v>122</v>
      </c>
      <c r="D11" s="265">
        <v>105.75202972340718</v>
      </c>
      <c r="E11" s="265">
        <v>104.09160731741376</v>
      </c>
      <c r="F11" s="265">
        <v>86.127897537656722</v>
      </c>
      <c r="G11" s="265">
        <v>79.541561301900643</v>
      </c>
      <c r="H11" s="265">
        <v>69.106006518702472</v>
      </c>
      <c r="I11" s="265">
        <v>69.928947971579191</v>
      </c>
      <c r="J11" s="265">
        <v>72.22884386174016</v>
      </c>
      <c r="K11" s="265">
        <v>73.090464899044335</v>
      </c>
      <c r="L11" s="265">
        <v>74.647092038396394</v>
      </c>
      <c r="M11" s="265">
        <v>74.313408723747969</v>
      </c>
      <c r="N11" s="265">
        <v>74.934356695617041</v>
      </c>
      <c r="O11" s="265">
        <v>75.180112935678594</v>
      </c>
      <c r="P11" s="265">
        <v>74.729535363642057</v>
      </c>
      <c r="Q11" s="265">
        <v>74.382439141096953</v>
      </c>
      <c r="R11" s="265">
        <v>75.648771505840386</v>
      </c>
      <c r="S11" s="266">
        <v>83.121489801950929</v>
      </c>
      <c r="T11" s="266">
        <v>81.843175439601353</v>
      </c>
      <c r="U11" s="266">
        <v>81.759705949919592</v>
      </c>
      <c r="V11" s="266">
        <v>80.95745310373394</v>
      </c>
      <c r="W11" s="266" t="s">
        <v>143</v>
      </c>
      <c r="X11" s="266" t="s">
        <v>147</v>
      </c>
      <c r="Z11" s="260"/>
      <c r="AA11" s="261"/>
      <c r="AB11" s="274"/>
      <c r="AC11" s="274"/>
      <c r="AD11" s="274"/>
    </row>
    <row r="12" spans="1:30" s="269" customFormat="1">
      <c r="A12" s="271" t="s">
        <v>162</v>
      </c>
      <c r="B12" s="272" t="s">
        <v>56</v>
      </c>
      <c r="C12" s="272" t="s">
        <v>56</v>
      </c>
      <c r="D12" s="272" t="s">
        <v>56</v>
      </c>
      <c r="E12" s="272">
        <v>69.967108993988887</v>
      </c>
      <c r="F12" s="272">
        <v>62.049469964664304</v>
      </c>
      <c r="G12" s="272">
        <v>61.394235563977261</v>
      </c>
      <c r="H12" s="272">
        <v>57.556105469749973</v>
      </c>
      <c r="I12" s="272">
        <v>57.720024532352042</v>
      </c>
      <c r="J12" s="272">
        <v>59.083090269987281</v>
      </c>
      <c r="K12" s="272">
        <v>60.091811046942098</v>
      </c>
      <c r="L12" s="272">
        <v>61.294388019868038</v>
      </c>
      <c r="M12" s="272">
        <v>63.842807638428077</v>
      </c>
      <c r="N12" s="272">
        <v>64.081455805892546</v>
      </c>
      <c r="O12" s="272">
        <v>66.236671389158147</v>
      </c>
      <c r="P12" s="272">
        <v>65.147690838392791</v>
      </c>
      <c r="Q12" s="272">
        <v>62.95260729763735</v>
      </c>
      <c r="R12" s="272">
        <v>65.33710578980056</v>
      </c>
      <c r="S12" s="273">
        <v>65.105040606752127</v>
      </c>
      <c r="T12" s="273">
        <v>66.915526061108807</v>
      </c>
      <c r="U12" s="273">
        <v>66.724862592951823</v>
      </c>
      <c r="V12" s="273">
        <v>64.827754306142353</v>
      </c>
      <c r="W12" s="273" t="s">
        <v>144</v>
      </c>
      <c r="X12" s="273" t="s">
        <v>150</v>
      </c>
      <c r="Y12" s="275"/>
      <c r="Z12" s="260"/>
      <c r="AA12" s="261"/>
      <c r="AB12" s="274"/>
      <c r="AC12" s="274"/>
      <c r="AD12" s="274"/>
    </row>
    <row r="13" spans="1:30">
      <c r="A13" s="270" t="s">
        <v>163</v>
      </c>
      <c r="B13" s="265">
        <v>74.7</v>
      </c>
      <c r="C13" s="265" t="s">
        <v>122</v>
      </c>
      <c r="D13" s="265">
        <v>59.730033745781775</v>
      </c>
      <c r="E13" s="265">
        <v>83.998646820027062</v>
      </c>
      <c r="F13" s="265">
        <v>87.259100642398295</v>
      </c>
      <c r="G13" s="265">
        <v>84.05483405483406</v>
      </c>
      <c r="H13" s="265">
        <v>87.20754716981132</v>
      </c>
      <c r="I13" s="265">
        <v>80.833333333333329</v>
      </c>
      <c r="J13" s="265">
        <v>87.235543018335676</v>
      </c>
      <c r="K13" s="265">
        <v>63.930434782608693</v>
      </c>
      <c r="L13" s="265">
        <v>79.158110882956876</v>
      </c>
      <c r="M13" s="265">
        <v>79.078014184397162</v>
      </c>
      <c r="N13" s="265">
        <v>80.179558011049721</v>
      </c>
      <c r="O13" s="265">
        <v>77.12460063897764</v>
      </c>
      <c r="P13" s="265">
        <v>75.514950166112953</v>
      </c>
      <c r="Q13" s="265">
        <v>71.239193083573483</v>
      </c>
      <c r="R13" s="265">
        <v>76.521739130434781</v>
      </c>
      <c r="S13" s="266">
        <v>81.563245823389025</v>
      </c>
      <c r="T13" s="266">
        <v>83.753501400560225</v>
      </c>
      <c r="U13" s="266">
        <v>78.733538806388353</v>
      </c>
      <c r="V13" s="266">
        <v>78.480020893183593</v>
      </c>
      <c r="W13" s="266" t="s">
        <v>145</v>
      </c>
      <c r="X13" s="266" t="s">
        <v>103</v>
      </c>
      <c r="Z13" s="260"/>
      <c r="AA13" s="261"/>
      <c r="AB13" s="269"/>
      <c r="AC13" s="269"/>
      <c r="AD13" s="269"/>
    </row>
    <row r="14" spans="1:30" s="269" customFormat="1">
      <c r="A14" s="271" t="s">
        <v>169</v>
      </c>
      <c r="B14" s="272">
        <v>75</v>
      </c>
      <c r="C14" s="272" t="s">
        <v>122</v>
      </c>
      <c r="D14" s="272">
        <v>59.411212026307545</v>
      </c>
      <c r="E14" s="272">
        <v>70.368985290451263</v>
      </c>
      <c r="F14" s="272">
        <v>71.458513130316859</v>
      </c>
      <c r="G14" s="272">
        <v>68.020820109178629</v>
      </c>
      <c r="H14" s="272">
        <v>60.674854236447096</v>
      </c>
      <c r="I14" s="272">
        <v>58.688133571854507</v>
      </c>
      <c r="J14" s="272">
        <v>60.323593334943247</v>
      </c>
      <c r="K14" s="272">
        <v>62.386417981826881</v>
      </c>
      <c r="L14" s="272">
        <v>59.746588693957115</v>
      </c>
      <c r="M14" s="272">
        <v>67.998002995506738</v>
      </c>
      <c r="N14" s="272">
        <v>68.49656893325016</v>
      </c>
      <c r="O14" s="272">
        <v>72.62658227848101</v>
      </c>
      <c r="P14" s="272">
        <v>67.29632485222308</v>
      </c>
      <c r="Q14" s="272">
        <v>72.061088295687881</v>
      </c>
      <c r="R14" s="272">
        <v>71.547029702970306</v>
      </c>
      <c r="S14" s="273">
        <v>75.658968975973877</v>
      </c>
      <c r="T14" s="273">
        <v>71.917507678806487</v>
      </c>
      <c r="U14" s="273">
        <v>73.739538681363541</v>
      </c>
      <c r="V14" s="273">
        <v>72.624214549459083</v>
      </c>
      <c r="W14" s="273" t="s">
        <v>146</v>
      </c>
      <c r="X14" s="273" t="s">
        <v>141</v>
      </c>
      <c r="Z14" s="260"/>
      <c r="AA14" s="261"/>
    </row>
    <row r="15" spans="1:30">
      <c r="A15" s="270" t="s">
        <v>170</v>
      </c>
      <c r="B15" s="265">
        <v>86.400228647644454</v>
      </c>
      <c r="C15" s="265" t="s">
        <v>122</v>
      </c>
      <c r="D15" s="265">
        <v>73.676939018306015</v>
      </c>
      <c r="E15" s="265">
        <v>77.842363249902405</v>
      </c>
      <c r="F15" s="265">
        <v>75.871970272781013</v>
      </c>
      <c r="G15" s="265">
        <v>73.693748112352765</v>
      </c>
      <c r="H15" s="265">
        <v>77.283950617283949</v>
      </c>
      <c r="I15" s="265">
        <v>72.62119622245541</v>
      </c>
      <c r="J15" s="265">
        <v>65.382803297997654</v>
      </c>
      <c r="K15" s="265">
        <v>74.35955225001878</v>
      </c>
      <c r="L15" s="265">
        <v>76.90134562486061</v>
      </c>
      <c r="M15" s="265">
        <v>75.028675028675025</v>
      </c>
      <c r="N15" s="265">
        <v>76.870849809744087</v>
      </c>
      <c r="O15" s="265">
        <v>75.777635418891023</v>
      </c>
      <c r="P15" s="265">
        <v>75.807499060054013</v>
      </c>
      <c r="Q15" s="265">
        <v>73.291445467374501</v>
      </c>
      <c r="R15" s="265">
        <v>72.380922319371237</v>
      </c>
      <c r="S15" s="266">
        <v>76.349281541133735</v>
      </c>
      <c r="T15" s="266">
        <v>79.329816940738439</v>
      </c>
      <c r="U15" s="266">
        <v>80.952525221922627</v>
      </c>
      <c r="V15" s="266">
        <v>80.679497137596741</v>
      </c>
      <c r="W15" s="266" t="s">
        <v>147</v>
      </c>
      <c r="X15" s="266" t="s">
        <v>192</v>
      </c>
      <c r="Z15" s="260"/>
      <c r="AA15" s="261"/>
      <c r="AB15" s="269"/>
      <c r="AC15" s="269"/>
      <c r="AD15" s="269"/>
    </row>
    <row r="16" spans="1:30" s="269" customFormat="1">
      <c r="A16" s="271" t="s">
        <v>172</v>
      </c>
      <c r="B16" s="272" t="s">
        <v>56</v>
      </c>
      <c r="C16" s="272" t="s">
        <v>56</v>
      </c>
      <c r="D16" s="272" t="s">
        <v>56</v>
      </c>
      <c r="E16" s="272">
        <v>68.048416514674187</v>
      </c>
      <c r="F16" s="272">
        <v>66.437866437866433</v>
      </c>
      <c r="G16" s="272">
        <v>63.700529367280055</v>
      </c>
      <c r="H16" s="272">
        <v>61.303337816358969</v>
      </c>
      <c r="I16" s="272">
        <v>63.743175884168046</v>
      </c>
      <c r="J16" s="272">
        <v>64.220294046758255</v>
      </c>
      <c r="K16" s="272">
        <v>66.650455927051681</v>
      </c>
      <c r="L16" s="272">
        <v>66.93017127799736</v>
      </c>
      <c r="M16" s="272">
        <v>74.815543531726519</v>
      </c>
      <c r="N16" s="272">
        <v>72.656553870089454</v>
      </c>
      <c r="O16" s="272">
        <v>74.854984486712524</v>
      </c>
      <c r="P16" s="272">
        <v>73.838502813767832</v>
      </c>
      <c r="Q16" s="272">
        <v>71.347201584943036</v>
      </c>
      <c r="R16" s="272">
        <v>71.113243761996159</v>
      </c>
      <c r="S16" s="273">
        <v>72.309882548345001</v>
      </c>
      <c r="T16" s="273">
        <v>71.733373685405155</v>
      </c>
      <c r="U16" s="273">
        <v>69.451371571072315</v>
      </c>
      <c r="V16" s="273">
        <v>68.453127800681131</v>
      </c>
      <c r="W16" s="273" t="s">
        <v>119</v>
      </c>
      <c r="X16" s="273" t="s">
        <v>193</v>
      </c>
      <c r="Z16" s="260"/>
      <c r="AA16" s="261"/>
    </row>
    <row r="17" spans="1:41">
      <c r="A17" s="270" t="s">
        <v>173</v>
      </c>
      <c r="B17" s="265">
        <v>85.988769624508194</v>
      </c>
      <c r="C17" s="265" t="s">
        <v>122</v>
      </c>
      <c r="D17" s="265">
        <v>72.672411111456753</v>
      </c>
      <c r="E17" s="265">
        <v>74.742519137091151</v>
      </c>
      <c r="F17" s="265">
        <v>73.615898698557857</v>
      </c>
      <c r="G17" s="265">
        <v>72.292844538874277</v>
      </c>
      <c r="H17" s="265">
        <v>76.678030719601153</v>
      </c>
      <c r="I17" s="265">
        <v>74.798423545576171</v>
      </c>
      <c r="J17" s="265">
        <v>72.067536559471208</v>
      </c>
      <c r="K17" s="265">
        <v>71.759778378734921</v>
      </c>
      <c r="L17" s="265">
        <v>69.219337907484118</v>
      </c>
      <c r="M17" s="265">
        <v>70.388606687649968</v>
      </c>
      <c r="N17" s="265">
        <v>72.04537025590308</v>
      </c>
      <c r="O17" s="265">
        <v>72.54825090470446</v>
      </c>
      <c r="P17" s="265">
        <v>70.115898789374029</v>
      </c>
      <c r="Q17" s="265">
        <v>69.866375784019624</v>
      </c>
      <c r="R17" s="265">
        <v>69.039145907473312</v>
      </c>
      <c r="S17" s="266">
        <v>71.439855275562465</v>
      </c>
      <c r="T17" s="266">
        <v>72.187333688131986</v>
      </c>
      <c r="U17" s="266">
        <v>71.98193677872554</v>
      </c>
      <c r="V17" s="266">
        <v>70.705869150488169</v>
      </c>
      <c r="W17" s="266" t="s">
        <v>148</v>
      </c>
      <c r="X17" s="266" t="s">
        <v>194</v>
      </c>
      <c r="Z17" s="260"/>
      <c r="AA17" s="261"/>
    </row>
    <row r="18" spans="1:41" s="269" customFormat="1">
      <c r="A18" s="271" t="s">
        <v>174</v>
      </c>
      <c r="B18" s="272">
        <v>82.1</v>
      </c>
      <c r="C18" s="272" t="s">
        <v>122</v>
      </c>
      <c r="D18" s="272">
        <v>67.960199004975124</v>
      </c>
      <c r="E18" s="272">
        <v>64.790228359001588</v>
      </c>
      <c r="F18" s="272">
        <v>67.264976441552619</v>
      </c>
      <c r="G18" s="272">
        <v>66.439188924187164</v>
      </c>
      <c r="H18" s="272">
        <v>62.916414294367051</v>
      </c>
      <c r="I18" s="272">
        <v>61.220025037373752</v>
      </c>
      <c r="J18" s="272">
        <v>59.894267145212922</v>
      </c>
      <c r="K18" s="272">
        <v>66.231541642055518</v>
      </c>
      <c r="L18" s="272">
        <v>65.065881331471687</v>
      </c>
      <c r="M18" s="272">
        <v>62.270218591108595</v>
      </c>
      <c r="N18" s="272">
        <v>63.983027497658021</v>
      </c>
      <c r="O18" s="272">
        <v>63.52310512405149</v>
      </c>
      <c r="P18" s="272">
        <v>62.279892463517953</v>
      </c>
      <c r="Q18" s="272">
        <v>62.247988232240203</v>
      </c>
      <c r="R18" s="272">
        <v>62.60884709160571</v>
      </c>
      <c r="S18" s="273">
        <v>64.450483473424754</v>
      </c>
      <c r="T18" s="273">
        <v>64.079449032941653</v>
      </c>
      <c r="U18" s="273">
        <v>65.879675355348482</v>
      </c>
      <c r="V18" s="273">
        <v>63.78132495244396</v>
      </c>
      <c r="W18" s="273" t="s">
        <v>149</v>
      </c>
      <c r="X18" s="273" t="s">
        <v>331</v>
      </c>
      <c r="Z18" s="260"/>
      <c r="AA18" s="261"/>
    </row>
    <row r="19" spans="1:41">
      <c r="A19" s="270" t="s">
        <v>176</v>
      </c>
      <c r="B19" s="265">
        <v>87.300714678394726</v>
      </c>
      <c r="C19" s="265" t="s">
        <v>122</v>
      </c>
      <c r="D19" s="265">
        <v>78.407490847648546</v>
      </c>
      <c r="E19" s="265">
        <v>80.168709215342986</v>
      </c>
      <c r="F19" s="265">
        <v>82.16769243066102</v>
      </c>
      <c r="G19" s="265">
        <v>80.695522881215936</v>
      </c>
      <c r="H19" s="265">
        <v>76.400904060478524</v>
      </c>
      <c r="I19" s="265">
        <v>69.78558875219683</v>
      </c>
      <c r="J19" s="265">
        <v>71.142537104452529</v>
      </c>
      <c r="K19" s="265">
        <v>70.792012865183594</v>
      </c>
      <c r="L19" s="265">
        <v>75.928473177441532</v>
      </c>
      <c r="M19" s="265">
        <v>71.466264606106307</v>
      </c>
      <c r="N19" s="265">
        <v>72.432042338224676</v>
      </c>
      <c r="O19" s="265">
        <v>74.077578051087983</v>
      </c>
      <c r="P19" s="265">
        <v>74.217750378038843</v>
      </c>
      <c r="Q19" s="265">
        <v>78.103315343099453</v>
      </c>
      <c r="R19" s="265">
        <v>78.22585219216154</v>
      </c>
      <c r="S19" s="266">
        <v>75.869882672843545</v>
      </c>
      <c r="T19" s="266">
        <v>76.516366380530144</v>
      </c>
      <c r="U19" s="266">
        <v>74.018085495067581</v>
      </c>
      <c r="V19" s="266">
        <v>74.792147303356117</v>
      </c>
      <c r="W19" s="266" t="s">
        <v>119</v>
      </c>
      <c r="X19" s="266" t="s">
        <v>171</v>
      </c>
      <c r="Z19" s="260"/>
      <c r="AA19" s="261"/>
    </row>
    <row r="20" spans="1:41" s="269" customFormat="1" ht="13.5">
      <c r="A20" s="271" t="s">
        <v>213</v>
      </c>
      <c r="B20" s="272">
        <v>92.950819672131146</v>
      </c>
      <c r="C20" s="272" t="s">
        <v>122</v>
      </c>
      <c r="D20" s="272">
        <v>87.796414112203593</v>
      </c>
      <c r="E20" s="272">
        <v>70.164447924823804</v>
      </c>
      <c r="F20" s="272">
        <v>73.011519473395509</v>
      </c>
      <c r="G20" s="272">
        <v>70.111370111370107</v>
      </c>
      <c r="H20" s="272">
        <v>68.437102922490467</v>
      </c>
      <c r="I20" s="272">
        <v>66.411080880534257</v>
      </c>
      <c r="J20" s="272">
        <v>67.792954708842558</v>
      </c>
      <c r="K20" s="272">
        <v>69.134396355353076</v>
      </c>
      <c r="L20" s="272">
        <v>70.896860986547082</v>
      </c>
      <c r="M20" s="272">
        <v>71.425499892496234</v>
      </c>
      <c r="N20" s="272">
        <v>69.277871621621628</v>
      </c>
      <c r="O20" s="272">
        <v>70.481927710843379</v>
      </c>
      <c r="P20" s="272">
        <v>69.0223792697291</v>
      </c>
      <c r="Q20" s="272">
        <v>68.727882287204324</v>
      </c>
      <c r="R20" s="272">
        <v>69.450354609929079</v>
      </c>
      <c r="S20" s="273">
        <v>75.935162094763086</v>
      </c>
      <c r="T20" s="273">
        <v>69.30037162708031</v>
      </c>
      <c r="U20" s="273">
        <v>76.590135120290014</v>
      </c>
      <c r="V20" s="273">
        <v>71.668280090351715</v>
      </c>
      <c r="W20" s="273" t="s">
        <v>150</v>
      </c>
      <c r="X20" s="652" t="s">
        <v>115</v>
      </c>
      <c r="Z20" s="260"/>
      <c r="AA20" s="261"/>
    </row>
    <row r="21" spans="1:41">
      <c r="A21" s="270" t="s">
        <v>81</v>
      </c>
      <c r="B21" s="265" t="s">
        <v>56</v>
      </c>
      <c r="C21" s="265" t="s">
        <v>56</v>
      </c>
      <c r="D21" s="265" t="s">
        <v>56</v>
      </c>
      <c r="E21" s="265">
        <v>80.323715693173824</v>
      </c>
      <c r="F21" s="265">
        <v>76.703544500035235</v>
      </c>
      <c r="G21" s="265">
        <v>62.455631655251707</v>
      </c>
      <c r="H21" s="265">
        <v>59.855220327454695</v>
      </c>
      <c r="I21" s="265">
        <v>60.533308028088818</v>
      </c>
      <c r="J21" s="265">
        <v>64.614534124032559</v>
      </c>
      <c r="K21" s="265">
        <v>65.5440414507772</v>
      </c>
      <c r="L21" s="265">
        <v>67.064415006572958</v>
      </c>
      <c r="M21" s="265">
        <v>69.249716734814527</v>
      </c>
      <c r="N21" s="265">
        <v>70.748935286174301</v>
      </c>
      <c r="O21" s="265">
        <v>72.606313592486302</v>
      </c>
      <c r="P21" s="265">
        <v>70.785645004849655</v>
      </c>
      <c r="Q21" s="265">
        <v>70.991550937166167</v>
      </c>
      <c r="R21" s="265">
        <v>71.718290861794884</v>
      </c>
      <c r="S21" s="266">
        <v>75.392354124748493</v>
      </c>
      <c r="T21" s="266">
        <v>72.240043428909843</v>
      </c>
      <c r="U21" s="266">
        <v>71.767881241565462</v>
      </c>
      <c r="V21" s="266">
        <v>71.106418281921719</v>
      </c>
      <c r="W21" s="266" t="s">
        <v>104</v>
      </c>
      <c r="X21" s="266" t="s">
        <v>195</v>
      </c>
      <c r="Z21" s="260"/>
      <c r="AA21" s="261"/>
    </row>
    <row r="22" spans="1:41" s="269" customFormat="1">
      <c r="A22" s="271" t="s">
        <v>82</v>
      </c>
      <c r="B22" s="272" t="s">
        <v>56</v>
      </c>
      <c r="C22" s="272" t="s">
        <v>56</v>
      </c>
      <c r="D22" s="272" t="s">
        <v>56</v>
      </c>
      <c r="E22" s="272">
        <v>80.565223444243344</v>
      </c>
      <c r="F22" s="272">
        <v>69.236394024861596</v>
      </c>
      <c r="G22" s="272">
        <v>65.291306745083617</v>
      </c>
      <c r="H22" s="272">
        <v>63.088545326774423</v>
      </c>
      <c r="I22" s="272">
        <v>65.242735340177489</v>
      </c>
      <c r="J22" s="272">
        <v>65.886316516931586</v>
      </c>
      <c r="K22" s="272">
        <v>67.994176087701263</v>
      </c>
      <c r="L22" s="272">
        <v>65.41377904606604</v>
      </c>
      <c r="M22" s="272">
        <v>64.38943894389439</v>
      </c>
      <c r="N22" s="272">
        <v>70.70063694267516</v>
      </c>
      <c r="O22" s="272">
        <v>73.275862068965509</v>
      </c>
      <c r="P22" s="272">
        <v>71.91181420397173</v>
      </c>
      <c r="Q22" s="272">
        <v>70.564007733041947</v>
      </c>
      <c r="R22" s="272">
        <v>70.008658008658003</v>
      </c>
      <c r="S22" s="272">
        <v>72.008945210585168</v>
      </c>
      <c r="T22" s="272">
        <v>71.862175102599181</v>
      </c>
      <c r="U22" s="273">
        <v>69.822485207100598</v>
      </c>
      <c r="V22" s="273">
        <v>66.84195959036812</v>
      </c>
      <c r="W22" s="273" t="s">
        <v>151</v>
      </c>
      <c r="X22" s="273" t="s">
        <v>152</v>
      </c>
      <c r="Z22" s="260"/>
      <c r="AA22" s="261"/>
    </row>
    <row r="23" spans="1:41">
      <c r="A23" s="270" t="s">
        <v>84</v>
      </c>
      <c r="B23" s="265">
        <v>88.5</v>
      </c>
      <c r="C23" s="265" t="s">
        <v>122</v>
      </c>
      <c r="D23" s="265">
        <v>76.525735294117652</v>
      </c>
      <c r="E23" s="265">
        <v>78.699847638395127</v>
      </c>
      <c r="F23" s="265">
        <v>76.515309310560298</v>
      </c>
      <c r="G23" s="265">
        <v>54.896049896049895</v>
      </c>
      <c r="H23" s="265">
        <v>69.900021272069765</v>
      </c>
      <c r="I23" s="265">
        <v>70.312834797514469</v>
      </c>
      <c r="J23" s="265">
        <v>72.131516721089966</v>
      </c>
      <c r="K23" s="265">
        <v>72.278837814397221</v>
      </c>
      <c r="L23" s="265">
        <v>72.236855968812563</v>
      </c>
      <c r="M23" s="265">
        <v>72.470777912132206</v>
      </c>
      <c r="N23" s="265">
        <v>73.829227923279134</v>
      </c>
      <c r="O23" s="265">
        <v>74.726027397260282</v>
      </c>
      <c r="P23" s="265">
        <v>68.893374931180034</v>
      </c>
      <c r="Q23" s="265">
        <v>72.398027790228596</v>
      </c>
      <c r="R23" s="266">
        <v>69.078947368421055</v>
      </c>
      <c r="S23" s="266">
        <v>69.175819955449725</v>
      </c>
      <c r="T23" s="265">
        <v>69.599819806291762</v>
      </c>
      <c r="U23" s="266">
        <v>71.174728529121424</v>
      </c>
      <c r="V23" s="266">
        <v>67.037130588532463</v>
      </c>
      <c r="W23" s="266" t="s">
        <v>152</v>
      </c>
      <c r="X23" s="266" t="s">
        <v>140</v>
      </c>
      <c r="Z23" s="260"/>
      <c r="AA23" s="261"/>
    </row>
    <row r="24" spans="1:41" s="269" customFormat="1">
      <c r="A24" s="271" t="s">
        <v>85</v>
      </c>
      <c r="B24" s="272" t="s">
        <v>56</v>
      </c>
      <c r="C24" s="272" t="s">
        <v>56</v>
      </c>
      <c r="D24" s="272" t="s">
        <v>56</v>
      </c>
      <c r="E24" s="272">
        <v>77.79426310583581</v>
      </c>
      <c r="F24" s="272">
        <v>71.947093202091665</v>
      </c>
      <c r="G24" s="272">
        <v>66.023026017586801</v>
      </c>
      <c r="H24" s="272">
        <v>64.214497440043118</v>
      </c>
      <c r="I24" s="272">
        <v>65.495811942718191</v>
      </c>
      <c r="J24" s="272">
        <v>65.817535545023702</v>
      </c>
      <c r="K24" s="272">
        <v>66.953215407505368</v>
      </c>
      <c r="L24" s="272">
        <v>68.945188017845766</v>
      </c>
      <c r="M24" s="272">
        <v>68.858784893267654</v>
      </c>
      <c r="N24" s="272">
        <v>69.393861673933486</v>
      </c>
      <c r="O24" s="272">
        <v>73.309376020908203</v>
      </c>
      <c r="P24" s="272">
        <v>71.446550774797444</v>
      </c>
      <c r="Q24" s="272">
        <v>71.674916174357335</v>
      </c>
      <c r="R24" s="272">
        <v>69.284100646568518</v>
      </c>
      <c r="S24" s="273">
        <v>69.78851963746223</v>
      </c>
      <c r="T24" s="273">
        <v>70.333253797820731</v>
      </c>
      <c r="U24" s="273">
        <v>68.7807881773399</v>
      </c>
      <c r="V24" s="273">
        <v>66.417019429067622</v>
      </c>
      <c r="W24" s="273" t="s">
        <v>153</v>
      </c>
      <c r="X24" s="273" t="s">
        <v>150</v>
      </c>
      <c r="Z24" s="260"/>
      <c r="AA24" s="261"/>
    </row>
    <row r="25" spans="1:41">
      <c r="A25" s="268"/>
      <c r="B25" s="786" t="s">
        <v>205</v>
      </c>
      <c r="C25" s="786"/>
      <c r="D25" s="786"/>
      <c r="E25" s="786"/>
      <c r="F25" s="786"/>
      <c r="G25" s="786"/>
      <c r="H25" s="786"/>
      <c r="I25" s="786"/>
      <c r="J25" s="786"/>
      <c r="K25" s="786"/>
      <c r="L25" s="786"/>
      <c r="M25" s="786"/>
      <c r="N25" s="786"/>
      <c r="O25" s="786"/>
      <c r="P25" s="786"/>
      <c r="Q25" s="786"/>
      <c r="R25" s="786"/>
      <c r="S25" s="786"/>
      <c r="T25" s="786"/>
      <c r="U25" s="786"/>
      <c r="V25" s="786"/>
      <c r="W25" s="786"/>
      <c r="X25" s="786"/>
      <c r="Z25" s="260"/>
      <c r="AA25" s="261"/>
      <c r="AB25" s="261"/>
      <c r="AC25" s="261"/>
      <c r="AD25" s="261"/>
      <c r="AE25" s="261"/>
      <c r="AF25" s="261"/>
      <c r="AG25" s="261"/>
      <c r="AH25" s="261"/>
      <c r="AI25" s="261"/>
      <c r="AJ25" s="261"/>
      <c r="AK25" s="261"/>
      <c r="AL25" s="261"/>
      <c r="AM25" s="261"/>
      <c r="AN25" s="261"/>
      <c r="AO25" s="261"/>
    </row>
    <row r="26" spans="1:41">
      <c r="A26" s="276" t="s">
        <v>124</v>
      </c>
      <c r="B26" s="265">
        <v>94.3</v>
      </c>
      <c r="C26" s="265">
        <v>89.8</v>
      </c>
      <c r="D26" s="265">
        <v>82.768108870093258</v>
      </c>
      <c r="E26" s="265">
        <v>83.591586956668891</v>
      </c>
      <c r="F26" s="265">
        <v>81.878725111624746</v>
      </c>
      <c r="G26" s="265">
        <v>76.840197562335703</v>
      </c>
      <c r="H26" s="265">
        <v>76.780514158464115</v>
      </c>
      <c r="I26" s="265">
        <v>73.705917281974493</v>
      </c>
      <c r="J26" s="265">
        <v>73.304289329531997</v>
      </c>
      <c r="K26" s="265">
        <v>77.114340083930884</v>
      </c>
      <c r="L26" s="265">
        <v>77.783844826944318</v>
      </c>
      <c r="M26" s="265">
        <v>76.80786667995217</v>
      </c>
      <c r="N26" s="265">
        <v>77.213129257719189</v>
      </c>
      <c r="O26" s="265">
        <v>77.479246579263744</v>
      </c>
      <c r="P26" s="265">
        <v>75.643601109242965</v>
      </c>
      <c r="Q26" s="265">
        <v>75.113367923732383</v>
      </c>
      <c r="R26" s="265">
        <v>75.374323519379288</v>
      </c>
      <c r="S26" s="266">
        <v>77.786388023751115</v>
      </c>
      <c r="T26" s="266">
        <v>78.612343255809435</v>
      </c>
      <c r="U26" s="266">
        <v>78.961307715674366</v>
      </c>
      <c r="V26" s="266">
        <v>77.534237720132609</v>
      </c>
      <c r="W26" s="266" t="s">
        <v>154</v>
      </c>
      <c r="X26" s="266" t="s">
        <v>196</v>
      </c>
      <c r="Z26" s="260"/>
      <c r="AA26" s="261"/>
    </row>
    <row r="27" spans="1:41" s="269" customFormat="1">
      <c r="A27" s="277" t="s">
        <v>91</v>
      </c>
      <c r="B27" s="272">
        <v>78.438861906993907</v>
      </c>
      <c r="C27" s="272">
        <v>66</v>
      </c>
      <c r="D27" s="272">
        <v>70.075001179263836</v>
      </c>
      <c r="E27" s="272">
        <v>67.313550162130298</v>
      </c>
      <c r="F27" s="272">
        <v>68.446471877383047</v>
      </c>
      <c r="G27" s="272">
        <v>65.493585174625807</v>
      </c>
      <c r="H27" s="272">
        <v>63.097108688607783</v>
      </c>
      <c r="I27" s="272">
        <v>62.583237385307491</v>
      </c>
      <c r="J27" s="272">
        <v>62.514461347193205</v>
      </c>
      <c r="K27" s="272">
        <v>64.582850329546588</v>
      </c>
      <c r="L27" s="272">
        <v>65.043970017759705</v>
      </c>
      <c r="M27" s="272">
        <v>64.905373557090286</v>
      </c>
      <c r="N27" s="272">
        <v>66.369892629966714</v>
      </c>
      <c r="O27" s="272">
        <v>67.022163230028397</v>
      </c>
      <c r="P27" s="272">
        <v>65.531273623342074</v>
      </c>
      <c r="Q27" s="272">
        <v>65.628635730769972</v>
      </c>
      <c r="R27" s="272">
        <v>65.267376376454223</v>
      </c>
      <c r="S27" s="273">
        <v>67.620692633215313</v>
      </c>
      <c r="T27" s="273">
        <v>68.013899823077779</v>
      </c>
      <c r="U27" s="273">
        <v>68.699083129840375</v>
      </c>
      <c r="V27" s="273">
        <v>67.869672530357178</v>
      </c>
      <c r="W27" s="273" t="s">
        <v>175</v>
      </c>
      <c r="X27" s="273" t="s">
        <v>197</v>
      </c>
      <c r="Z27" s="260"/>
      <c r="AA27" s="261"/>
    </row>
    <row r="28" spans="1:41">
      <c r="A28" s="268"/>
      <c r="B28" s="786" t="s">
        <v>206</v>
      </c>
      <c r="C28" s="786"/>
      <c r="D28" s="786"/>
      <c r="E28" s="786"/>
      <c r="F28" s="786"/>
      <c r="G28" s="786"/>
      <c r="H28" s="786"/>
      <c r="I28" s="786"/>
      <c r="J28" s="786"/>
      <c r="K28" s="786"/>
      <c r="L28" s="786"/>
      <c r="M28" s="786"/>
      <c r="N28" s="786"/>
      <c r="O28" s="786"/>
      <c r="P28" s="786"/>
      <c r="Q28" s="786"/>
      <c r="R28" s="786"/>
      <c r="S28" s="786"/>
      <c r="T28" s="786"/>
      <c r="U28" s="786"/>
      <c r="V28" s="786"/>
      <c r="W28" s="786"/>
      <c r="X28" s="786"/>
      <c r="Z28" s="260"/>
      <c r="AA28" s="261"/>
    </row>
    <row r="29" spans="1:41">
      <c r="A29" s="276" t="s">
        <v>110</v>
      </c>
      <c r="B29" s="265">
        <v>91.920695403667537</v>
      </c>
      <c r="C29" s="265">
        <v>84.7</v>
      </c>
      <c r="D29" s="265">
        <v>84.983835290114001</v>
      </c>
      <c r="E29" s="265">
        <v>83.16156488745321</v>
      </c>
      <c r="F29" s="265">
        <v>82.443033936933986</v>
      </c>
      <c r="G29" s="265">
        <v>77.31616880159045</v>
      </c>
      <c r="H29" s="265">
        <v>75.519083685587134</v>
      </c>
      <c r="I29" s="265">
        <v>75.287812624057167</v>
      </c>
      <c r="J29" s="265">
        <v>76.19685302979579</v>
      </c>
      <c r="K29" s="265">
        <v>79.500296880591094</v>
      </c>
      <c r="L29" s="265">
        <v>79.50201607426294</v>
      </c>
      <c r="M29" s="265">
        <v>80.960413392467771</v>
      </c>
      <c r="N29" s="265">
        <v>82.228635042950984</v>
      </c>
      <c r="O29" s="265">
        <v>82.566636236477834</v>
      </c>
      <c r="P29" s="265">
        <v>81.381281094763366</v>
      </c>
      <c r="Q29" s="265">
        <v>81.813110078252578</v>
      </c>
      <c r="R29" s="265">
        <v>81.94152513872541</v>
      </c>
      <c r="S29" s="266">
        <v>84.54994511525797</v>
      </c>
      <c r="T29" s="266">
        <v>84.623264834078029</v>
      </c>
      <c r="U29" s="266">
        <v>85.008483785484145</v>
      </c>
      <c r="V29" s="266">
        <v>84.761386742899788</v>
      </c>
      <c r="W29" s="266" t="s">
        <v>155</v>
      </c>
      <c r="X29" s="266" t="s">
        <v>191</v>
      </c>
      <c r="Z29" s="260"/>
      <c r="AA29" s="261"/>
    </row>
    <row r="30" spans="1:41" s="269" customFormat="1" ht="13.5">
      <c r="A30" s="277" t="s">
        <v>214</v>
      </c>
      <c r="B30" s="272">
        <v>71.719822749662427</v>
      </c>
      <c r="C30" s="272">
        <v>57.7</v>
      </c>
      <c r="D30" s="272">
        <v>55.312816954038325</v>
      </c>
      <c r="E30" s="272">
        <v>54.160279114024426</v>
      </c>
      <c r="F30" s="272">
        <v>54.199368395805294</v>
      </c>
      <c r="G30" s="272">
        <v>50.837804827841751</v>
      </c>
      <c r="H30" s="272">
        <v>50.422758018765002</v>
      </c>
      <c r="I30" s="272">
        <v>44.129401316476859</v>
      </c>
      <c r="J30" s="272">
        <v>42.875485922959122</v>
      </c>
      <c r="K30" s="272">
        <v>43.485020280774762</v>
      </c>
      <c r="L30" s="272">
        <v>46.433340752281325</v>
      </c>
      <c r="M30" s="272">
        <v>45.071769381717488</v>
      </c>
      <c r="N30" s="272">
        <v>46.230565877285414</v>
      </c>
      <c r="O30" s="272">
        <v>48.212481439503762</v>
      </c>
      <c r="P30" s="272">
        <v>46.696435083510949</v>
      </c>
      <c r="Q30" s="272">
        <v>45.569885789759923</v>
      </c>
      <c r="R30" s="272">
        <v>43.851117697912805</v>
      </c>
      <c r="S30" s="273">
        <v>44.385822408125776</v>
      </c>
      <c r="T30" s="273">
        <v>45.425064933092337</v>
      </c>
      <c r="U30" s="273">
        <v>46.647416435936073</v>
      </c>
      <c r="V30" s="273">
        <v>45.094753668505888</v>
      </c>
      <c r="W30" s="273" t="s">
        <v>156</v>
      </c>
      <c r="X30" s="273" t="s">
        <v>198</v>
      </c>
      <c r="Z30" s="260"/>
      <c r="AA30" s="261"/>
    </row>
    <row r="31" spans="1:41">
      <c r="A31" s="268"/>
      <c r="B31" s="786" t="s">
        <v>207</v>
      </c>
      <c r="C31" s="786"/>
      <c r="D31" s="786"/>
      <c r="E31" s="786"/>
      <c r="F31" s="786"/>
      <c r="G31" s="786"/>
      <c r="H31" s="786"/>
      <c r="I31" s="786"/>
      <c r="J31" s="786"/>
      <c r="K31" s="786"/>
      <c r="L31" s="786"/>
      <c r="M31" s="786"/>
      <c r="N31" s="786"/>
      <c r="O31" s="786"/>
      <c r="P31" s="786"/>
      <c r="Q31" s="786"/>
      <c r="R31" s="786"/>
      <c r="S31" s="786"/>
      <c r="T31" s="786"/>
      <c r="U31" s="786"/>
      <c r="V31" s="786"/>
      <c r="W31" s="786"/>
      <c r="X31" s="786"/>
      <c r="Z31" s="260"/>
      <c r="AA31" s="261"/>
    </row>
    <row r="32" spans="1:41" ht="24">
      <c r="A32" s="278" t="s">
        <v>13</v>
      </c>
      <c r="B32" s="279">
        <v>97.4</v>
      </c>
      <c r="C32" s="279">
        <v>73.5</v>
      </c>
      <c r="D32" s="279">
        <v>89.559394563753074</v>
      </c>
      <c r="E32" s="279">
        <v>91.057954103461697</v>
      </c>
      <c r="F32" s="279">
        <v>88.555573976730813</v>
      </c>
      <c r="G32" s="279">
        <v>82.328090709583023</v>
      </c>
      <c r="H32" s="279">
        <v>82.209277277133523</v>
      </c>
      <c r="I32" s="279">
        <v>80.94751763058963</v>
      </c>
      <c r="J32" s="279">
        <v>80.939719476069811</v>
      </c>
      <c r="K32" s="279">
        <v>85.477586236888342</v>
      </c>
      <c r="L32" s="279">
        <v>84.845337626144598</v>
      </c>
      <c r="M32" s="279">
        <v>85.935524073089823</v>
      </c>
      <c r="N32" s="279">
        <v>87.32254692623134</v>
      </c>
      <c r="O32" s="279">
        <v>86.857554664979261</v>
      </c>
      <c r="P32" s="279">
        <v>85.850993462817087</v>
      </c>
      <c r="Q32" s="279">
        <v>86.497784466181756</v>
      </c>
      <c r="R32" s="279">
        <v>86.657947906714497</v>
      </c>
      <c r="S32" s="279">
        <v>88.913485967284231</v>
      </c>
      <c r="T32" s="279">
        <v>88.969475004686174</v>
      </c>
      <c r="U32" s="280">
        <v>89.17978905015903</v>
      </c>
      <c r="V32" s="280">
        <v>88.912245672745684</v>
      </c>
      <c r="W32" s="280" t="s">
        <v>157</v>
      </c>
      <c r="X32" s="280" t="s">
        <v>199</v>
      </c>
    </row>
    <row r="33" spans="1:27" s="269" customFormat="1" ht="25.5">
      <c r="A33" s="281" t="s">
        <v>215</v>
      </c>
      <c r="B33" s="282">
        <v>85.9</v>
      </c>
      <c r="C33" s="282">
        <v>75.8</v>
      </c>
      <c r="D33" s="282">
        <v>67.860515021459221</v>
      </c>
      <c r="E33" s="282">
        <v>66.483969431633355</v>
      </c>
      <c r="F33" s="282">
        <v>66.053349359715213</v>
      </c>
      <c r="G33" s="282">
        <v>62.300125981199727</v>
      </c>
      <c r="H33" s="282">
        <v>61.798365122615806</v>
      </c>
      <c r="I33" s="282">
        <v>53.816950791923588</v>
      </c>
      <c r="J33" s="282">
        <v>53.859437842259538</v>
      </c>
      <c r="K33" s="282">
        <v>55.124862788144888</v>
      </c>
      <c r="L33" s="282">
        <v>59.899167032003511</v>
      </c>
      <c r="M33" s="282">
        <v>57.448007774538389</v>
      </c>
      <c r="N33" s="282">
        <v>57.572812163710211</v>
      </c>
      <c r="O33" s="282">
        <v>59.953026968432809</v>
      </c>
      <c r="P33" s="282">
        <v>57.849259475567941</v>
      </c>
      <c r="Q33" s="282">
        <v>55.671207059025093</v>
      </c>
      <c r="R33" s="282">
        <v>54.409475169875009</v>
      </c>
      <c r="S33" s="282">
        <v>55.754776648476913</v>
      </c>
      <c r="T33" s="282">
        <v>57.209898246502689</v>
      </c>
      <c r="U33" s="487">
        <v>58.210221960096085</v>
      </c>
      <c r="V33" s="283">
        <v>55.76302195436935</v>
      </c>
      <c r="W33" s="283" t="s">
        <v>182</v>
      </c>
      <c r="X33" s="283" t="s">
        <v>200</v>
      </c>
    </row>
    <row r="34" spans="1:27" ht="24">
      <c r="A34" s="278" t="s">
        <v>9</v>
      </c>
      <c r="B34" s="279">
        <v>85.8</v>
      </c>
      <c r="C34" s="279">
        <v>75.305321089571166</v>
      </c>
      <c r="D34" s="279">
        <v>80.219691299334457</v>
      </c>
      <c r="E34" s="279">
        <v>75.891058526496735</v>
      </c>
      <c r="F34" s="279">
        <v>76.934097421203447</v>
      </c>
      <c r="G34" s="279">
        <v>72.950303879945523</v>
      </c>
      <c r="H34" s="279">
        <v>69.811869740660484</v>
      </c>
      <c r="I34" s="279">
        <v>70.464657378020874</v>
      </c>
      <c r="J34" s="279">
        <v>72.195878306161461</v>
      </c>
      <c r="K34" s="279">
        <v>74.568133374480567</v>
      </c>
      <c r="L34" s="279">
        <v>75.15847386676235</v>
      </c>
      <c r="M34" s="279">
        <v>76.906880898339509</v>
      </c>
      <c r="N34" s="279">
        <v>78.195797172180136</v>
      </c>
      <c r="O34" s="279">
        <v>79.114850295167741</v>
      </c>
      <c r="P34" s="279">
        <v>77.844022352445307</v>
      </c>
      <c r="Q34" s="279">
        <v>78.103566983555325</v>
      </c>
      <c r="R34" s="279">
        <v>78.124009584056992</v>
      </c>
      <c r="S34" s="279">
        <v>81.050179339601286</v>
      </c>
      <c r="T34" s="279">
        <v>81.112450571017575</v>
      </c>
      <c r="U34" s="280">
        <v>81.615354918264217</v>
      </c>
      <c r="V34" s="280">
        <v>81.367934017300342</v>
      </c>
      <c r="W34" s="280" t="s">
        <v>154</v>
      </c>
      <c r="X34" s="280" t="s">
        <v>201</v>
      </c>
      <c r="Z34" s="260"/>
      <c r="AA34" s="261"/>
    </row>
    <row r="35" spans="1:27" s="269" customFormat="1" ht="25.5">
      <c r="A35" s="281" t="s">
        <v>216</v>
      </c>
      <c r="B35" s="282">
        <v>49.6</v>
      </c>
      <c r="C35" s="282">
        <v>32</v>
      </c>
      <c r="D35" s="282">
        <v>34.674572921078642</v>
      </c>
      <c r="E35" s="282">
        <v>36.192951112554816</v>
      </c>
      <c r="F35" s="282">
        <v>38.065125058990091</v>
      </c>
      <c r="G35" s="282">
        <v>35.862374576646729</v>
      </c>
      <c r="H35" s="282">
        <v>36.48886461557133</v>
      </c>
      <c r="I35" s="282">
        <v>32.75210859625706</v>
      </c>
      <c r="J35" s="282">
        <v>31.051099532790293</v>
      </c>
      <c r="K35" s="282">
        <v>31.314411420099951</v>
      </c>
      <c r="L35" s="282">
        <v>32.547468354430379</v>
      </c>
      <c r="M35" s="282">
        <v>32.061053104758791</v>
      </c>
      <c r="N35" s="282">
        <v>33.308945661630943</v>
      </c>
      <c r="O35" s="282">
        <v>34.707449320813886</v>
      </c>
      <c r="P35" s="282">
        <v>33.542917696926885</v>
      </c>
      <c r="Q35" s="282">
        <v>33.511726206708481</v>
      </c>
      <c r="R35" s="282">
        <v>31.921085080147964</v>
      </c>
      <c r="S35" s="282">
        <v>32.259734554924542</v>
      </c>
      <c r="T35" s="282">
        <v>33.170671252188193</v>
      </c>
      <c r="U35" s="487">
        <v>34.319018404907972</v>
      </c>
      <c r="V35" s="283">
        <v>33.483169099667627</v>
      </c>
      <c r="W35" s="283" t="s">
        <v>123</v>
      </c>
      <c r="X35" s="283" t="s">
        <v>123</v>
      </c>
      <c r="Z35" s="260"/>
      <c r="AA35" s="261"/>
    </row>
    <row r="36" spans="1:27" ht="13.5">
      <c r="A36" s="268"/>
      <c r="B36" s="786" t="s">
        <v>217</v>
      </c>
      <c r="C36" s="786"/>
      <c r="D36" s="786"/>
      <c r="E36" s="786"/>
      <c r="F36" s="786"/>
      <c r="G36" s="786"/>
      <c r="H36" s="786"/>
      <c r="I36" s="786"/>
      <c r="J36" s="786"/>
      <c r="K36" s="786"/>
      <c r="L36" s="786"/>
      <c r="M36" s="786"/>
      <c r="N36" s="786"/>
      <c r="O36" s="786"/>
      <c r="P36" s="786"/>
      <c r="Q36" s="786"/>
      <c r="R36" s="786"/>
      <c r="S36" s="786"/>
      <c r="T36" s="786"/>
      <c r="U36" s="786"/>
      <c r="V36" s="786"/>
      <c r="W36" s="786"/>
      <c r="X36" s="786"/>
    </row>
    <row r="37" spans="1:27" ht="13.5" customHeight="1">
      <c r="A37" s="284" t="s">
        <v>329</v>
      </c>
      <c r="B37" s="630" t="s">
        <v>115</v>
      </c>
      <c r="C37" s="630" t="s">
        <v>115</v>
      </c>
      <c r="D37" s="630" t="s">
        <v>115</v>
      </c>
      <c r="E37" s="630" t="s">
        <v>115</v>
      </c>
      <c r="F37" s="630" t="s">
        <v>115</v>
      </c>
      <c r="G37" s="630" t="s">
        <v>115</v>
      </c>
      <c r="H37" s="630" t="s">
        <v>115</v>
      </c>
      <c r="I37" s="630" t="s">
        <v>115</v>
      </c>
      <c r="J37" s="630" t="s">
        <v>115</v>
      </c>
      <c r="K37" s="630" t="s">
        <v>115</v>
      </c>
      <c r="L37" s="630" t="s">
        <v>115</v>
      </c>
      <c r="M37" s="630" t="s">
        <v>115</v>
      </c>
      <c r="N37" s="630" t="s">
        <v>115</v>
      </c>
      <c r="O37" s="630" t="s">
        <v>115</v>
      </c>
      <c r="P37" s="285" t="s">
        <v>103</v>
      </c>
      <c r="Q37" s="285" t="s">
        <v>104</v>
      </c>
      <c r="R37" s="286" t="s">
        <v>175</v>
      </c>
      <c r="S37" s="630" t="s">
        <v>115</v>
      </c>
      <c r="T37" s="286" t="s">
        <v>140</v>
      </c>
      <c r="U37" s="630" t="s">
        <v>115</v>
      </c>
      <c r="V37" s="286" t="s">
        <v>127</v>
      </c>
      <c r="W37" s="266" t="s">
        <v>127</v>
      </c>
      <c r="X37" s="266" t="s">
        <v>332</v>
      </c>
    </row>
    <row r="38" spans="1:27" s="269" customFormat="1" ht="13.5" customHeight="1">
      <c r="A38" s="287" t="s">
        <v>330</v>
      </c>
      <c r="B38" s="652" t="s">
        <v>115</v>
      </c>
      <c r="C38" s="652" t="s">
        <v>115</v>
      </c>
      <c r="D38" s="652" t="s">
        <v>115</v>
      </c>
      <c r="E38" s="652" t="s">
        <v>115</v>
      </c>
      <c r="F38" s="652" t="s">
        <v>115</v>
      </c>
      <c r="G38" s="652" t="s">
        <v>115</v>
      </c>
      <c r="H38" s="652" t="s">
        <v>115</v>
      </c>
      <c r="I38" s="652" t="s">
        <v>115</v>
      </c>
      <c r="J38" s="652" t="s">
        <v>115</v>
      </c>
      <c r="K38" s="652" t="s">
        <v>115</v>
      </c>
      <c r="L38" s="652" t="s">
        <v>115</v>
      </c>
      <c r="M38" s="652" t="s">
        <v>115</v>
      </c>
      <c r="N38" s="652" t="s">
        <v>115</v>
      </c>
      <c r="O38" s="652" t="s">
        <v>115</v>
      </c>
      <c r="P38" s="288" t="s">
        <v>83</v>
      </c>
      <c r="Q38" s="288" t="s">
        <v>105</v>
      </c>
      <c r="R38" s="289" t="s">
        <v>171</v>
      </c>
      <c r="S38" s="652" t="s">
        <v>115</v>
      </c>
      <c r="T38" s="289" t="s">
        <v>16</v>
      </c>
      <c r="U38" s="652" t="s">
        <v>115</v>
      </c>
      <c r="V38" s="289" t="s">
        <v>128</v>
      </c>
      <c r="W38" s="273" t="s">
        <v>128</v>
      </c>
      <c r="X38" s="273" t="s">
        <v>192</v>
      </c>
    </row>
    <row r="39" spans="1:27" ht="13.5">
      <c r="A39" s="290" t="s">
        <v>218</v>
      </c>
      <c r="B39" s="630" t="s">
        <v>115</v>
      </c>
      <c r="C39" s="630" t="s">
        <v>115</v>
      </c>
      <c r="D39" s="630" t="s">
        <v>115</v>
      </c>
      <c r="E39" s="630" t="s">
        <v>115</v>
      </c>
      <c r="F39" s="630" t="s">
        <v>115</v>
      </c>
      <c r="G39" s="630" t="s">
        <v>115</v>
      </c>
      <c r="H39" s="630" t="s">
        <v>115</v>
      </c>
      <c r="I39" s="630" t="s">
        <v>115</v>
      </c>
      <c r="J39" s="630" t="s">
        <v>115</v>
      </c>
      <c r="K39" s="630" t="s">
        <v>115</v>
      </c>
      <c r="L39" s="630" t="s">
        <v>115</v>
      </c>
      <c r="M39" s="630" t="s">
        <v>115</v>
      </c>
      <c r="N39" s="630" t="s">
        <v>115</v>
      </c>
      <c r="O39" s="630" t="s">
        <v>115</v>
      </c>
      <c r="P39" s="630" t="s">
        <v>115</v>
      </c>
      <c r="Q39" s="630" t="s">
        <v>115</v>
      </c>
      <c r="R39" s="630" t="s">
        <v>115</v>
      </c>
      <c r="S39" s="630" t="s">
        <v>115</v>
      </c>
      <c r="T39" s="630" t="s">
        <v>115</v>
      </c>
      <c r="U39" s="630" t="s">
        <v>115</v>
      </c>
      <c r="V39" s="291" t="s">
        <v>141</v>
      </c>
      <c r="W39" s="291" t="s">
        <v>141</v>
      </c>
      <c r="X39" s="291" t="s">
        <v>147</v>
      </c>
    </row>
    <row r="40" spans="1:27" s="269" customFormat="1" ht="175.5" customHeight="1">
      <c r="A40" s="775" t="s">
        <v>448</v>
      </c>
      <c r="B40" s="787"/>
      <c r="C40" s="787"/>
      <c r="D40" s="787"/>
      <c r="E40" s="787"/>
      <c r="F40" s="787"/>
      <c r="G40" s="787"/>
      <c r="H40" s="787"/>
      <c r="I40" s="787"/>
      <c r="J40" s="787"/>
      <c r="K40" s="787"/>
      <c r="L40" s="787"/>
      <c r="M40" s="787"/>
      <c r="N40" s="787"/>
      <c r="O40" s="787"/>
      <c r="P40" s="787"/>
      <c r="Q40" s="787"/>
      <c r="R40" s="787"/>
      <c r="S40" s="787"/>
      <c r="T40" s="787"/>
      <c r="U40" s="787"/>
      <c r="V40" s="787"/>
      <c r="W40" s="787"/>
      <c r="X40" s="787"/>
    </row>
    <row r="42" spans="1:27" ht="12.75" customHeight="1">
      <c r="A42" s="292"/>
      <c r="B42" s="292"/>
      <c r="C42" s="292"/>
      <c r="D42" s="292"/>
      <c r="E42" s="292"/>
      <c r="F42" s="292"/>
      <c r="G42" s="292"/>
      <c r="H42" s="292"/>
      <c r="I42" s="292"/>
      <c r="J42" s="292"/>
      <c r="K42" s="292"/>
      <c r="L42" s="292"/>
      <c r="M42" s="292"/>
      <c r="N42" s="292"/>
      <c r="O42" s="292"/>
      <c r="P42" s="292"/>
      <c r="Q42" s="292"/>
      <c r="R42" s="292"/>
      <c r="S42" s="292"/>
      <c r="T42" s="292"/>
      <c r="U42" s="292"/>
      <c r="V42" s="292"/>
      <c r="W42" s="292"/>
      <c r="X42" s="292"/>
    </row>
  </sheetData>
  <mergeCells count="13">
    <mergeCell ref="A1:B1"/>
    <mergeCell ref="A2:X2"/>
    <mergeCell ref="A3:A6"/>
    <mergeCell ref="W3:X3"/>
    <mergeCell ref="B4:X4"/>
    <mergeCell ref="B6:X6"/>
    <mergeCell ref="B3:V3"/>
    <mergeCell ref="B8:X8"/>
    <mergeCell ref="B25:X25"/>
    <mergeCell ref="B28:X28"/>
    <mergeCell ref="B31:X31"/>
    <mergeCell ref="B36:X36"/>
    <mergeCell ref="A40:X40"/>
  </mergeCells>
  <hyperlinks>
    <hyperlink ref="A1:B1" location="Inhalt!A1" display="Inhalt!A1"/>
  </hyperlinks>
  <pageMargins left="0.23622047244094491" right="0.23622047244094491" top="0.74803149606299213" bottom="0.74803149606299213" header="0.31496062992125984" footer="0.31496062992125984"/>
  <pageSetup paperSize="9" scale="67" orientation="landscape" r:id="rId1"/>
  <headerFooter scaleWithDoc="0">
    <oddHeader>&amp;CBildung in Deutschland 2016 - (Web-)Tabellen F2</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25</vt:i4>
      </vt:variant>
    </vt:vector>
  </HeadingPairs>
  <TitlesOfParts>
    <vt:vector size="52" baseType="lpstr">
      <vt:lpstr>Inhalt</vt:lpstr>
      <vt:lpstr>Abb. F2-4A</vt:lpstr>
      <vt:lpstr>Abb. F2-5web</vt:lpstr>
      <vt:lpstr>Tab. F2-1A</vt:lpstr>
      <vt:lpstr>Tab. F2-2A</vt:lpstr>
      <vt:lpstr>Tab. F2-3A</vt:lpstr>
      <vt:lpstr>Tab. F2-4A</vt:lpstr>
      <vt:lpstr>Tab. F2-5A</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lpstr>Tab. F2-22web</vt:lpstr>
      <vt:lpstr>Tab. F2-23web</vt:lpstr>
      <vt:lpstr>Tab. F2-24web</vt:lpstr>
      <vt:lpstr>'Abb. F2-4A'!Druckbereich</vt:lpstr>
      <vt:lpstr>'Abb. F2-5web'!Druckbereich</vt:lpstr>
      <vt:lpstr>'Tab F2-21web'!Druckbereich</vt:lpstr>
      <vt:lpstr>'Tab. F2-10web'!Druckbereich</vt:lpstr>
      <vt:lpstr>'Tab. F2-11web'!Druckbereich</vt:lpstr>
      <vt:lpstr>'Tab. F2-12web'!Druckbereich</vt:lpstr>
      <vt:lpstr>'Tab. F2-13web'!Druckbereich</vt:lpstr>
      <vt:lpstr>'Tab. F2-14web'!Druckbereich</vt:lpstr>
      <vt:lpstr>'Tab. F2-15web'!Druckbereich</vt:lpstr>
      <vt:lpstr>'Tab. F2-16web'!Druckbereich</vt:lpstr>
      <vt:lpstr>'Tab. F2-17web'!Druckbereich</vt:lpstr>
      <vt:lpstr>'Tab. F2-18web'!Druckbereich</vt:lpstr>
      <vt:lpstr>'Tab. F2-19web'!Druckbereich</vt:lpstr>
      <vt:lpstr>'Tab. F2-1A'!Druckbereich</vt:lpstr>
      <vt:lpstr>'Tab. F2-20web'!Druckbereich</vt:lpstr>
      <vt:lpstr>'Tab. F2-22web'!Druckbereich</vt:lpstr>
      <vt:lpstr>'Tab. F2-23web'!Druckbereich</vt:lpstr>
      <vt:lpstr>'Tab. F2-24web'!Druckbereich</vt:lpstr>
      <vt:lpstr>'Tab. F2-2A'!Druckbereich</vt:lpstr>
      <vt:lpstr>'Tab. F2-3A'!Druckbereich</vt:lpstr>
      <vt:lpstr>'Tab. F2-4A'!Druckbereich</vt:lpstr>
      <vt:lpstr>'Tab. F2-5A'!Druckbereich</vt:lpstr>
      <vt:lpstr>'Tab. F2-6web'!Druckbereich</vt:lpstr>
      <vt:lpstr>'Tab. F2-7web'!Druckbereich</vt:lpstr>
      <vt:lpstr>'Tab. F2-8web'!Druckbereich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Hiwi_Komm</cp:lastModifiedBy>
  <cp:lastPrinted>2016-06-06T09:21:30Z</cp:lastPrinted>
  <dcterms:created xsi:type="dcterms:W3CDTF">1996-10-17T05:27:31Z</dcterms:created>
  <dcterms:modified xsi:type="dcterms:W3CDTF">2016-07-06T10:15:41Z</dcterms:modified>
</cp:coreProperties>
</file>