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75" yWindow="-15" windowWidth="19440" windowHeight="13275" tabRatio="855"/>
  </bookViews>
  <sheets>
    <sheet name="Inhalt" sheetId="86" r:id="rId1"/>
    <sheet name="Abb. F1-2A" sheetId="77" r:id="rId2"/>
    <sheet name="Tab. F1-1A" sheetId="84" r:id="rId3"/>
    <sheet name="Tab. F1-2A" sheetId="65" r:id="rId4"/>
    <sheet name="Tab. F1-3web" sheetId="73" r:id="rId5"/>
    <sheet name="Tab. F1-4web" sheetId="67" r:id="rId6"/>
    <sheet name="Tab. F1-5web" sheetId="83" r:id="rId7"/>
    <sheet name="Tab. F1-6web" sheetId="72" r:id="rId8"/>
    <sheet name="Tab. F1-7web" sheetId="66" r:id="rId9"/>
    <sheet name="Tab. F1-8web" sheetId="64" r:id="rId10"/>
    <sheet name="Tab. F1-9web" sheetId="78" r:id="rId11"/>
    <sheet name="Tab. F1-10web" sheetId="76" r:id="rId12"/>
    <sheet name="Tab. F1-11web" sheetId="60"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C22b7" localSheetId="6">#REF!</definedName>
    <definedName name="___C22b7" localSheetId="7">#REF!</definedName>
    <definedName name="___C22b7" localSheetId="9">#REF!</definedName>
    <definedName name="___C22b7">#REF!</definedName>
    <definedName name="__123Graph_A" localSheetId="2" hidden="1">[1]Daten!#REF!</definedName>
    <definedName name="__123Graph_A" localSheetId="6" hidden="1">[1]Daten!#REF!</definedName>
    <definedName name="__123Graph_A" localSheetId="7" hidden="1">[1]Daten!#REF!</definedName>
    <definedName name="__123Graph_A" localSheetId="9" hidden="1">[1]Daten!#REF!</definedName>
    <definedName name="__123Graph_A" hidden="1">[1]Daten!#REF!</definedName>
    <definedName name="__123Graph_AL™SCH1" localSheetId="6" hidden="1">[4]Daten!#REF!</definedName>
    <definedName name="__123Graph_AL™SCH1" hidden="1">[4]Daten!#REF!</definedName>
    <definedName name="__123Graph_AL™SCH2" localSheetId="6" hidden="1">[4]Daten!#REF!</definedName>
    <definedName name="__123Graph_AL™SCH2" hidden="1">[4]Daten!#REF!</definedName>
    <definedName name="__123Graph_AL™SCH3" localSheetId="6" hidden="1">[4]Daten!#REF!</definedName>
    <definedName name="__123Graph_AL™SCH3" hidden="1">[4]Daten!#REF!</definedName>
    <definedName name="__123Graph_AL™SCH4" localSheetId="6" hidden="1">[4]Daten!#REF!</definedName>
    <definedName name="__123Graph_AL™SCH4" hidden="1">[4]Daten!#REF!</definedName>
    <definedName name="__123Graph_AL™SCH5" localSheetId="6" hidden="1">[4]Daten!#REF!</definedName>
    <definedName name="__123Graph_AL™SCH5" hidden="1">[4]Daten!#REF!</definedName>
    <definedName name="__123Graph_AL™SCH6" localSheetId="6" hidden="1">[4]Daten!#REF!</definedName>
    <definedName name="__123Graph_AL™SCH6" hidden="1">[4]Daten!#REF!</definedName>
    <definedName name="__123Graph_B" localSheetId="2" hidden="1">[1]Daten!#REF!</definedName>
    <definedName name="__123Graph_B" localSheetId="6" hidden="1">[1]Daten!#REF!</definedName>
    <definedName name="__123Graph_B" localSheetId="7" hidden="1">[1]Daten!#REF!</definedName>
    <definedName name="__123Graph_B" localSheetId="9" hidden="1">[1]Daten!#REF!</definedName>
    <definedName name="__123Graph_B" hidden="1">[1]Daten!#REF!</definedName>
    <definedName name="__123Graph_BL™SCH5" localSheetId="6" hidden="1">[4]Daten!#REF!</definedName>
    <definedName name="__123Graph_BL™SCH5" hidden="1">[4]Daten!#REF!</definedName>
    <definedName name="__123Graph_BL™SCH6" localSheetId="6" hidden="1">[4]Daten!#REF!</definedName>
    <definedName name="__123Graph_BL™SCH6" hidden="1">[4]Daten!#REF!</definedName>
    <definedName name="__123Graph_C" localSheetId="2" hidden="1">[1]Daten!#REF!</definedName>
    <definedName name="__123Graph_C" localSheetId="6" hidden="1">[1]Daten!#REF!</definedName>
    <definedName name="__123Graph_C" localSheetId="7" hidden="1">[1]Daten!#REF!</definedName>
    <definedName name="__123Graph_C" localSheetId="9" hidden="1">[1]Daten!#REF!</definedName>
    <definedName name="__123Graph_C" hidden="1">[1]Daten!#REF!</definedName>
    <definedName name="__123Graph_CL™SCH5" localSheetId="6" hidden="1">[4]Daten!#REF!</definedName>
    <definedName name="__123Graph_CL™SCH5" hidden="1">[4]Daten!#REF!</definedName>
    <definedName name="__123Graph_CL™SCH6" localSheetId="6" hidden="1">[4]Daten!#REF!</definedName>
    <definedName name="__123Graph_CL™SCH6" hidden="1">[4]Daten!#REF!</definedName>
    <definedName name="__123Graph_D" localSheetId="2" hidden="1">[1]Daten!#REF!</definedName>
    <definedName name="__123Graph_D" localSheetId="6" hidden="1">[1]Daten!#REF!</definedName>
    <definedName name="__123Graph_D" localSheetId="7" hidden="1">[1]Daten!#REF!</definedName>
    <definedName name="__123Graph_D" localSheetId="9" hidden="1">[1]Daten!#REF!</definedName>
    <definedName name="__123Graph_D" hidden="1">[1]Daten!#REF!</definedName>
    <definedName name="__123Graph_DL™SCH5" localSheetId="6" hidden="1">[4]Daten!#REF!</definedName>
    <definedName name="__123Graph_DL™SCH5" hidden="1">[4]Daten!#REF!</definedName>
    <definedName name="__123Graph_DL™SCH6" localSheetId="6" hidden="1">[4]Daten!#REF!</definedName>
    <definedName name="__123Graph_DL™SCH6" hidden="1">[4]Daten!#REF!</definedName>
    <definedName name="__123Graph_E" localSheetId="2" hidden="1">[1]Daten!#REF!</definedName>
    <definedName name="__123Graph_E" localSheetId="6" hidden="1">[1]Daten!#REF!</definedName>
    <definedName name="__123Graph_E" localSheetId="7" hidden="1">[1]Daten!#REF!</definedName>
    <definedName name="__123Graph_E" localSheetId="9" hidden="1">[1]Daten!#REF!</definedName>
    <definedName name="__123Graph_E" hidden="1">[1]Daten!#REF!</definedName>
    <definedName name="__123Graph_F" localSheetId="2" hidden="1">[1]Daten!#REF!</definedName>
    <definedName name="__123Graph_F" localSheetId="6" hidden="1">[1]Daten!#REF!</definedName>
    <definedName name="__123Graph_F" localSheetId="7" hidden="1">[1]Daten!#REF!</definedName>
    <definedName name="__123Graph_F" localSheetId="9" hidden="1">[1]Daten!#REF!</definedName>
    <definedName name="__123Graph_F" hidden="1">[1]Daten!#REF!</definedName>
    <definedName name="__123Graph_X" localSheetId="2" hidden="1">[1]Daten!#REF!</definedName>
    <definedName name="__123Graph_X" localSheetId="6" hidden="1">[1]Daten!#REF!</definedName>
    <definedName name="__123Graph_X" localSheetId="7" hidden="1">[1]Daten!#REF!</definedName>
    <definedName name="__123Graph_X" localSheetId="9" hidden="1">[1]Daten!#REF!</definedName>
    <definedName name="__123Graph_X" hidden="1">[1]Daten!#REF!</definedName>
    <definedName name="__123Graph_XL™SCH3" localSheetId="6" hidden="1">[4]Daten!#REF!</definedName>
    <definedName name="__123Graph_XL™SCH3" hidden="1">[4]Daten!#REF!</definedName>
    <definedName name="__123Graph_XL™SCH4" localSheetId="6" hidden="1">[4]Daten!#REF!</definedName>
    <definedName name="__123Graph_XL™SCH4" hidden="1">[4]Daten!#REF!</definedName>
    <definedName name="__C22b7" localSheetId="2">#REF!</definedName>
    <definedName name="__C22b7" localSheetId="6">#REF!</definedName>
    <definedName name="__C22b7" localSheetId="7">#REF!</definedName>
    <definedName name="__C22b7" localSheetId="9">#REF!</definedName>
    <definedName name="__C22b7">#REF!</definedName>
    <definedName name="__TAB1">#REF!</definedName>
    <definedName name="_1__123Graph_A17_2.CGM" localSheetId="6" hidden="1">'[2]Schaubild Seite 29'!#REF!</definedName>
    <definedName name="_10__123Graph_X17_2_NEU" hidden="1">'[3]JB 17.1'!#REF!</definedName>
    <definedName name="_123Graph_X" localSheetId="2" hidden="1">[5]Daten!#REF!</definedName>
    <definedName name="_123Graph_X" localSheetId="6" hidden="1">[5]Daten!#REF!</definedName>
    <definedName name="_123Graph_X" localSheetId="7" hidden="1">[5]Daten!#REF!</definedName>
    <definedName name="_123Graph_X" localSheetId="9" hidden="1">[5]Daten!#REF!</definedName>
    <definedName name="_123Graph_X" hidden="1">[5]Daten!#REF!</definedName>
    <definedName name="_2__123Graph_A17_2.CGM" hidden="1">'[2]Schaubild Seite 29'!#REF!</definedName>
    <definedName name="_3__123Graph_A17_2L™SCH" localSheetId="6" hidden="1">'[3]JB 17.1'!#REF!</definedName>
    <definedName name="_4__123Graph_A17_2L™SCH" hidden="1">'[3]JB 17.1'!#REF!</definedName>
    <definedName name="_5__123Graph_A17_2_NEU" localSheetId="6" hidden="1">'[3]JB 17.1'!#REF!</definedName>
    <definedName name="_6__123Graph_A17_2_NEU" hidden="1">'[3]JB 17.1'!#REF!</definedName>
    <definedName name="_7__123Graph_X17_2L™SCH" localSheetId="6" hidden="1">'[3]JB 17.1'!#REF!</definedName>
    <definedName name="_8__123Graph_X17_2L™SCH" hidden="1">'[3]JB 17.1'!#REF!</definedName>
    <definedName name="_9__123Graph_X17_2_NEU" localSheetId="6" hidden="1">'[3]JB 17.1'!#REF!</definedName>
    <definedName name="_C22b7" localSheetId="2">#REF!</definedName>
    <definedName name="_C22b7" localSheetId="6">#REF!</definedName>
    <definedName name="_C22b7" localSheetId="7">#REF!</definedName>
    <definedName name="_C22b7" localSheetId="9">#REF!</definedName>
    <definedName name="_C22b7">#REF!</definedName>
    <definedName name="_Fill" localSheetId="2" hidden="1">#REF!</definedName>
    <definedName name="_Fill" localSheetId="6" hidden="1">#REF!</definedName>
    <definedName name="_Fill" localSheetId="7" hidden="1">#REF!</definedName>
    <definedName name="_Fill" localSheetId="9" hidden="1">#REF!</definedName>
    <definedName name="_Fill" hidden="1">#REF!</definedName>
    <definedName name="_Key1" localSheetId="6" hidden="1">#REF!</definedName>
    <definedName name="_Key1" hidden="1">#REF!</definedName>
    <definedName name="_Order1" hidden="1">0</definedName>
    <definedName name="_Sort" localSheetId="6" hidden="1">#REF!</definedName>
    <definedName name="_Sort" hidden="1">#REF!</definedName>
    <definedName name="_TAB1" localSheetId="2">#REF!</definedName>
    <definedName name="_TAB1" localSheetId="6">#REF!</definedName>
    <definedName name="_TAB1" localSheetId="7">#REF!</definedName>
    <definedName name="_TAB1" localSheetId="9">#REF!</definedName>
    <definedName name="_TAB1">#REF!</definedName>
    <definedName name="Abschluss" localSheetId="2">#REF!</definedName>
    <definedName name="Abschluss" localSheetId="6">#REF!</definedName>
    <definedName name="Abschluss" localSheetId="7">#REF!</definedName>
    <definedName name="Abschluss" localSheetId="9">#REF!</definedName>
    <definedName name="Abschluss">#REF!</definedName>
    <definedName name="Abschlussart" localSheetId="2">#REF!</definedName>
    <definedName name="Abschlussart" localSheetId="6">#REF!</definedName>
    <definedName name="Abschlussart" localSheetId="7">#REF!</definedName>
    <definedName name="Abschlussart" localSheetId="9">#REF!</definedName>
    <definedName name="Abschlussart">#REF!</definedName>
    <definedName name="Alle">[6]MZ_Daten!$E$1:$E$65536</definedName>
    <definedName name="Alter" localSheetId="2">#REF!</definedName>
    <definedName name="Alter" localSheetId="6">#REF!</definedName>
    <definedName name="Alter" localSheetId="7">#REF!</definedName>
    <definedName name="Alter" localSheetId="9">#REF!</definedName>
    <definedName name="Alter">#REF!</definedName>
    <definedName name="ANLERNAUSBILDUNG">[6]MZ_Daten!$Q$1:$Q$65536</definedName>
    <definedName name="AS_MitAngabe">[6]MZ_Daten!$F$1:$F$65536</definedName>
    <definedName name="AS_OhneAngabezurArt">[6]MZ_Daten!$M$1:$M$65536</definedName>
    <definedName name="AS_OhneAS">[6]MZ_Daten!$N$1:$N$65536</definedName>
    <definedName name="BaMa_Key" localSheetId="2">#REF!</definedName>
    <definedName name="BaMa_Key" localSheetId="6">#REF!</definedName>
    <definedName name="BaMa_Key" localSheetId="7">#REF!</definedName>
    <definedName name="BaMa_Key" localSheetId="9">#REF!</definedName>
    <definedName name="BaMa_Key">#REF!</definedName>
    <definedName name="BERUFSFACHSCHULE">[6]MZ_Daten!$T$1:$T$65536</definedName>
    <definedName name="BFS_Insg" localSheetId="2">#REF!</definedName>
    <definedName name="BFS_Insg" localSheetId="6">#REF!</definedName>
    <definedName name="BFS_Insg" localSheetId="7">#REF!</definedName>
    <definedName name="BFS_Insg" localSheetId="9">#REF!</definedName>
    <definedName name="BFS_Insg">#REF!</definedName>
    <definedName name="BFS_Schlüssel" localSheetId="2">#REF!</definedName>
    <definedName name="BFS_Schlüssel" localSheetId="6">#REF!</definedName>
    <definedName name="BFS_Schlüssel" localSheetId="7">#REF!</definedName>
    <definedName name="BFS_Schlüssel" localSheetId="9">#REF!</definedName>
    <definedName name="BFS_Schlüssel">#REF!</definedName>
    <definedName name="BFS_Weibl" localSheetId="2">#REF!</definedName>
    <definedName name="BFS_Weibl" localSheetId="6">#REF!</definedName>
    <definedName name="BFS_Weibl" localSheetId="7">#REF!</definedName>
    <definedName name="BFS_Weibl" localSheetId="9">#REF!</definedName>
    <definedName name="BFS_Weibl">#REF!</definedName>
    <definedName name="BGJ_Daten_Insg" localSheetId="2">#REF!</definedName>
    <definedName name="BGJ_Daten_Insg" localSheetId="6">#REF!</definedName>
    <definedName name="BGJ_Daten_Insg" localSheetId="7">#REF!</definedName>
    <definedName name="BGJ_Daten_Insg" localSheetId="9">#REF!</definedName>
    <definedName name="BGJ_Daten_Insg">#REF!</definedName>
    <definedName name="BGJ_Daten_Weibl" localSheetId="2">#REF!</definedName>
    <definedName name="BGJ_Daten_Weibl" localSheetId="6">#REF!</definedName>
    <definedName name="BGJ_Daten_Weibl" localSheetId="7">#REF!</definedName>
    <definedName name="BGJ_Daten_Weibl" localSheetId="9">#REF!</definedName>
    <definedName name="BGJ_Daten_Weibl">#REF!</definedName>
    <definedName name="BGJ_Schlüssel" localSheetId="2">#REF!</definedName>
    <definedName name="BGJ_Schlüssel" localSheetId="6">#REF!</definedName>
    <definedName name="BGJ_Schlüssel" localSheetId="7">#REF!</definedName>
    <definedName name="BGJ_Schlüssel" localSheetId="9">#REF!</definedName>
    <definedName name="BGJ_Schlüssel">#REF!</definedName>
    <definedName name="BS_Insg" localSheetId="2">#REF!</definedName>
    <definedName name="BS_Insg" localSheetId="6">#REF!</definedName>
    <definedName name="BS_Insg" localSheetId="7">#REF!</definedName>
    <definedName name="BS_Insg" localSheetId="9">#REF!</definedName>
    <definedName name="BS_Insg">#REF!</definedName>
    <definedName name="BS_MitAngabe">[6]MZ_Daten!$AE$1:$AE$65536</definedName>
    <definedName name="BS_OhneAbschluss">[6]MZ_Daten!$AB$1:$AB$65536</definedName>
    <definedName name="BS_OhneAngabe">[6]MZ_Daten!$AA$1:$AA$65536</definedName>
    <definedName name="BS_Schlüssel" localSheetId="2">#REF!</definedName>
    <definedName name="BS_Schlüssel" localSheetId="6">#REF!</definedName>
    <definedName name="BS_Schlüssel" localSheetId="7">#REF!</definedName>
    <definedName name="BS_Schlüssel" localSheetId="9">#REF!</definedName>
    <definedName name="BS_Schlüssel">#REF!</definedName>
    <definedName name="BS_Weibl" localSheetId="2">#REF!</definedName>
    <definedName name="BS_Weibl" localSheetId="6">#REF!</definedName>
    <definedName name="BS_Weibl" localSheetId="7">#REF!</definedName>
    <definedName name="BS_Weibl" localSheetId="9">#REF!</definedName>
    <definedName name="BS_Weibl">#REF!</definedName>
    <definedName name="BVJ">[6]MZ_Daten!$R$1:$R$65536</definedName>
    <definedName name="C1.1a" localSheetId="2">#REF!</definedName>
    <definedName name="C1.1a" localSheetId="6">#REF!</definedName>
    <definedName name="C1.1a" localSheetId="7">#REF!</definedName>
    <definedName name="C1.1a" localSheetId="9">#REF!</definedName>
    <definedName name="C1.1a">#REF!</definedName>
    <definedName name="calcul">[7]Calcul_B1.1!$A$1:$L$37</definedName>
    <definedName name="DOKPROT" localSheetId="2">#REF!</definedName>
    <definedName name="DOKPROT" localSheetId="6">#REF!</definedName>
    <definedName name="DOKPROT" localSheetId="7">#REF!</definedName>
    <definedName name="DOKPROT" localSheetId="9">#REF!</definedName>
    <definedName name="DOKPROT">#REF!</definedName>
    <definedName name="drei_jährige_FS_Insg" localSheetId="2">#REF!</definedName>
    <definedName name="drei_jährige_FS_Insg" localSheetId="6">#REF!</definedName>
    <definedName name="drei_jährige_FS_Insg" localSheetId="7">#REF!</definedName>
    <definedName name="drei_jährige_FS_Insg" localSheetId="9">#REF!</definedName>
    <definedName name="drei_jährige_FS_Insg">#REF!</definedName>
    <definedName name="drei_jährige_FS_Schlüssel" localSheetId="2">#REF!</definedName>
    <definedName name="drei_jährige_FS_Schlüssel" localSheetId="6">#REF!</definedName>
    <definedName name="drei_jährige_FS_Schlüssel" localSheetId="7">#REF!</definedName>
    <definedName name="drei_jährige_FS_Schlüssel" localSheetId="9">#REF!</definedName>
    <definedName name="drei_jährige_FS_Schlüssel">#REF!</definedName>
    <definedName name="drei_jährige_FS_Weibl" localSheetId="2">#REF!</definedName>
    <definedName name="drei_jährige_FS_Weibl" localSheetId="6">#REF!</definedName>
    <definedName name="drei_jährige_FS_Weibl" localSheetId="7">#REF!</definedName>
    <definedName name="drei_jährige_FS_Weibl" localSheetId="9">#REF!</definedName>
    <definedName name="drei_jährige_FS_Weibl">#REF!</definedName>
    <definedName name="DRUAU01" localSheetId="2">#REF!</definedName>
    <definedName name="DRUAU01" localSheetId="6">#REF!</definedName>
    <definedName name="DRUAU01" localSheetId="7">#REF!</definedName>
    <definedName name="DRUAU01" localSheetId="9">#REF!</definedName>
    <definedName name="DRUAU01">#REF!</definedName>
    <definedName name="DRUAU02" localSheetId="2">#REF!</definedName>
    <definedName name="DRUAU02" localSheetId="6">#REF!</definedName>
    <definedName name="DRUAU02" localSheetId="7">#REF!</definedName>
    <definedName name="DRUAU02" localSheetId="9">#REF!</definedName>
    <definedName name="DRUAU02">#REF!</definedName>
    <definedName name="DRUAU03" localSheetId="2">#REF!</definedName>
    <definedName name="DRUAU03" localSheetId="6">#REF!</definedName>
    <definedName name="DRUAU03" localSheetId="7">#REF!</definedName>
    <definedName name="DRUAU03" localSheetId="9">#REF!</definedName>
    <definedName name="DRUAU03">#REF!</definedName>
    <definedName name="DRUAU04" localSheetId="2">#REF!</definedName>
    <definedName name="DRUAU04" localSheetId="6">#REF!</definedName>
    <definedName name="DRUAU04" localSheetId="7">#REF!</definedName>
    <definedName name="DRUAU04" localSheetId="9">#REF!</definedName>
    <definedName name="DRUAU04">#REF!</definedName>
    <definedName name="DRUAU04A" localSheetId="2">#REF!</definedName>
    <definedName name="DRUAU04A" localSheetId="6">#REF!</definedName>
    <definedName name="DRUAU04A" localSheetId="7">#REF!</definedName>
    <definedName name="DRUAU04A" localSheetId="9">#REF!</definedName>
    <definedName name="DRUAU04A">#REF!</definedName>
    <definedName name="DRUAU05" localSheetId="2">#REF!</definedName>
    <definedName name="DRUAU05" localSheetId="6">#REF!</definedName>
    <definedName name="DRUAU05" localSheetId="7">#REF!</definedName>
    <definedName name="DRUAU05" localSheetId="9">#REF!</definedName>
    <definedName name="DRUAU05">#REF!</definedName>
    <definedName name="DRUAU06" localSheetId="2">#REF!</definedName>
    <definedName name="DRUAU06" localSheetId="6">#REF!</definedName>
    <definedName name="DRUAU06" localSheetId="7">#REF!</definedName>
    <definedName name="DRUAU06" localSheetId="9">#REF!</definedName>
    <definedName name="DRUAU06">#REF!</definedName>
    <definedName name="DRUAU06A" localSheetId="2">#REF!</definedName>
    <definedName name="DRUAU06A" localSheetId="6">#REF!</definedName>
    <definedName name="DRUAU06A" localSheetId="7">#REF!</definedName>
    <definedName name="DRUAU06A" localSheetId="9">#REF!</definedName>
    <definedName name="DRUAU06A">#REF!</definedName>
    <definedName name="DRUCK01" localSheetId="2">#REF!</definedName>
    <definedName name="DRUCK01" localSheetId="6">#REF!</definedName>
    <definedName name="DRUCK01" localSheetId="7">#REF!</definedName>
    <definedName name="DRUCK01" localSheetId="9">#REF!</definedName>
    <definedName name="DRUCK01">#REF!</definedName>
    <definedName name="DRUCK02" localSheetId="2">#REF!</definedName>
    <definedName name="DRUCK02" localSheetId="6">#REF!</definedName>
    <definedName name="DRUCK02" localSheetId="7">#REF!</definedName>
    <definedName name="DRUCK02" localSheetId="9">#REF!</definedName>
    <definedName name="DRUCK02">#REF!</definedName>
    <definedName name="DRUCK03" localSheetId="2">#REF!</definedName>
    <definedName name="DRUCK03" localSheetId="6">#REF!</definedName>
    <definedName name="DRUCK03" localSheetId="7">#REF!</definedName>
    <definedName name="DRUCK03" localSheetId="9">#REF!</definedName>
    <definedName name="DRUCK03">#REF!</definedName>
    <definedName name="DRUCK04" localSheetId="2">#REF!</definedName>
    <definedName name="DRUCK04" localSheetId="6">#REF!</definedName>
    <definedName name="DRUCK04" localSheetId="7">#REF!</definedName>
    <definedName name="DRUCK04" localSheetId="9">#REF!</definedName>
    <definedName name="DRUCK04">#REF!</definedName>
    <definedName name="DRUCK05" localSheetId="2">#REF!</definedName>
    <definedName name="DRUCK05" localSheetId="6">#REF!</definedName>
    <definedName name="DRUCK05" localSheetId="7">#REF!</definedName>
    <definedName name="DRUCK05" localSheetId="9">#REF!</definedName>
    <definedName name="DRUCK05">#REF!</definedName>
    <definedName name="DRUCK06" localSheetId="2">#REF!</definedName>
    <definedName name="DRUCK06" localSheetId="6">#REF!</definedName>
    <definedName name="DRUCK06" localSheetId="7">#REF!</definedName>
    <definedName name="DRUCK06" localSheetId="9">#REF!</definedName>
    <definedName name="DRUCK06">#REF!</definedName>
    <definedName name="DRUCK07" localSheetId="2">#REF!</definedName>
    <definedName name="DRUCK07" localSheetId="6">#REF!</definedName>
    <definedName name="DRUCK07" localSheetId="7">#REF!</definedName>
    <definedName name="DRUCK07" localSheetId="9">#REF!</definedName>
    <definedName name="DRUCK07">#REF!</definedName>
    <definedName name="DRUCK08" localSheetId="2">#REF!</definedName>
    <definedName name="DRUCK08" localSheetId="6">#REF!</definedName>
    <definedName name="DRUCK08" localSheetId="7">#REF!</definedName>
    <definedName name="DRUCK08" localSheetId="9">#REF!</definedName>
    <definedName name="DRUCK08">#REF!</definedName>
    <definedName name="DRUCK09" localSheetId="2">#REF!</definedName>
    <definedName name="DRUCK09" localSheetId="6">#REF!</definedName>
    <definedName name="DRUCK09" localSheetId="7">#REF!</definedName>
    <definedName name="DRUCK09" localSheetId="9">#REF!</definedName>
    <definedName name="DRUCK09">#REF!</definedName>
    <definedName name="DRUCK10" localSheetId="2">#REF!</definedName>
    <definedName name="DRUCK10" localSheetId="6">#REF!</definedName>
    <definedName name="DRUCK10" localSheetId="7">#REF!</definedName>
    <definedName name="DRUCK10" localSheetId="9">#REF!</definedName>
    <definedName name="DRUCK10">#REF!</definedName>
    <definedName name="DRUCK11" localSheetId="2">#REF!</definedName>
    <definedName name="DRUCK11" localSheetId="6">#REF!</definedName>
    <definedName name="DRUCK11" localSheetId="7">#REF!</definedName>
    <definedName name="DRUCK11" localSheetId="9">#REF!</definedName>
    <definedName name="DRUCK11">#REF!</definedName>
    <definedName name="DRUCK11A" localSheetId="2">#REF!</definedName>
    <definedName name="DRUCK11A" localSheetId="6">#REF!</definedName>
    <definedName name="DRUCK11A" localSheetId="7">#REF!</definedName>
    <definedName name="DRUCK11A" localSheetId="9">#REF!</definedName>
    <definedName name="DRUCK11A">#REF!</definedName>
    <definedName name="DRUCK11B" localSheetId="2">#REF!</definedName>
    <definedName name="DRUCK11B" localSheetId="6">#REF!</definedName>
    <definedName name="DRUCK11B" localSheetId="7">#REF!</definedName>
    <definedName name="DRUCK11B" localSheetId="9">#REF!</definedName>
    <definedName name="DRUCK11B">#REF!</definedName>
    <definedName name="DRUCK12" localSheetId="2">#REF!</definedName>
    <definedName name="DRUCK12" localSheetId="6">#REF!</definedName>
    <definedName name="DRUCK12" localSheetId="7">#REF!</definedName>
    <definedName name="DRUCK12" localSheetId="9">#REF!</definedName>
    <definedName name="DRUCK12">#REF!</definedName>
    <definedName name="DRUCK13" localSheetId="2">#REF!</definedName>
    <definedName name="DRUCK13" localSheetId="6">#REF!</definedName>
    <definedName name="DRUCK13" localSheetId="7">#REF!</definedName>
    <definedName name="DRUCK13" localSheetId="9">#REF!</definedName>
    <definedName name="DRUCK13">#REF!</definedName>
    <definedName name="DRUCK14" localSheetId="2">#REF!</definedName>
    <definedName name="DRUCK14" localSheetId="6">#REF!</definedName>
    <definedName name="DRUCK14" localSheetId="7">#REF!</definedName>
    <definedName name="DRUCK14" localSheetId="9">#REF!</definedName>
    <definedName name="DRUCK14">#REF!</definedName>
    <definedName name="DRUCK15" localSheetId="2">#REF!</definedName>
    <definedName name="DRUCK15" localSheetId="6">#REF!</definedName>
    <definedName name="DRUCK15" localSheetId="7">#REF!</definedName>
    <definedName name="DRUCK15" localSheetId="9">#REF!</definedName>
    <definedName name="DRUCK15">#REF!</definedName>
    <definedName name="DRUCK16" localSheetId="2">#REF!</definedName>
    <definedName name="DRUCK16" localSheetId="6">#REF!</definedName>
    <definedName name="DRUCK16" localSheetId="7">#REF!</definedName>
    <definedName name="DRUCK16" localSheetId="9">#REF!</definedName>
    <definedName name="DRUCK16">#REF!</definedName>
    <definedName name="DRUCK17" localSheetId="2">#REF!</definedName>
    <definedName name="DRUCK17" localSheetId="6">#REF!</definedName>
    <definedName name="DRUCK17" localSheetId="7">#REF!</definedName>
    <definedName name="DRUCK17" localSheetId="9">#REF!</definedName>
    <definedName name="DRUCK17">#REF!</definedName>
    <definedName name="DRUCK18" localSheetId="2">#REF!</definedName>
    <definedName name="DRUCK18" localSheetId="6">#REF!</definedName>
    <definedName name="DRUCK18" localSheetId="7">#REF!</definedName>
    <definedName name="DRUCK18" localSheetId="9">#REF!</definedName>
    <definedName name="DRUCK18">#REF!</definedName>
    <definedName name="DRUCK19" localSheetId="2">#REF!</definedName>
    <definedName name="DRUCK19" localSheetId="6">#REF!</definedName>
    <definedName name="DRUCK19" localSheetId="7">#REF!</definedName>
    <definedName name="DRUCK19" localSheetId="9">#REF!</definedName>
    <definedName name="DRUCK19">#REF!</definedName>
    <definedName name="DRUCK1A" localSheetId="2">#REF!</definedName>
    <definedName name="DRUCK1A" localSheetId="6">#REF!</definedName>
    <definedName name="DRUCK1A" localSheetId="7">#REF!</definedName>
    <definedName name="DRUCK1A" localSheetId="9">#REF!</definedName>
    <definedName name="DRUCK1A">#REF!</definedName>
    <definedName name="DRUCK1B" localSheetId="2">#REF!</definedName>
    <definedName name="DRUCK1B" localSheetId="6">#REF!</definedName>
    <definedName name="DRUCK1B" localSheetId="7">#REF!</definedName>
    <definedName name="DRUCK1B" localSheetId="9">#REF!</definedName>
    <definedName name="DRUCK1B">#REF!</definedName>
    <definedName name="DRUCK20" localSheetId="2">#REF!</definedName>
    <definedName name="DRUCK20" localSheetId="6">#REF!</definedName>
    <definedName name="DRUCK20" localSheetId="7">#REF!</definedName>
    <definedName name="DRUCK20" localSheetId="9">#REF!</definedName>
    <definedName name="DRUCK20">#REF!</definedName>
    <definedName name="DRUCK21" localSheetId="2">#REF!</definedName>
    <definedName name="DRUCK21" localSheetId="6">#REF!</definedName>
    <definedName name="DRUCK21" localSheetId="7">#REF!</definedName>
    <definedName name="DRUCK21" localSheetId="9">#REF!</definedName>
    <definedName name="DRUCK21">#REF!</definedName>
    <definedName name="DRUCK22" localSheetId="2">#REF!</definedName>
    <definedName name="DRUCK22" localSheetId="6">#REF!</definedName>
    <definedName name="DRUCK22" localSheetId="7">#REF!</definedName>
    <definedName name="DRUCK22" localSheetId="9">#REF!</definedName>
    <definedName name="DRUCK22">#REF!</definedName>
    <definedName name="DRUCK23" localSheetId="2">#REF!</definedName>
    <definedName name="DRUCK23" localSheetId="6">#REF!</definedName>
    <definedName name="DRUCK23" localSheetId="7">#REF!</definedName>
    <definedName name="DRUCK23" localSheetId="9">#REF!</definedName>
    <definedName name="DRUCK23">#REF!</definedName>
    <definedName name="DRUCK24" localSheetId="2">#REF!</definedName>
    <definedName name="DRUCK24" localSheetId="6">#REF!</definedName>
    <definedName name="DRUCK24" localSheetId="7">#REF!</definedName>
    <definedName name="DRUCK24" localSheetId="9">#REF!</definedName>
    <definedName name="DRUCK24">#REF!</definedName>
    <definedName name="DRUCK25" localSheetId="2">#REF!</definedName>
    <definedName name="DRUCK25" localSheetId="6">#REF!</definedName>
    <definedName name="DRUCK25" localSheetId="7">#REF!</definedName>
    <definedName name="DRUCK25" localSheetId="9">#REF!</definedName>
    <definedName name="DRUCK25">#REF!</definedName>
    <definedName name="DRUCK26" localSheetId="2">#REF!</definedName>
    <definedName name="DRUCK26" localSheetId="6">#REF!</definedName>
    <definedName name="DRUCK26" localSheetId="7">#REF!</definedName>
    <definedName name="DRUCK26" localSheetId="9">#REF!</definedName>
    <definedName name="DRUCK26">#REF!</definedName>
    <definedName name="DRUCK27" localSheetId="2">#REF!</definedName>
    <definedName name="DRUCK27" localSheetId="6">#REF!</definedName>
    <definedName name="DRUCK27" localSheetId="7">#REF!</definedName>
    <definedName name="DRUCK27" localSheetId="9">#REF!</definedName>
    <definedName name="DRUCK27">#REF!</definedName>
    <definedName name="DRUCK28" localSheetId="2">#REF!</definedName>
    <definedName name="DRUCK28" localSheetId="6">#REF!</definedName>
    <definedName name="DRUCK28" localSheetId="7">#REF!</definedName>
    <definedName name="DRUCK28" localSheetId="9">#REF!</definedName>
    <definedName name="DRUCK28">#REF!</definedName>
    <definedName name="DRUCK29" localSheetId="2">#REF!</definedName>
    <definedName name="DRUCK29" localSheetId="6">#REF!</definedName>
    <definedName name="DRUCK29" localSheetId="7">#REF!</definedName>
    <definedName name="DRUCK29" localSheetId="9">#REF!</definedName>
    <definedName name="DRUCK29">#REF!</definedName>
    <definedName name="DRUCK30" localSheetId="2">#REF!</definedName>
    <definedName name="DRUCK30" localSheetId="6">#REF!</definedName>
    <definedName name="DRUCK30" localSheetId="7">#REF!</definedName>
    <definedName name="DRUCK30" localSheetId="9">#REF!</definedName>
    <definedName name="DRUCK30">#REF!</definedName>
    <definedName name="DRUCK31" localSheetId="2">#REF!</definedName>
    <definedName name="DRUCK31" localSheetId="6">#REF!</definedName>
    <definedName name="DRUCK31" localSheetId="7">#REF!</definedName>
    <definedName name="DRUCK31" localSheetId="9">#REF!</definedName>
    <definedName name="DRUCK31">#REF!</definedName>
    <definedName name="DRUCK32" localSheetId="2">#REF!</definedName>
    <definedName name="DRUCK32" localSheetId="6">#REF!</definedName>
    <definedName name="DRUCK32" localSheetId="7">#REF!</definedName>
    <definedName name="DRUCK32" localSheetId="9">#REF!</definedName>
    <definedName name="DRUCK32">#REF!</definedName>
    <definedName name="DRUCK33" localSheetId="2">#REF!</definedName>
    <definedName name="DRUCK33" localSheetId="6">#REF!</definedName>
    <definedName name="DRUCK33" localSheetId="7">#REF!</definedName>
    <definedName name="DRUCK33" localSheetId="9">#REF!</definedName>
    <definedName name="DRUCK33">#REF!</definedName>
    <definedName name="DRUCK34" localSheetId="2">#REF!</definedName>
    <definedName name="DRUCK34" localSheetId="6">#REF!</definedName>
    <definedName name="DRUCK34" localSheetId="7">#REF!</definedName>
    <definedName name="DRUCK34" localSheetId="9">#REF!</definedName>
    <definedName name="DRUCK34">#REF!</definedName>
    <definedName name="DRUCK35" localSheetId="2">#REF!</definedName>
    <definedName name="DRUCK35" localSheetId="6">#REF!</definedName>
    <definedName name="DRUCK35" localSheetId="7">#REF!</definedName>
    <definedName name="DRUCK35" localSheetId="9">#REF!</definedName>
    <definedName name="DRUCK35">#REF!</definedName>
    <definedName name="DRUCK36" localSheetId="2">#REF!</definedName>
    <definedName name="DRUCK36" localSheetId="6">#REF!</definedName>
    <definedName name="DRUCK36" localSheetId="7">#REF!</definedName>
    <definedName name="DRUCK36" localSheetId="9">#REF!</definedName>
    <definedName name="DRUCK36">#REF!</definedName>
    <definedName name="DRUCK37" localSheetId="2">#REF!</definedName>
    <definedName name="DRUCK37" localSheetId="6">#REF!</definedName>
    <definedName name="DRUCK37" localSheetId="7">#REF!</definedName>
    <definedName name="DRUCK37" localSheetId="9">#REF!</definedName>
    <definedName name="DRUCK37">#REF!</definedName>
    <definedName name="DRUCK38" localSheetId="2">#REF!</definedName>
    <definedName name="DRUCK38" localSheetId="6">#REF!</definedName>
    <definedName name="DRUCK38" localSheetId="7">#REF!</definedName>
    <definedName name="DRUCK38" localSheetId="9">#REF!</definedName>
    <definedName name="DRUCK38">#REF!</definedName>
    <definedName name="DRUCK39" localSheetId="2">#REF!</definedName>
    <definedName name="DRUCK39" localSheetId="6">#REF!</definedName>
    <definedName name="DRUCK39" localSheetId="7">#REF!</definedName>
    <definedName name="DRUCK39" localSheetId="9">#REF!</definedName>
    <definedName name="DRUCK39">#REF!</definedName>
    <definedName name="DRUCK40" localSheetId="2">#REF!</definedName>
    <definedName name="DRUCK40" localSheetId="6">#REF!</definedName>
    <definedName name="DRUCK40" localSheetId="7">#REF!</definedName>
    <definedName name="DRUCK40" localSheetId="9">#REF!</definedName>
    <definedName name="DRUCK40">#REF!</definedName>
    <definedName name="DRUCK41" localSheetId="2">#REF!</definedName>
    <definedName name="DRUCK41" localSheetId="6">#REF!</definedName>
    <definedName name="DRUCK41" localSheetId="7">#REF!</definedName>
    <definedName name="DRUCK41" localSheetId="9">#REF!</definedName>
    <definedName name="DRUCK41">#REF!</definedName>
    <definedName name="DRUCK42" localSheetId="2">#REF!</definedName>
    <definedName name="DRUCK42" localSheetId="6">#REF!</definedName>
    <definedName name="DRUCK42" localSheetId="7">#REF!</definedName>
    <definedName name="DRUCK42" localSheetId="9">#REF!</definedName>
    <definedName name="DRUCK42">#REF!</definedName>
    <definedName name="DRUCK43" localSheetId="2">#REF!</definedName>
    <definedName name="DRUCK43" localSheetId="6">#REF!</definedName>
    <definedName name="DRUCK43" localSheetId="7">#REF!</definedName>
    <definedName name="DRUCK43" localSheetId="9">#REF!</definedName>
    <definedName name="DRUCK43">#REF!</definedName>
    <definedName name="DRUCK44" localSheetId="2">#REF!</definedName>
    <definedName name="DRUCK44" localSheetId="6">#REF!</definedName>
    <definedName name="DRUCK44" localSheetId="7">#REF!</definedName>
    <definedName name="DRUCK44" localSheetId="9">#REF!</definedName>
    <definedName name="DRUCK44">#REF!</definedName>
    <definedName name="DRUCK45" localSheetId="2">#REF!</definedName>
    <definedName name="DRUCK45" localSheetId="6">#REF!</definedName>
    <definedName name="DRUCK45" localSheetId="7">#REF!</definedName>
    <definedName name="DRUCK45" localSheetId="9">#REF!</definedName>
    <definedName name="DRUCK45">#REF!</definedName>
    <definedName name="DRUCK46" localSheetId="2">#REF!</definedName>
    <definedName name="DRUCK46" localSheetId="6">#REF!</definedName>
    <definedName name="DRUCK46" localSheetId="7">#REF!</definedName>
    <definedName name="DRUCK46" localSheetId="9">#REF!</definedName>
    <definedName name="DRUCK46">#REF!</definedName>
    <definedName name="DRUCK47" localSheetId="2">#REF!</definedName>
    <definedName name="DRUCK47" localSheetId="6">#REF!</definedName>
    <definedName name="DRUCK47" localSheetId="7">#REF!</definedName>
    <definedName name="DRUCK47" localSheetId="9">#REF!</definedName>
    <definedName name="DRUCK47">#REF!</definedName>
    <definedName name="DRUCK48" localSheetId="2">#REF!</definedName>
    <definedName name="DRUCK48" localSheetId="6">#REF!</definedName>
    <definedName name="DRUCK48" localSheetId="7">#REF!</definedName>
    <definedName name="DRUCK48" localSheetId="9">#REF!</definedName>
    <definedName name="DRUCK48">#REF!</definedName>
    <definedName name="DRUCK49" localSheetId="2">#REF!</definedName>
    <definedName name="DRUCK49" localSheetId="6">#REF!</definedName>
    <definedName name="DRUCK49" localSheetId="7">#REF!</definedName>
    <definedName name="DRUCK49" localSheetId="9">#REF!</definedName>
    <definedName name="DRUCK49">#REF!</definedName>
    <definedName name="DRUCK50" localSheetId="2">#REF!</definedName>
    <definedName name="DRUCK50" localSheetId="6">#REF!</definedName>
    <definedName name="DRUCK50" localSheetId="7">#REF!</definedName>
    <definedName name="DRUCK50" localSheetId="9">#REF!</definedName>
    <definedName name="DRUCK50">#REF!</definedName>
    <definedName name="DRUCK51" localSheetId="2">#REF!</definedName>
    <definedName name="DRUCK51" localSheetId="6">#REF!</definedName>
    <definedName name="DRUCK51" localSheetId="7">#REF!</definedName>
    <definedName name="DRUCK51" localSheetId="9">#REF!</definedName>
    <definedName name="DRUCK51">#REF!</definedName>
    <definedName name="DRUCK61" localSheetId="2">#REF!</definedName>
    <definedName name="DRUCK61" localSheetId="6">#REF!</definedName>
    <definedName name="DRUCK61" localSheetId="7">#REF!</definedName>
    <definedName name="DRUCK61" localSheetId="9">#REF!</definedName>
    <definedName name="DRUCK61">#REF!</definedName>
    <definedName name="DRUCK62" localSheetId="2">#REF!</definedName>
    <definedName name="DRUCK62" localSheetId="6">#REF!</definedName>
    <definedName name="DRUCK62" localSheetId="7">#REF!</definedName>
    <definedName name="DRUCK62" localSheetId="9">#REF!</definedName>
    <definedName name="DRUCK62">#REF!</definedName>
    <definedName name="DRUCK63" localSheetId="2">#REF!</definedName>
    <definedName name="DRUCK63" localSheetId="6">#REF!</definedName>
    <definedName name="DRUCK63" localSheetId="7">#REF!</definedName>
    <definedName name="DRUCK63" localSheetId="9">#REF!</definedName>
    <definedName name="DRUCK63">#REF!</definedName>
    <definedName name="DRUCK64" localSheetId="2">#REF!</definedName>
    <definedName name="DRUCK64" localSheetId="6">#REF!</definedName>
    <definedName name="DRUCK64" localSheetId="7">#REF!</definedName>
    <definedName name="DRUCK64" localSheetId="9">#REF!</definedName>
    <definedName name="DRUCK64">#REF!</definedName>
    <definedName name="_xlnm.Print_Area" localSheetId="1">'Abb. F1-2A'!$A$2:$I$31</definedName>
    <definedName name="_xlnm.Print_Area" localSheetId="11">'Tab. F1-10web'!$A$2:$K$57</definedName>
    <definedName name="_xlnm.Print_Area" localSheetId="12">'Tab. F1-11web'!$A$2:$I$34</definedName>
    <definedName name="_xlnm.Print_Area" localSheetId="2">'Tab. F1-1A'!$A$2:$K$29</definedName>
    <definedName name="_xlnm.Print_Area" localSheetId="3">'Tab. F1-2A'!$A$2:$F$36</definedName>
    <definedName name="_xlnm.Print_Area" localSheetId="4">'Tab. F1-3web'!$A$2:$M$30</definedName>
    <definedName name="_xlnm.Print_Area" localSheetId="5">'Tab. F1-4web'!$A$2:$Q$38</definedName>
    <definedName name="_xlnm.Print_Area" localSheetId="6">'Tab. F1-5web'!$A$2:$U$37</definedName>
    <definedName name="_xlnm.Print_Area" localSheetId="7">'Tab. F1-6web'!$A$2:$H$98</definedName>
    <definedName name="_xlnm.Print_Area" localSheetId="8">'Tab. F1-7web'!$A$2:$H$95</definedName>
    <definedName name="_xlnm.Print_Area" localSheetId="9">'Tab. F1-8web'!$A$2:$G$30</definedName>
    <definedName name="_xlnm.Print_Area" localSheetId="10">'Tab. F1-9web'!$A$2:$K$58</definedName>
    <definedName name="DRUFS01" localSheetId="2">#REF!</definedName>
    <definedName name="DRUFS01" localSheetId="6">#REF!</definedName>
    <definedName name="DRUFS01" localSheetId="7">#REF!</definedName>
    <definedName name="DRUFS01" localSheetId="9">#REF!</definedName>
    <definedName name="DRUFS01">#REF!</definedName>
    <definedName name="DRUFS02" localSheetId="2">#REF!</definedName>
    <definedName name="DRUFS02" localSheetId="6">#REF!</definedName>
    <definedName name="DRUFS02" localSheetId="7">#REF!</definedName>
    <definedName name="DRUFS02" localSheetId="9">#REF!</definedName>
    <definedName name="DRUFS02">#REF!</definedName>
    <definedName name="FA_Insg" localSheetId="2">#REF!</definedName>
    <definedName name="FA_Insg" localSheetId="6">#REF!</definedName>
    <definedName name="FA_Insg" localSheetId="7">#REF!</definedName>
    <definedName name="FA_Insg" localSheetId="9">#REF!</definedName>
    <definedName name="FA_Insg">#REF!</definedName>
    <definedName name="FA_Schlüssel" localSheetId="2">#REF!</definedName>
    <definedName name="FA_Schlüssel" localSheetId="6">#REF!</definedName>
    <definedName name="FA_Schlüssel" localSheetId="7">#REF!</definedName>
    <definedName name="FA_Schlüssel" localSheetId="9">#REF!</definedName>
    <definedName name="FA_Schlüssel">#REF!</definedName>
    <definedName name="FA_Weibl" localSheetId="2">#REF!</definedName>
    <definedName name="FA_Weibl" localSheetId="6">#REF!</definedName>
    <definedName name="FA_Weibl" localSheetId="7">#REF!</definedName>
    <definedName name="FA_Weibl" localSheetId="9">#REF!</definedName>
    <definedName name="FA_Weibl">#REF!</definedName>
    <definedName name="Fachhochschulreife">[6]MZ_Daten!$K$1:$K$65536</definedName>
    <definedName name="FACHSCHULE">[6]MZ_Daten!$U$1:$U$65536</definedName>
    <definedName name="FACHSCHULE_DDR">[6]MZ_Daten!$V$1:$V$65536</definedName>
    <definedName name="FH">[6]MZ_Daten!$X$1:$X$65536</definedName>
    <definedName name="Field_ISCED">[8]Liste!$B$1:$G$65536</definedName>
    <definedName name="Fields">[8]Liste!$B$1:$X$65536</definedName>
    <definedName name="Fields_II">[8]Liste!$I$1:$AA$65536</definedName>
    <definedName name="FS_Daten_Insg" localSheetId="2">#REF!</definedName>
    <definedName name="FS_Daten_Insg" localSheetId="6">#REF!</definedName>
    <definedName name="FS_Daten_Insg" localSheetId="7">#REF!</definedName>
    <definedName name="FS_Daten_Insg" localSheetId="9">#REF!</definedName>
    <definedName name="FS_Daten_Insg">#REF!</definedName>
    <definedName name="FS_Daten_Weibl" localSheetId="2">#REF!</definedName>
    <definedName name="FS_Daten_Weibl" localSheetId="6">#REF!</definedName>
    <definedName name="FS_Daten_Weibl" localSheetId="7">#REF!</definedName>
    <definedName name="FS_Daten_Weibl" localSheetId="9">#REF!</definedName>
    <definedName name="FS_Daten_Weibl">#REF!</definedName>
    <definedName name="FS_Key" localSheetId="2">#REF!</definedName>
    <definedName name="FS_Key" localSheetId="6">#REF!</definedName>
    <definedName name="FS_Key" localSheetId="7">#REF!</definedName>
    <definedName name="FS_Key" localSheetId="9">#REF!</definedName>
    <definedName name="FS_Key">#REF!</definedName>
    <definedName name="Hochschulreife">[6]MZ_Daten!$L$1:$L$65536</definedName>
    <definedName name="HS_Abschluss" localSheetId="2">#REF!</definedName>
    <definedName name="HS_Abschluss" localSheetId="6">#REF!</definedName>
    <definedName name="HS_Abschluss" localSheetId="7">#REF!</definedName>
    <definedName name="HS_Abschluss" localSheetId="9">#REF!</definedName>
    <definedName name="HS_Abschluss">#REF!</definedName>
    <definedName name="isced_dual" localSheetId="2">#REF!</definedName>
    <definedName name="isced_dual" localSheetId="6">#REF!</definedName>
    <definedName name="isced_dual" localSheetId="7">#REF!</definedName>
    <definedName name="isced_dual" localSheetId="9">#REF!</definedName>
    <definedName name="isced_dual">#REF!</definedName>
    <definedName name="isced_dual_w" localSheetId="2">#REF!</definedName>
    <definedName name="isced_dual_w" localSheetId="6">#REF!</definedName>
    <definedName name="isced_dual_w" localSheetId="7">#REF!</definedName>
    <definedName name="isced_dual_w" localSheetId="9">#REF!</definedName>
    <definedName name="isced_dual_w">#REF!</definedName>
    <definedName name="Key_3_Schule" localSheetId="2">#REF!</definedName>
    <definedName name="Key_3_Schule" localSheetId="6">#REF!</definedName>
    <definedName name="Key_3_Schule" localSheetId="7">#REF!</definedName>
    <definedName name="Key_3_Schule" localSheetId="9">#REF!</definedName>
    <definedName name="Key_3_Schule">#REF!</definedName>
    <definedName name="Key_4_Schule" localSheetId="2">#REF!</definedName>
    <definedName name="Key_4_Schule" localSheetId="6">#REF!</definedName>
    <definedName name="Key_4_Schule" localSheetId="7">#REF!</definedName>
    <definedName name="Key_4_Schule" localSheetId="9">#REF!</definedName>
    <definedName name="Key_4_Schule">#REF!</definedName>
    <definedName name="Key_5_Schule" localSheetId="2">#REF!</definedName>
    <definedName name="Key_5_Schule" localSheetId="6">#REF!</definedName>
    <definedName name="Key_5_Schule" localSheetId="7">#REF!</definedName>
    <definedName name="Key_5_Schule" localSheetId="9">#REF!</definedName>
    <definedName name="Key_5_Schule">#REF!</definedName>
    <definedName name="Key_5er">[6]MZ_Daten!$AM$1:$AM$65536</definedName>
    <definedName name="Key_6_Schule" localSheetId="2">#REF!</definedName>
    <definedName name="Key_6_Schule" localSheetId="6">#REF!</definedName>
    <definedName name="Key_6_Schule" localSheetId="7">#REF!</definedName>
    <definedName name="Key_6_Schule" localSheetId="9">#REF!</definedName>
    <definedName name="Key_6_Schule">#REF!</definedName>
    <definedName name="key_fach_ges">[8]Liste!$B$1664:$I$2010</definedName>
    <definedName name="Key_Privat" localSheetId="2">#REF!</definedName>
    <definedName name="Key_Privat" localSheetId="6">#REF!</definedName>
    <definedName name="Key_Privat" localSheetId="7">#REF!</definedName>
    <definedName name="Key_Privat" localSheetId="9">#REF!</definedName>
    <definedName name="Key_Privat">#REF!</definedName>
    <definedName name="Laender" localSheetId="2">#REF!</definedName>
    <definedName name="Laender" localSheetId="6">#REF!</definedName>
    <definedName name="Laender" localSheetId="7">#REF!</definedName>
    <definedName name="Laender" localSheetId="9">#REF!</definedName>
    <definedName name="Laender">#REF!</definedName>
    <definedName name="LEERE">[6]MZ_Daten!$S$1:$S$65536</definedName>
    <definedName name="Liste" localSheetId="2">#REF!</definedName>
    <definedName name="Liste" localSheetId="6">#REF!</definedName>
    <definedName name="Liste" localSheetId="7">#REF!</definedName>
    <definedName name="Liste" localSheetId="9">#REF!</definedName>
    <definedName name="Liste">#REF!</definedName>
    <definedName name="Liste_Schulen" localSheetId="2">#REF!</definedName>
    <definedName name="Liste_Schulen" localSheetId="6">#REF!</definedName>
    <definedName name="Liste_Schulen" localSheetId="7">#REF!</definedName>
    <definedName name="Liste_Schulen" localSheetId="9">#REF!</definedName>
    <definedName name="Liste_Schulen">#REF!</definedName>
    <definedName name="MAKROER1" localSheetId="2">#REF!</definedName>
    <definedName name="MAKROER1" localSheetId="6">#REF!</definedName>
    <definedName name="MAKROER1" localSheetId="7">#REF!</definedName>
    <definedName name="MAKROER1" localSheetId="9">#REF!</definedName>
    <definedName name="MAKROER1">#REF!</definedName>
    <definedName name="MAKROER2" localSheetId="2">#REF!</definedName>
    <definedName name="MAKROER2" localSheetId="6">#REF!</definedName>
    <definedName name="MAKROER2" localSheetId="7">#REF!</definedName>
    <definedName name="MAKROER2" localSheetId="9">#REF!</definedName>
    <definedName name="MAKROER2">#REF!</definedName>
    <definedName name="MD_Insg" localSheetId="2">#REF!</definedName>
    <definedName name="MD_Insg" localSheetId="6">#REF!</definedName>
    <definedName name="MD_Insg" localSheetId="7">#REF!</definedName>
    <definedName name="MD_Insg" localSheetId="9">#REF!</definedName>
    <definedName name="MD_Insg">#REF!</definedName>
    <definedName name="MD_Key" localSheetId="2">#REF!</definedName>
    <definedName name="MD_Key" localSheetId="6">#REF!</definedName>
    <definedName name="MD_Key" localSheetId="7">#REF!</definedName>
    <definedName name="MD_Key" localSheetId="9">#REF!</definedName>
    <definedName name="MD_Key">#REF!</definedName>
    <definedName name="MD_Weibl" localSheetId="2">#REF!</definedName>
    <definedName name="MD_Weibl" localSheetId="6">#REF!</definedName>
    <definedName name="MD_Weibl" localSheetId="7">#REF!</definedName>
    <definedName name="MD_Weibl" localSheetId="9">#REF!</definedName>
    <definedName name="MD_Weibl">#REF!</definedName>
    <definedName name="MmExcelLinker_4A63D66E_E958_4D64_948E_032908F00612" localSheetId="2">Ergebnis [9]BF!$A$2:$A$2</definedName>
    <definedName name="MmExcelLinker_4A63D66E_E958_4D64_948E_032908F00612" localSheetId="6">Ergebnis [9]BF!$A$2:$A$2</definedName>
    <definedName name="MmExcelLinker_4A63D66E_E958_4D64_948E_032908F00612" localSheetId="7">Ergebnis [9]BF!$A$2:$A$2</definedName>
    <definedName name="MmExcelLinker_4A63D66E_E958_4D64_948E_032908F00612" localSheetId="9">Ergebnis [9]BF!$A$2:$A$2</definedName>
    <definedName name="MmExcelLinker_4A63D66E_E958_4D64_948E_032908F00612">Ergebnis [9]BF!$A$2:$A$2</definedName>
    <definedName name="NochInSchule">[6]MZ_Daten!$G$1:$G$65536</definedName>
    <definedName name="NW">[10]schulform!$C$20</definedName>
    <definedName name="p5_age">[11]E6C3NAGE!$A$1:$D$55</definedName>
    <definedName name="p5nr">[12]E6C3NE!$A$1:$AC$43</definedName>
    <definedName name="POS">[6]MZ_Daten!$I$1:$I$65536</definedName>
    <definedName name="PROMOTION">[6]MZ_Daten!$Z$1:$Z$65536</definedName>
    <definedName name="PROT01VK" localSheetId="2">#REF!</definedName>
    <definedName name="PROT01VK" localSheetId="6">#REF!</definedName>
    <definedName name="PROT01VK" localSheetId="7">#REF!</definedName>
    <definedName name="PROT01VK" localSheetId="9">#REF!</definedName>
    <definedName name="PROT01VK">#REF!</definedName>
    <definedName name="Realschule">[6]MZ_Daten!$J$1:$J$65536</definedName>
    <definedName name="Schulart" localSheetId="2">#REF!</definedName>
    <definedName name="Schulart" localSheetId="6">#REF!</definedName>
    <definedName name="Schulart" localSheetId="7">#REF!</definedName>
    <definedName name="Schulart" localSheetId="9">#REF!</definedName>
    <definedName name="Schulart">#REF!</definedName>
    <definedName name="Schulen" localSheetId="2">#REF!</definedName>
    <definedName name="Schulen" localSheetId="6">#REF!</definedName>
    <definedName name="Schulen" localSheetId="7">#REF!</definedName>
    <definedName name="Schulen" localSheetId="9">#REF!</definedName>
    <definedName name="Schulen">#REF!</definedName>
    <definedName name="Schulen_Insg" localSheetId="2">#REF!</definedName>
    <definedName name="Schulen_Insg" localSheetId="6">#REF!</definedName>
    <definedName name="Schulen_Insg" localSheetId="7">#REF!</definedName>
    <definedName name="Schulen_Insg" localSheetId="9">#REF!</definedName>
    <definedName name="Schulen_Insg">#REF!</definedName>
    <definedName name="Schulen_Männl" localSheetId="2">#REF!</definedName>
    <definedName name="Schulen_Männl" localSheetId="6">#REF!</definedName>
    <definedName name="Schulen_Männl" localSheetId="7">#REF!</definedName>
    <definedName name="Schulen_Männl" localSheetId="9">#REF!</definedName>
    <definedName name="Schulen_Männl">#REF!</definedName>
    <definedName name="Schulen_Weibl" localSheetId="2">#REF!</definedName>
    <definedName name="Schulen_Weibl" localSheetId="6">#REF!</definedName>
    <definedName name="Schulen_Weibl" localSheetId="7">#REF!</definedName>
    <definedName name="Schulen_Weibl" localSheetId="9">#REF!</definedName>
    <definedName name="Schulen_Weibl">#REF!</definedName>
    <definedName name="SdG_Daten_Insg" localSheetId="2">#REF!</definedName>
    <definedName name="SdG_Daten_Insg" localSheetId="6">#REF!</definedName>
    <definedName name="SdG_Daten_Insg" localSheetId="7">#REF!</definedName>
    <definedName name="SdG_Daten_Insg" localSheetId="9">#REF!</definedName>
    <definedName name="SdG_Daten_Insg">#REF!</definedName>
    <definedName name="SdG_Daten_Priv_Insg" localSheetId="2">#REF!</definedName>
    <definedName name="SdG_Daten_Priv_Insg" localSheetId="6">#REF!</definedName>
    <definedName name="SdG_Daten_Priv_Insg" localSheetId="7">#REF!</definedName>
    <definedName name="SdG_Daten_Priv_Insg" localSheetId="9">#REF!</definedName>
    <definedName name="SdG_Daten_Priv_Insg">#REF!</definedName>
    <definedName name="SdG_Daten_Priv_Weibl" localSheetId="2">#REF!</definedName>
    <definedName name="SdG_Daten_Priv_Weibl" localSheetId="6">#REF!</definedName>
    <definedName name="SdG_Daten_Priv_Weibl" localSheetId="7">#REF!</definedName>
    <definedName name="SdG_Daten_Priv_Weibl" localSheetId="9">#REF!</definedName>
    <definedName name="SdG_Daten_Priv_Weibl">#REF!</definedName>
    <definedName name="SdG_Daten_Weibl" localSheetId="2">#REF!</definedName>
    <definedName name="SdG_Daten_Weibl" localSheetId="6">#REF!</definedName>
    <definedName name="SdG_Daten_Weibl" localSheetId="7">#REF!</definedName>
    <definedName name="SdG_Daten_Weibl" localSheetId="9">#REF!</definedName>
    <definedName name="SdG_Daten_Weibl">#REF!</definedName>
    <definedName name="SdG_Key_Dauer" localSheetId="2">#REF!</definedName>
    <definedName name="SdG_Key_Dauer" localSheetId="6">#REF!</definedName>
    <definedName name="SdG_Key_Dauer" localSheetId="7">#REF!</definedName>
    <definedName name="SdG_Key_Dauer" localSheetId="9">#REF!</definedName>
    <definedName name="SdG_Key_Dauer">#REF!</definedName>
    <definedName name="SdG_Key_Field" localSheetId="2">#REF!</definedName>
    <definedName name="SdG_Key_Field" localSheetId="6">#REF!</definedName>
    <definedName name="SdG_Key_Field" localSheetId="7">#REF!</definedName>
    <definedName name="SdG_Key_Field" localSheetId="9">#REF!</definedName>
    <definedName name="SdG_Key_Field">#REF!</definedName>
    <definedName name="UNI">[6]MZ_Daten!$Y$1:$Y$65536</definedName>
    <definedName name="VerwFH">[6]MZ_Daten!$W$1:$W$65536</definedName>
    <definedName name="VolksHauptschule">[6]MZ_Daten!$H$1:$H$65536</definedName>
  </definedNames>
  <calcPr calcId="145621" iterate="1" iterateCount="1" calcOnSave="0"/>
</workbook>
</file>

<file path=xl/calcChain.xml><?xml version="1.0" encoding="utf-8"?>
<calcChain xmlns="http://schemas.openxmlformats.org/spreadsheetml/2006/main">
  <c r="B16" i="84" l="1"/>
  <c r="C16" i="84"/>
  <c r="D16" i="84"/>
  <c r="E16" i="84"/>
  <c r="F16" i="84"/>
  <c r="G16" i="84"/>
  <c r="H16" i="84"/>
  <c r="I16" i="84"/>
  <c r="J16" i="84"/>
  <c r="K16" i="84"/>
  <c r="B17" i="84"/>
  <c r="C17" i="84"/>
  <c r="D17" i="84"/>
  <c r="E17" i="84"/>
  <c r="F17" i="84"/>
  <c r="G17" i="84"/>
  <c r="H17" i="84"/>
  <c r="I17" i="84"/>
  <c r="D29" i="72"/>
  <c r="F29" i="72"/>
  <c r="H29" i="72"/>
  <c r="D30" i="72"/>
  <c r="F30" i="72"/>
  <c r="H30" i="72"/>
  <c r="D31" i="72"/>
  <c r="F31" i="72"/>
  <c r="H31" i="72"/>
  <c r="D32" i="72"/>
  <c r="F32" i="72"/>
  <c r="H32" i="72"/>
  <c r="D33" i="72"/>
  <c r="F33" i="72"/>
  <c r="H33" i="72"/>
  <c r="D34" i="72"/>
  <c r="F34" i="72"/>
  <c r="H34" i="72"/>
  <c r="D35" i="72"/>
  <c r="F35" i="72"/>
  <c r="H35" i="72"/>
  <c r="D36" i="72"/>
  <c r="F36" i="72"/>
  <c r="H36" i="72"/>
  <c r="D40" i="72"/>
  <c r="F40" i="72"/>
  <c r="H40" i="72"/>
  <c r="D41" i="72"/>
  <c r="F41" i="72"/>
  <c r="H41" i="72"/>
  <c r="D42" i="72"/>
  <c r="F42" i="72"/>
  <c r="H42" i="72"/>
  <c r="D43" i="72"/>
  <c r="F43" i="72"/>
  <c r="H43" i="72"/>
  <c r="D44" i="72"/>
  <c r="F44" i="72"/>
  <c r="H44" i="72"/>
  <c r="D45" i="72"/>
  <c r="F45" i="72"/>
  <c r="H45" i="72"/>
  <c r="D46" i="72"/>
  <c r="F46" i="72"/>
  <c r="H46" i="72"/>
  <c r="D47" i="72"/>
  <c r="F47" i="72"/>
  <c r="H47" i="72"/>
  <c r="D52" i="72"/>
  <c r="F52" i="72"/>
  <c r="H52" i="72"/>
  <c r="D53" i="72"/>
  <c r="F53" i="72"/>
  <c r="H53" i="72"/>
  <c r="D54" i="72"/>
  <c r="F54" i="72"/>
  <c r="H54" i="72"/>
  <c r="D55" i="72"/>
  <c r="F55" i="72"/>
  <c r="H55" i="72"/>
  <c r="D56" i="72"/>
  <c r="F56" i="72"/>
  <c r="H56" i="72"/>
  <c r="D57" i="72"/>
  <c r="F57" i="72"/>
  <c r="H57" i="72"/>
  <c r="D58" i="72"/>
  <c r="F58" i="72"/>
  <c r="H58" i="72"/>
  <c r="D59" i="72"/>
  <c r="F59" i="72"/>
  <c r="H59" i="72"/>
  <c r="D63" i="72"/>
  <c r="F63" i="72"/>
  <c r="H63" i="72"/>
  <c r="D64" i="72"/>
  <c r="F64" i="72"/>
  <c r="H64" i="72"/>
  <c r="D65" i="72"/>
  <c r="F65" i="72"/>
  <c r="H65" i="72"/>
  <c r="D66" i="72"/>
  <c r="F66" i="72"/>
  <c r="H66" i="72"/>
  <c r="D67" i="72"/>
  <c r="F67" i="72"/>
  <c r="H67" i="72"/>
  <c r="D68" i="72"/>
  <c r="F68" i="72"/>
  <c r="H68" i="72"/>
  <c r="D69" i="72"/>
  <c r="F69" i="72"/>
  <c r="H69" i="72"/>
  <c r="D70" i="72"/>
  <c r="F70" i="72"/>
  <c r="H70" i="72"/>
  <c r="D83" i="72"/>
  <c r="F83" i="72"/>
  <c r="H83" i="72"/>
  <c r="D84" i="72"/>
  <c r="F84" i="72"/>
  <c r="H84" i="72"/>
  <c r="D96" i="72"/>
  <c r="F96" i="72"/>
  <c r="H96" i="72"/>
  <c r="D97" i="72"/>
  <c r="F97" i="72"/>
  <c r="H97" i="72"/>
  <c r="B19" i="64"/>
  <c r="C19" i="64"/>
  <c r="D19" i="64" s="1"/>
  <c r="D20" i="64"/>
  <c r="F20" i="64"/>
  <c r="D21" i="64"/>
  <c r="D23" i="64"/>
  <c r="E23" i="64"/>
  <c r="F23" i="64"/>
  <c r="D24" i="64"/>
  <c r="E24" i="64"/>
  <c r="F24" i="64"/>
  <c r="D25" i="64"/>
  <c r="E25" i="64"/>
  <c r="F25" i="64"/>
  <c r="D27" i="64"/>
  <c r="E27" i="64"/>
  <c r="F27" i="64"/>
  <c r="D28" i="64"/>
  <c r="E28" i="64"/>
  <c r="F28" i="64"/>
  <c r="D29" i="64"/>
  <c r="E29" i="64"/>
  <c r="F29" i="64"/>
  <c r="B9" i="78"/>
  <c r="C9" i="78"/>
  <c r="D9" i="78"/>
  <c r="E9" i="78"/>
  <c r="F9" i="78"/>
  <c r="C11" i="78"/>
  <c r="D11" i="78"/>
  <c r="E11" i="78"/>
  <c r="G11" i="78"/>
  <c r="B8" i="76"/>
  <c r="C8" i="76"/>
  <c r="D8" i="76"/>
  <c r="E8" i="76"/>
  <c r="F8" i="76"/>
  <c r="D10" i="76"/>
  <c r="E10" i="76"/>
  <c r="F10" i="76"/>
  <c r="G10" i="76"/>
  <c r="E7" i="60"/>
  <c r="I7" i="60"/>
  <c r="E8" i="60"/>
  <c r="I8" i="60"/>
  <c r="E9" i="60"/>
  <c r="I9" i="60"/>
  <c r="E11" i="60"/>
  <c r="I11" i="60"/>
  <c r="E12" i="60"/>
  <c r="I12" i="60"/>
  <c r="E13" i="60"/>
  <c r="I13" i="60"/>
  <c r="E15" i="60"/>
  <c r="I15" i="60"/>
  <c r="E16" i="60"/>
  <c r="I16" i="60"/>
  <c r="E17" i="60"/>
  <c r="I17" i="60"/>
  <c r="E19" i="60"/>
  <c r="I19" i="60"/>
  <c r="E20" i="60"/>
  <c r="I20" i="60"/>
  <c r="E21" i="60"/>
  <c r="I21" i="60"/>
  <c r="E23" i="60"/>
  <c r="I23" i="60"/>
  <c r="E24" i="60"/>
  <c r="I24" i="60"/>
  <c r="E25" i="60"/>
  <c r="I25" i="60"/>
  <c r="E27" i="60"/>
  <c r="I27" i="60"/>
  <c r="E28" i="60"/>
  <c r="I28" i="60"/>
  <c r="E29" i="60"/>
  <c r="I29" i="60"/>
  <c r="E31" i="60"/>
  <c r="I31" i="60"/>
  <c r="E32" i="60"/>
  <c r="I32" i="60"/>
  <c r="E33" i="60"/>
  <c r="I33" i="60"/>
</calcChain>
</file>

<file path=xl/sharedStrings.xml><?xml version="1.0" encoding="utf-8"?>
<sst xmlns="http://schemas.openxmlformats.org/spreadsheetml/2006/main" count="1007" uniqueCount="349">
  <si>
    <t>darunter: Sprach- u. Kulturwissenschaften</t>
    <phoneticPr fontId="53" type="noConversion"/>
  </si>
  <si>
    <t>Studiengänge an Fachhochschulen</t>
    <phoneticPr fontId="53" type="noConversion"/>
  </si>
  <si>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</si>
  <si>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 Nur Hochschulen, an denen Studierende immatrikuliert waren; Hochschulen mit mehreren Standorten werden nur einmal gezählt. 
** Jeweils im Wintersemester.
1) Einschließlich der pädagogischen Hochschulen.
2) Ohne Verwaltungsfachhochschulen.
Quelle: Statistische Ämter des Bundes und der Länder, Hochschulstatistik</t>
  </si>
  <si>
    <t xml:space="preserve">Tab. F1-10web: Studienanfängerinnen und -anfänger* in dualen Studiengängen 2005 bis 2014 nach Geschlecht, Art der Hochschule, Trägerschaft, Art der Studienberechtigung, Fächergruppen und Ländern </t>
  </si>
  <si>
    <t>* Studienanfängerinnen und -anfänger im ersten Hochschulsemester. 
1) Studienjahr = Sommer- plus nachfolgendes Wintersemester.
2)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
Quelle: Statistische Ämter des Bundes und der Länder, Hochschulstatistik, eigene Berechnungen</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</si>
  <si>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</si>
  <si>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</si>
  <si>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</si>
  <si>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</si>
  <si>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</si>
  <si>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</si>
  <si>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</si>
  <si>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</si>
  <si>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</si>
  <si>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</si>
  <si>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</si>
  <si>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</si>
  <si>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</si>
  <si>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</si>
  <si>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</si>
  <si>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</si>
  <si>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</si>
  <si>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</si>
  <si>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 Nur Hochschulen, an denen Studierende immatrikuliert waren; Hochschulen mit mehreren Standorten werden nur einmal gezählt. 
1) Einschließlich Verwaltungsfachhochschulen.
2) Einschließlich der Pädagogischen Hochschulen. 
3) Ohne Verwaltungsfachhochschulen.
4) Geringfügige Abweichungen gegenüber Tab. F1-3web durch Verwendung unterschiedlicher Datenquellen. 
Quelle: Statistische Ämter des Bundes und der Länder, Hochschulstatistik, Recherche in DZHW-ICE, eigene Berechungen</t>
  </si>
  <si>
    <t>Tab. F1-3web: Hochschulen* 1995, 2000 und 2005 bis 2014** nach Art und Trägerschaft (Anzahl)</t>
  </si>
  <si>
    <r>
      <t>Baden-Württemberg</t>
    </r>
    <r>
      <rPr>
        <vertAlign val="superscript"/>
        <sz val="9"/>
        <rFont val="Arial"/>
        <family val="2"/>
      </rPr>
      <t>2)</t>
    </r>
  </si>
  <si>
    <t>Tab. F1-4web: Studienformen in Bachelor- und Masterstudiengängen im August 2013 und im März 2016 nach Art der Hochschule und Trägerschaft</t>
  </si>
  <si>
    <t>Tab. F1-5web: Studierendenanteil an Hochschulen* in privater Trägerschaft im Wintersemester 2014/15 nach Art der Hochschule und Ländern (Anzahl)</t>
  </si>
  <si>
    <t>Tab. F1-7web: Art der Zulassungsbeschränkung in den grundständigen Studiengängen* 2012, 2014 und 2016 nach Ländern</t>
  </si>
  <si>
    <t>Tab. F1-8web: Weiterführende Studiengänge* 2011 und 2013 bis 2016 nach Art der Zulassungsbeschränkung</t>
  </si>
  <si>
    <t>Tab. F1-9web: Studienanfängerinnen und -anfänger* in Fernstudiengängen 2005 bis 2014 nach Geschlecht, Art der Hochschule, Trägerschaft, Art der Studienberechtigung, Fächergruppen und Ländern</t>
  </si>
  <si>
    <t>* Im ersten Hochschulsemester.
1) Ohne Kunsthochschulen in privater Trägerschaft. 
Quelle: Statistische Ämter des Bundes und der Länder, Hochschulstatistik, Recherche in DZHW-ICE, eigene Berechungen</t>
  </si>
  <si>
    <t>* Studienanfängerinnen und -anfänger im ersten Hochschulsemester.
1) Studienjahr = Sommer- plus nachfolgendes Wintersemester.
Quelle: Statistische Ämter des Bundes und der Länder, Hochschulstatistik, eigene Berechnungen</t>
  </si>
  <si>
    <t>* Ohne Studiengänge, in die keine Studienanfängerinnen und -anfänger aufgenommen werden.
1) Universitäten einschließlich Kunst- und Musikhochschulen. 
Quelle: HRK, Hochschulkompass</t>
  </si>
  <si>
    <t>* Ohne Studiengänge, in die keine Studienanfängerinnen und -anfänger aufgenommen werden.
1) Die Ländersumme entspricht nicht der Summe der einzelnen Länder. Vermutlich liegen in der Datenbank Mehrfachzuweisungen vor. An 100% fehlender Anteile: Es liegen keine Angaben zu den Zulassungsmodalitäten vor. 
Quelle: HRK, Statistische Daten zur Einführung von Bachelor- und Masterstudiengängen, Wintersemester 2012/13; für die übrigen Stichtage wurden Recherchen im Hochschulkompass der HRK durchgeführt.</t>
  </si>
  <si>
    <t>März 2016</t>
  </si>
  <si>
    <t>Tab. F1-11web: Bachelor- und Masterstudiengänge in den Wintersemestern 2005/06, 2010/11 bis 2015/16 nach Regelstudienzeit und Hochschulart</t>
  </si>
  <si>
    <t>Anteil Studierender an Hochschulen in privater Trägerschaft</t>
  </si>
  <si>
    <r>
      <t>Fachhochschulen</t>
    </r>
    <r>
      <rPr>
        <vertAlign val="superscript"/>
        <sz val="9"/>
        <rFont val="Arial"/>
        <family val="2"/>
      </rPr>
      <t>3)</t>
    </r>
  </si>
  <si>
    <r>
      <t>Universitäten</t>
    </r>
    <r>
      <rPr>
        <vertAlign val="superscript"/>
        <sz val="9"/>
        <rFont val="Arial"/>
        <family val="2"/>
      </rPr>
      <t>2)</t>
    </r>
  </si>
  <si>
    <t>ÖFL</t>
  </si>
  <si>
    <t>WFL</t>
  </si>
  <si>
    <t>STA</t>
  </si>
  <si>
    <t>Grundständige Studiengänge am 19.11.2015</t>
  </si>
  <si>
    <t>Weiterführende Studiengänge am 19.11.2015</t>
  </si>
  <si>
    <t>Zum Stichtag 19.11.2015</t>
  </si>
  <si>
    <t>Studiengänge am 19.11.2015</t>
  </si>
  <si>
    <r>
      <t>Studiengänge an Universitäten</t>
    </r>
    <r>
      <rPr>
        <vertAlign val="superscript"/>
        <sz val="9"/>
        <color indexed="8"/>
        <rFont val="Arial"/>
        <family val="2"/>
      </rPr>
      <t>1)</t>
    </r>
  </si>
  <si>
    <t>August 2013</t>
  </si>
  <si>
    <r>
      <t>In öffentlicher Trägerschaft</t>
    </r>
    <r>
      <rPr>
        <vertAlign val="superscript"/>
        <sz val="9"/>
        <rFont val="Arial"/>
        <family val="2"/>
      </rPr>
      <t>1)</t>
    </r>
  </si>
  <si>
    <t>Sonstige (v.a. Diplom, Magister)</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</si>
  <si>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</si>
  <si>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</si>
  <si>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</si>
  <si>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</si>
  <si>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</si>
  <si>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</si>
  <si>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</si>
  <si>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</si>
  <si>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</si>
  <si>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</si>
  <si>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</si>
  <si>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Studierende nach Trägerschaft der Hochschulen (arith. Mittel)</t>
  </si>
  <si>
    <r>
      <t>Hochschulen nach Trägerschaft</t>
    </r>
    <r>
      <rPr>
        <vertAlign val="superscript"/>
        <sz val="9"/>
        <rFont val="Arial"/>
        <family val="2"/>
      </rPr>
      <t>4)</t>
    </r>
  </si>
  <si>
    <t>* Ausgewiesen ist der Anteil der Studiengänge des jeweiligen Typs, nicht die Verteilung der Studierenden auf die Studiengänge.</t>
  </si>
  <si>
    <t>Hochschulart und Trägerschaft</t>
  </si>
  <si>
    <t>Wintersemester</t>
  </si>
  <si>
    <t>2005/06</t>
  </si>
  <si>
    <t>2006/07</t>
  </si>
  <si>
    <t>2007/08</t>
  </si>
  <si>
    <t>2008/09</t>
  </si>
  <si>
    <t>2009/10</t>
  </si>
  <si>
    <t>2010/11</t>
  </si>
  <si>
    <t>2011/12</t>
  </si>
  <si>
    <t>2012/13</t>
  </si>
  <si>
    <t>2013/14</t>
  </si>
  <si>
    <t>2014/15</t>
  </si>
  <si>
    <t xml:space="preserve"> Studienanfängeranteil in % </t>
  </si>
  <si>
    <t>Universitäten (öffentlich und kirchlich)</t>
  </si>
  <si>
    <t>Universitäten (privat)</t>
  </si>
  <si>
    <t>Fachhochschulen (öffentlich)</t>
  </si>
  <si>
    <t>Fachhochschulen (kirchlich)</t>
  </si>
  <si>
    <t>Fachhochschulen (privat)</t>
  </si>
  <si>
    <t>Kunsthochschulen (insgesamt)</t>
  </si>
  <si>
    <t>Theologische Hochschulen</t>
  </si>
  <si>
    <t>Kunsthochschulen</t>
  </si>
  <si>
    <t>Theologische Hochschulen (insgesamt)</t>
  </si>
  <si>
    <t>Verwaltungsfachhochschulen (insgesamt)</t>
  </si>
  <si>
    <t>Durchschnittliche Studienanfängerzahl</t>
  </si>
  <si>
    <r>
      <t>Anteil an Hochschulen in privater Trägerschaft</t>
    </r>
    <r>
      <rPr>
        <vertAlign val="superscript"/>
        <sz val="9"/>
        <rFont val="Arial"/>
        <family val="2"/>
      </rPr>
      <t>1)</t>
    </r>
  </si>
  <si>
    <t>Abb. F1-2A: Grundständige Studiengänge* am 18.2.2016 nach Art der Zulassungsbeschränkung und Ländern (in %)</t>
  </si>
  <si>
    <r>
      <t>Darunter an: 
Universitäten</t>
    </r>
    <r>
      <rPr>
        <vertAlign val="superscript"/>
        <sz val="9"/>
        <rFont val="Arial"/>
        <family val="2"/>
      </rPr>
      <t>2)</t>
    </r>
    <r>
      <rPr>
        <sz val="9"/>
        <rFont val="Arial"/>
        <family val="2"/>
      </rPr>
      <t xml:space="preserve"> </t>
    </r>
  </si>
  <si>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</si>
  <si>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</si>
  <si>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</si>
  <si>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</si>
  <si>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</si>
  <si>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</si>
  <si>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</si>
  <si>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Sprach- und Kulturwiss.</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</si>
  <si>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</si>
  <si>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</si>
  <si>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</si>
  <si>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</si>
  <si>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Agrar-, Forst- und Ernährungswiss.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</si>
  <si>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</si>
  <si>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</si>
  <si>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</si>
  <si>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</si>
  <si>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</si>
  <si>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</si>
  <si>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</si>
  <si>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</si>
  <si>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</si>
  <si>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</si>
  <si>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</si>
  <si>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</si>
  <si>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</si>
  <si>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</si>
  <si>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</si>
  <si>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</si>
  <si>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</si>
  <si>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</si>
  <si>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</si>
  <si>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</si>
  <si>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</si>
  <si>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</si>
  <si>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</si>
  <si>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</si>
  <si>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</si>
  <si>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</si>
  <si>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</si>
  <si>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</si>
  <si>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</si>
  <si>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Quelle: HRK, Statistische Daten zur Einführung von Bachelor- und Masterstudiengängen, verschiedene Jahrgänge</t>
  </si>
  <si>
    <t>Quelle: HRK, Hochschulkompass</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</si>
  <si>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</si>
  <si>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</si>
  <si>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</si>
  <si>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</si>
  <si>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</si>
  <si>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</si>
  <si>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</si>
  <si>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</si>
  <si>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</si>
  <si>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</si>
  <si>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</si>
  <si>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D</t>
  </si>
  <si>
    <t>BW</t>
  </si>
  <si>
    <t>BY</t>
  </si>
  <si>
    <t>BE</t>
  </si>
  <si>
    <t>BB</t>
  </si>
  <si>
    <t>HB</t>
  </si>
  <si>
    <t>HH</t>
  </si>
  <si>
    <t>HE</t>
  </si>
  <si>
    <t>MV</t>
  </si>
  <si>
    <t>NI</t>
  </si>
  <si>
    <t>NW</t>
  </si>
  <si>
    <t>RP</t>
  </si>
  <si>
    <t>SL</t>
  </si>
  <si>
    <t>SN</t>
  </si>
  <si>
    <t>ST</t>
  </si>
  <si>
    <t>SH</t>
  </si>
  <si>
    <t>TH</t>
  </si>
  <si>
    <r>
      <t>Fachhochschulen</t>
    </r>
    <r>
      <rPr>
        <vertAlign val="superscript"/>
        <sz val="9"/>
        <rFont val="Arial"/>
        <family val="2"/>
      </rPr>
      <t>2)</t>
    </r>
    <r>
      <rPr>
        <sz val="9"/>
        <rFont val="Arial"/>
        <family val="2"/>
      </rPr>
      <t xml:space="preserve"> insgesamt</t>
    </r>
  </si>
  <si>
    <t>in  %</t>
  </si>
  <si>
    <r>
      <t>Hochschulen</t>
    </r>
    <r>
      <rPr>
        <vertAlign val="superscript"/>
        <sz val="9"/>
        <rFont val="Arial"/>
        <family val="2"/>
      </rPr>
      <t>1)</t>
    </r>
    <r>
      <rPr>
        <sz val="9"/>
        <rFont val="Arial"/>
        <family val="2"/>
      </rPr>
      <t xml:space="preserve"> insgesamt</t>
    </r>
  </si>
  <si>
    <t>Mathematik, Naturwiss.</t>
  </si>
  <si>
    <t>Studiengänge insgesamt</t>
  </si>
  <si>
    <t>Staatsexamen</t>
  </si>
  <si>
    <t>Medizin, Gesundheitswiss., Psychologie, Sport</t>
  </si>
  <si>
    <t>WiSe 2013/14</t>
  </si>
  <si>
    <t>Art der Hochschule</t>
  </si>
  <si>
    <t>Universitäten insgesamt</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</si>
  <si>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</si>
  <si>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</si>
  <si>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</si>
  <si>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</si>
  <si>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</si>
  <si>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</si>
  <si>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</si>
  <si>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</si>
  <si>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t>
    <phoneticPr fontId="53" type="noConversion"/>
  </si>
  <si>
    <t>/</t>
    <phoneticPr fontId="53"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</si>
  <si>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</si>
  <si>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</si>
  <si>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</si>
  <si>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</si>
  <si>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</si>
  <si>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</si>
  <si>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</si>
  <si>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</si>
  <si>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</si>
  <si>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Kunst, Kunstwiss.</t>
    <phoneticPr fontId="38" type="noConversion"/>
  </si>
  <si>
    <t>Ingenieurwiss.</t>
    <phoneticPr fontId="38" type="noConversion"/>
  </si>
  <si>
    <t>Agrar-, Forst- und Ernährungswiss.</t>
    <phoneticPr fontId="38" type="noConversion"/>
  </si>
  <si>
    <t>Veterinärmedizin</t>
  </si>
  <si>
    <t>Humanmedizin/Gesundheitswiss.</t>
    <phoneticPr fontId="38" type="noConversion"/>
  </si>
  <si>
    <t>Mathematik, Naturwiss.</t>
    <phoneticPr fontId="38" type="noConversion"/>
  </si>
  <si>
    <t>Rechts-, Wirtschafts- und Sozialwiss.</t>
    <phoneticPr fontId="38" type="noConversion"/>
  </si>
  <si>
    <t>Sport</t>
    <phoneticPr fontId="38" type="noConversion"/>
  </si>
  <si>
    <t>Sprach- und Kulturwiss.</t>
    <phoneticPr fontId="38" type="noConversion"/>
  </si>
  <si>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</si>
  <si>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</si>
  <si>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</si>
  <si>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</si>
  <si>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</si>
  <si>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</si>
  <si>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</si>
  <si>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</si>
  <si>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</si>
  <si>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</si>
  <si>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</si>
  <si>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</si>
  <si>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</si>
  <si>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</si>
  <si>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</si>
  <si>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</si>
  <si>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</si>
  <si>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</si>
  <si>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</si>
  <si>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</si>
  <si>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</si>
  <si>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</si>
  <si>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</si>
  <si>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</si>
  <si>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</si>
  <si>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</si>
  <si>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</si>
  <si>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</si>
  <si>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</si>
  <si>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</si>
  <si>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</si>
  <si>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</si>
  <si>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</si>
  <si>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</si>
  <si>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</si>
  <si>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</si>
  <si>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</si>
  <si>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</si>
  <si>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</si>
  <si>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</si>
  <si>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</si>
  <si>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</si>
  <si>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</si>
  <si>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</si>
  <si>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</si>
  <si>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</si>
  <si>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</si>
  <si>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</si>
  <si>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</si>
  <si>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</si>
  <si>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</si>
  <si>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</si>
  <si>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</si>
  <si>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</si>
  <si>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Hochschulen insgesamt</t>
  </si>
  <si>
    <t>SoSe 2008</t>
  </si>
  <si>
    <t>WiSe 2008/09</t>
  </si>
  <si>
    <t>SoSe 2009</t>
  </si>
  <si>
    <t>WiSe 2009/10</t>
  </si>
  <si>
    <t>SoSe 2010</t>
  </si>
  <si>
    <t>WiSe 2010/11</t>
  </si>
  <si>
    <t>SoSe 2011</t>
  </si>
  <si>
    <t>WiSe 2011/12</t>
  </si>
  <si>
    <t>SoSe 2012</t>
  </si>
  <si>
    <t>WiSe 2012/13</t>
  </si>
  <si>
    <t>SoSe 2013</t>
  </si>
  <si>
    <t>WiSe 2007/08</t>
  </si>
  <si>
    <t>WiSe 2005/06</t>
  </si>
  <si>
    <t>SoSe 2006</t>
  </si>
  <si>
    <t>SoSe 2005</t>
  </si>
  <si>
    <t>SoSe 2007</t>
  </si>
  <si>
    <t>WiSe 2006/07</t>
  </si>
  <si>
    <t>Semester</t>
  </si>
  <si>
    <t>Fachhochschulen</t>
  </si>
  <si>
    <t>Universitäten</t>
  </si>
  <si>
    <t>Zurück zum Inhalt</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</si>
  <si>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</si>
  <si>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</si>
  <si>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</si>
  <si>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</si>
  <si>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</si>
  <si>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</si>
  <si>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</si>
  <si>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</si>
  <si>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</si>
  <si>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</si>
  <si>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</si>
  <si>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</si>
  <si>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</si>
  <si>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</si>
  <si>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</si>
  <si>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</si>
  <si>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</si>
  <si>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</si>
  <si>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</si>
  <si>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</si>
  <si>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</si>
  <si>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</si>
  <si>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</si>
  <si>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</si>
  <si>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</si>
  <si>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</si>
  <si>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</si>
  <si>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</si>
  <si>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</si>
  <si>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</si>
  <si>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</si>
  <si>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</si>
  <si>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</si>
  <si>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Verwaltungsfachhochschulen insgesamt</t>
  </si>
  <si>
    <t>WiSe 2004/05</t>
  </si>
  <si>
    <t>SoSe 2004</t>
  </si>
  <si>
    <t>WiSe 200/304</t>
  </si>
  <si>
    <t>SoSe 2003</t>
  </si>
  <si>
    <t>WiSe 2002/03</t>
  </si>
  <si>
    <t>SoSe 2002</t>
  </si>
  <si>
    <t>WiSe 2001/02</t>
  </si>
  <si>
    <t>SoSe 2001</t>
  </si>
  <si>
    <t>SoSe 2014</t>
  </si>
  <si>
    <t>Ingenieurwissenschaften</t>
  </si>
  <si>
    <t>Mathematik, Naturwissenschaften</t>
  </si>
  <si>
    <t xml:space="preserve">Tab. F1-1A: Studienanfängerinnen und -anfänger* in den Wintersemestern 2005 bis 2014 nach Trägerschaft der Hochschule </t>
  </si>
  <si>
    <t>Tab. F1-2A: Studiengänge an deutschen Hochschulen 2001 bis 2016* insgesamt und nach Art des Abschlusses(Anzahl)</t>
  </si>
  <si>
    <t>* Ohne Studiengänge, in die keine Studienanfänger aufgenommen werden.
** Mehrnachzuordnungen durch den zusätzlichen Ausweis von Lehramtsstudiengängen.
*** Die Fachzuordnungen im Hochschulkompass haben sich zwischen 2013 und 2015 verändert, sodass kein unmittelbarer Vergleich der Fächergruppen möglich ist. 
**** Einige Studiengänge sind mehreren Fachrichtungen zugeordnet. 
1) Universitäten einschließlich Kunst- und Musikhochschulen.
Quelle: HRK, Hochschulkompass, eigene Berechnungen</t>
  </si>
  <si>
    <t>Staatliche und kirchliche Abschlüsse</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</si>
  <si>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01.02.2014; für das Sommersemester 2015 Recherche im Hochschulkompass der HRK, Stichtag 18.02.2015; Sommersemester 2016 ergänzende Recherche im Hochschulkompass der HRK am 29.01.2016</t>
  </si>
  <si>
    <t>Quelle: HRK, Hochschulkompass, 06.08.2013 und 03.02.2016</t>
  </si>
  <si>
    <t xml:space="preserve">Tab. F1-6web: Angebot an grundständigen und weiterführenden Studiengängen* nach Art des Abschlusses** 2013, 2015*** und 2016 (2016 zusätzlich nach Hochschulart) sowie nach Fachrichtungen**** </t>
  </si>
  <si>
    <t>Grundständige Studiengänge am 23.07.2013</t>
  </si>
  <si>
    <t>Weiterführende Studiengänge am 25.07.2013</t>
  </si>
  <si>
    <t>Grundständige Studiengänge am 03.02.2016</t>
  </si>
  <si>
    <t>Weiterführende Studiengänge am 03.02.2016</t>
  </si>
  <si>
    <t>Studiengänge am 18.02.2016</t>
  </si>
  <si>
    <t>Zum Stichtag 03.02.2016</t>
  </si>
  <si>
    <t>in % an allen Studienanfängerinnen und -anfängern</t>
  </si>
  <si>
    <t>Abb. F1-2A: Grundständige Studiengänge am 18.2.2016 nach Art der Zulassungsbeschränkung und Ländern (in %)</t>
  </si>
  <si>
    <t>Tab. F1-1A: Studienanfängerinnen und -anfänger in den Wintersemestern 2005 bis 2014 nach Trägerschaft der Hochschule</t>
  </si>
  <si>
    <t>Tab. F1-2A: Studiengänge an deutschen Hochschulen 2001 bis 2016 insgesamt und nach Art des Abschlusses (Anzahl)</t>
  </si>
  <si>
    <t>Tab. F1-3web: Hochschulen 1995, 2000 und 2005 bis 2014 nach Art und Trägerschaft (Anzahl)</t>
  </si>
  <si>
    <t>Tab. F1-5web: Studierendenanteil an Hochschulen in privater Trägerschaft im Wintersemester 2014/15 nach Art der Hochschule und Ländern (Anzahl)</t>
  </si>
  <si>
    <t>Tab. F1-6web: Angebot an grundständigen und weiterführenden Studiengängen 2013, 2015 und 2016 nach Fachrichtungen und Art des Abschlusses</t>
  </si>
  <si>
    <t>Tab. F1-7web: Art der Zulassungsbeschränkung in den grundständigen Studiengängen 2012, 2014 und 2016 nach Ländern</t>
  </si>
  <si>
    <t>Tab. F1-8web: Weiterführende Studiengänge 2011 und 2013 bis 2016 nach Art der Zulassungsbeschränkung</t>
  </si>
  <si>
    <t>Tab. F1-9web: Studienanfängerinnen und -anfänger in Fernstudiengängen 2005 bis 2014 nach Geschlecht, Art der Hochschule, Trägerschaft, Art der Studienberechtigung, Fächergruppen und Ländern</t>
  </si>
  <si>
    <t xml:space="preserve">Tab. F1-10web: Studienanfängerinnen und -anfänger in dualen Studiengängen 2005 bis 2014 nach Geschlecht, Art der Hochschule, Trägerschaft, Art der Studienberechtigung, Fächergruppen und Ländern </t>
  </si>
  <si>
    <r>
      <rPr>
        <b/>
        <sz val="8.5"/>
        <rFont val="Calibri"/>
        <family val="2"/>
      </rPr>
      <t>→</t>
    </r>
    <r>
      <rPr>
        <b/>
        <i/>
        <sz val="8.5"/>
        <rFont val="Arial"/>
        <family val="2"/>
      </rPr>
      <t xml:space="preserve"> Tab. F1-7web</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</si>
</sst>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s>
  <fonts count="67">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color indexed="10"/>
      <name val="Arial"/>
      <family val="2"/>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b/>
      <i/>
      <sz val="8.5"/>
      <name val="Arial"/>
      <family val="2"/>
    </font>
    <font>
      <b/>
      <sz val="8.5"/>
      <name val="Calibri"/>
      <family val="2"/>
    </font>
    <font>
      <sz val="11"/>
      <color theme="1"/>
      <name val="Calibri"/>
      <family val="2"/>
      <scheme val="minor"/>
    </font>
  </fonts>
  <fills count="28">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rgb="FFD9D9D9"/>
        <bgColor indexed="64"/>
      </patternFill>
    </fill>
    <fill>
      <patternFill patternType="solid">
        <fgColor rgb="FFBFBFBF"/>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s>
  <cellStyleXfs count="269">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8"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8"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8"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6" fillId="0" borderId="0"/>
    <xf numFmtId="0" fontId="1" fillId="0" borderId="0"/>
    <xf numFmtId="0" fontId="56"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6" fillId="0" borderId="0"/>
    <xf numFmtId="0" fontId="66" fillId="0" borderId="0"/>
    <xf numFmtId="0" fontId="66"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cellStyleXfs>
  <cellXfs count="445">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3" fontId="5" fillId="0" borderId="9" xfId="0" applyNumberFormat="1" applyFont="1" applyBorder="1" applyAlignment="1">
      <alignment horizontal="center" vertical="center" wrapText="1"/>
    </xf>
    <xf numFmtId="178" fontId="5" fillId="0" borderId="21" xfId="0" applyNumberFormat="1" applyFont="1" applyBorder="1" applyAlignment="1">
      <alignment horizontal="center" vertical="center" wrapText="1"/>
    </xf>
    <xf numFmtId="0" fontId="1" fillId="0" borderId="0" xfId="247" applyFont="1"/>
    <xf numFmtId="0" fontId="1" fillId="0" borderId="0" xfId="247"/>
    <xf numFmtId="0" fontId="3" fillId="0" borderId="18" xfId="247" applyFont="1" applyBorder="1" applyAlignment="1">
      <alignment vertical="center" wrapText="1"/>
    </xf>
    <xf numFmtId="168" fontId="1" fillId="0" borderId="0" xfId="247" applyNumberFormat="1"/>
    <xf numFmtId="0" fontId="3" fillId="0" borderId="20" xfId="247" applyFont="1" applyBorder="1" applyAlignment="1">
      <alignment vertical="center" wrapText="1"/>
    </xf>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49" fillId="0" borderId="0" xfId="101" applyFont="1" applyAlignment="1" applyProtection="1">
      <alignment horizontal="left" vertical="center"/>
    </xf>
    <xf numFmtId="3" fontId="5" fillId="0" borderId="21" xfId="0" applyNumberFormat="1" applyFont="1" applyBorder="1" applyAlignment="1">
      <alignment horizontal="center" vertical="center" wrapText="1"/>
    </xf>
    <xf numFmtId="1" fontId="5" fillId="0" borderId="8" xfId="0" applyNumberFormat="1" applyFont="1" applyBorder="1" applyAlignment="1">
      <alignment horizontal="center" vertical="center" wrapText="1"/>
    </xf>
    <xf numFmtId="0" fontId="1" fillId="24"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4"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4"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5" fillId="24" borderId="12" xfId="0" applyFont="1" applyFill="1" applyBorder="1" applyAlignment="1">
      <alignment horizontal="center" wrapText="1"/>
    </xf>
    <xf numFmtId="0" fontId="1" fillId="19" borderId="12" xfId="0" applyFont="1" applyFill="1" applyBorder="1" applyAlignment="1">
      <alignment horizontal="center" vertical="center"/>
    </xf>
    <xf numFmtId="0" fontId="1" fillId="19" borderId="1" xfId="0" applyFont="1" applyFill="1" applyBorder="1" applyAlignment="1">
      <alignment horizontal="center" vertical="center"/>
    </xf>
    <xf numFmtId="0" fontId="1" fillId="19"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20" xfId="0" applyNumberFormat="1" applyFont="1" applyBorder="1" applyAlignment="1">
      <alignment horizontal="center" vertical="center" wrapText="1"/>
    </xf>
    <xf numFmtId="168" fontId="5" fillId="0" borderId="7" xfId="0" applyNumberFormat="1" applyFont="1" applyBorder="1" applyAlignment="1">
      <alignment horizontal="center" vertical="center" wrapText="1"/>
    </xf>
    <xf numFmtId="168" fontId="5" fillId="0" borderId="9" xfId="0" applyNumberFormat="1" applyFont="1" applyBorder="1" applyAlignment="1">
      <alignment horizontal="center" vertical="center" wrapText="1"/>
    </xf>
    <xf numFmtId="3" fontId="3" fillId="24" borderId="7" xfId="0" applyNumberFormat="1" applyFont="1" applyFill="1" applyBorder="1" applyAlignment="1">
      <alignment horizontal="right" vertical="center" wrapText="1" indent="1"/>
    </xf>
    <xf numFmtId="3" fontId="3" fillId="24" borderId="19" xfId="0" applyNumberFormat="1" applyFont="1" applyFill="1" applyBorder="1" applyAlignment="1">
      <alignment horizontal="right" vertical="center" wrapText="1" indent="1"/>
    </xf>
    <xf numFmtId="0" fontId="3" fillId="24" borderId="20" xfId="0" applyFont="1" applyFill="1" applyBorder="1" applyAlignment="1">
      <alignment horizontal="left" vertical="center" wrapText="1" indent="1"/>
    </xf>
    <xf numFmtId="3" fontId="3" fillId="24" borderId="9" xfId="0" applyNumberFormat="1" applyFont="1" applyFill="1" applyBorder="1" applyAlignment="1">
      <alignment horizontal="right" vertical="center" wrapText="1" indent="1"/>
    </xf>
    <xf numFmtId="3" fontId="3" fillId="24"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1" fontId="5" fillId="0" borderId="7"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3" fillId="24" borderId="9" xfId="0" applyFont="1" applyFill="1" applyBorder="1" applyAlignment="1">
      <alignment horizontal="center" vertical="center" wrapText="1"/>
    </xf>
    <xf numFmtId="0" fontId="7" fillId="0" borderId="0" xfId="0" applyFont="1" applyFill="1" applyBorder="1"/>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7" applyNumberFormat="1" applyFont="1"/>
    <xf numFmtId="0" fontId="7" fillId="0" borderId="0" xfId="0" applyFont="1" applyAlignment="1"/>
    <xf numFmtId="0" fontId="2" fillId="0" borderId="0" xfId="96" applyAlignment="1" applyProtection="1">
      <alignment vertical="center"/>
    </xf>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57" fillId="0" borderId="0" xfId="0" applyFont="1"/>
    <xf numFmtId="0" fontId="9" fillId="21" borderId="0" xfId="0" applyFont="1" applyFill="1"/>
    <xf numFmtId="1" fontId="5" fillId="0" borderId="19" xfId="0" applyNumberFormat="1" applyFont="1" applyBorder="1" applyAlignment="1">
      <alignment horizontal="center" vertical="center" wrapText="1"/>
    </xf>
    <xf numFmtId="1" fontId="5" fillId="0" borderId="21" xfId="0" applyNumberFormat="1" applyFont="1" applyBorder="1" applyAlignment="1">
      <alignment horizontal="center" vertical="center" wrapText="1"/>
    </xf>
    <xf numFmtId="1" fontId="0" fillId="0" borderId="0" xfId="0" applyNumberFormat="1"/>
    <xf numFmtId="0" fontId="2" fillId="0" borderId="0" xfId="96" applyFont="1" applyAlignment="1" applyProtection="1">
      <alignment horizontal="left" vertical="center"/>
    </xf>
    <xf numFmtId="0" fontId="7" fillId="0" borderId="0" xfId="0" applyFont="1" applyBorder="1" applyAlignment="1">
      <alignment horizontal="left" wrapText="1"/>
    </xf>
    <xf numFmtId="168" fontId="0" fillId="0" borderId="0" xfId="0" applyNumberFormat="1"/>
    <xf numFmtId="168" fontId="0" fillId="0" borderId="0" xfId="0" applyNumberFormat="1" applyFill="1"/>
    <xf numFmtId="1" fontId="0" fillId="0" borderId="0" xfId="0" applyNumberFormat="1" applyFill="1"/>
    <xf numFmtId="176" fontId="3" fillId="0" borderId="7" xfId="107" applyNumberFormat="1" applyFont="1" applyFill="1" applyBorder="1" applyAlignment="1">
      <alignment horizontal="right" vertical="center" wrapText="1"/>
    </xf>
    <xf numFmtId="176" fontId="3" fillId="0" borderId="19" xfId="107" applyNumberFormat="1" applyFont="1" applyFill="1" applyBorder="1" applyAlignment="1">
      <alignment horizontal="right" vertical="center" wrapText="1"/>
    </xf>
    <xf numFmtId="3" fontId="3" fillId="24" borderId="7" xfId="0" applyNumberFormat="1" applyFont="1" applyFill="1" applyBorder="1" applyAlignment="1">
      <alignment horizontal="right" vertical="center" wrapText="1"/>
    </xf>
    <xf numFmtId="3" fontId="3" fillId="24" borderId="19" xfId="0" applyNumberFormat="1" applyFont="1" applyFill="1" applyBorder="1" applyAlignment="1">
      <alignment horizontal="right" vertical="center" wrapText="1"/>
    </xf>
    <xf numFmtId="3" fontId="3" fillId="0" borderId="7" xfId="0" applyNumberFormat="1" applyFont="1" applyFill="1" applyBorder="1" applyAlignment="1">
      <alignment horizontal="right" vertical="center" wrapText="1"/>
    </xf>
    <xf numFmtId="3" fontId="3" fillId="0" borderId="19" xfId="0" applyNumberFormat="1" applyFont="1" applyFill="1" applyBorder="1" applyAlignment="1">
      <alignment horizontal="right" vertical="center" wrapText="1"/>
    </xf>
    <xf numFmtId="3" fontId="3" fillId="24" borderId="9" xfId="0" applyNumberFormat="1" applyFont="1" applyFill="1" applyBorder="1" applyAlignment="1">
      <alignment horizontal="right" vertical="center" wrapText="1"/>
    </xf>
    <xf numFmtId="3" fontId="3" fillId="24" borderId="21" xfId="0" applyNumberFormat="1" applyFont="1" applyFill="1" applyBorder="1" applyAlignment="1">
      <alignment horizontal="right" vertical="center" wrapText="1"/>
    </xf>
    <xf numFmtId="176" fontId="0" fillId="0" borderId="0" xfId="107" applyNumberFormat="1" applyFont="1"/>
    <xf numFmtId="176" fontId="0" fillId="0" borderId="0" xfId="0" applyNumberFormat="1"/>
    <xf numFmtId="0" fontId="0" fillId="19"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76" fontId="3" fillId="0" borderId="9" xfId="107" applyNumberFormat="1" applyFont="1" applyFill="1" applyBorder="1" applyAlignment="1">
      <alignment horizontal="right" vertical="center" wrapText="1" indent="1"/>
    </xf>
    <xf numFmtId="176" fontId="3" fillId="0" borderId="21" xfId="107" applyNumberFormat="1" applyFont="1" applyFill="1" applyBorder="1" applyAlignment="1">
      <alignment horizontal="right" vertical="center" wrapText="1" indent="1"/>
    </xf>
    <xf numFmtId="168" fontId="3" fillId="0" borderId="18" xfId="247" applyNumberFormat="1" applyFont="1" applyBorder="1" applyAlignment="1">
      <alignment horizontal="right" vertical="center" wrapText="1" indent="1"/>
    </xf>
    <xf numFmtId="178" fontId="3" fillId="0" borderId="7" xfId="247" applyNumberFormat="1" applyFont="1" applyBorder="1" applyAlignment="1">
      <alignment horizontal="right" vertical="center" wrapText="1" indent="1"/>
    </xf>
    <xf numFmtId="178" fontId="3" fillId="0" borderId="19" xfId="247" applyNumberFormat="1" applyFont="1" applyBorder="1" applyAlignment="1">
      <alignment horizontal="right" vertical="center" wrapText="1" indent="1"/>
    </xf>
    <xf numFmtId="168" fontId="3" fillId="0" borderId="7" xfId="247" applyNumberFormat="1" applyFont="1" applyBorder="1" applyAlignment="1">
      <alignment horizontal="right" vertical="center" wrapText="1" indent="1"/>
    </xf>
    <xf numFmtId="177" fontId="3" fillId="0" borderId="7" xfId="247"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176" fontId="3" fillId="0" borderId="20" xfId="107" applyNumberFormat="1" applyFont="1" applyBorder="1" applyAlignment="1">
      <alignment horizontal="right" vertical="center" wrapText="1"/>
    </xf>
    <xf numFmtId="176" fontId="3" fillId="0" borderId="21" xfId="107" applyNumberFormat="1" applyFont="1" applyBorder="1" applyAlignment="1">
      <alignment horizontal="right" vertical="center" wrapText="1"/>
    </xf>
    <xf numFmtId="176" fontId="3" fillId="0" borderId="9" xfId="107" applyNumberFormat="1" applyFont="1" applyBorder="1" applyAlignment="1">
      <alignment horizontal="right" vertical="center" wrapText="1"/>
    </xf>
    <xf numFmtId="0" fontId="3" fillId="0" borderId="20" xfId="0" applyFont="1" applyFill="1" applyBorder="1" applyAlignment="1">
      <alignment vertical="center" wrapText="1"/>
    </xf>
    <xf numFmtId="0" fontId="3" fillId="24" borderId="18" xfId="0" applyFont="1" applyFill="1" applyBorder="1" applyAlignment="1">
      <alignment vertical="center" wrapText="1"/>
    </xf>
    <xf numFmtId="176" fontId="3" fillId="24" borderId="7" xfId="107" applyNumberFormat="1" applyFont="1" applyFill="1" applyBorder="1" applyAlignment="1">
      <alignment horizontal="right" vertical="center" wrapText="1" indent="1"/>
    </xf>
    <xf numFmtId="176" fontId="3" fillId="24" borderId="19" xfId="107" applyNumberFormat="1" applyFont="1" applyFill="1" applyBorder="1" applyAlignment="1">
      <alignment horizontal="right" vertical="center" wrapText="1" indent="1"/>
    </xf>
    <xf numFmtId="0" fontId="0" fillId="0" borderId="0" xfId="0" applyBorder="1" applyAlignment="1">
      <alignment wrapText="1"/>
    </xf>
    <xf numFmtId="168" fontId="3" fillId="0" borderId="7" xfId="0" applyNumberFormat="1" applyFont="1" applyBorder="1" applyAlignment="1">
      <alignment horizontal="right" vertical="center" wrapText="1" inden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4" borderId="9" xfId="247" applyFont="1" applyFill="1" applyBorder="1" applyAlignment="1">
      <alignment horizontal="center" vertical="center" wrapText="1"/>
    </xf>
    <xf numFmtId="0" fontId="3" fillId="24" borderId="21" xfId="247" applyFont="1" applyFill="1" applyBorder="1" applyAlignment="1">
      <alignment horizontal="center" vertical="center" wrapText="1"/>
    </xf>
    <xf numFmtId="0" fontId="3" fillId="24" borderId="18" xfId="247" applyFont="1" applyFill="1" applyBorder="1" applyAlignment="1">
      <alignment vertical="center" wrapText="1"/>
    </xf>
    <xf numFmtId="168" fontId="3" fillId="24" borderId="18" xfId="247" applyNumberFormat="1" applyFont="1" applyFill="1" applyBorder="1" applyAlignment="1">
      <alignment horizontal="right" vertical="center" wrapText="1" indent="1"/>
    </xf>
    <xf numFmtId="177" fontId="3" fillId="24" borderId="7" xfId="107" applyNumberFormat="1" applyFont="1" applyFill="1" applyBorder="1" applyAlignment="1">
      <alignment horizontal="right" vertical="center" wrapText="1" indent="1"/>
    </xf>
    <xf numFmtId="178" fontId="3" fillId="24" borderId="7" xfId="107" applyNumberFormat="1" applyFont="1" applyFill="1" applyBorder="1" applyAlignment="1">
      <alignment horizontal="right" vertical="center" wrapText="1" indent="1"/>
    </xf>
    <xf numFmtId="1" fontId="5" fillId="24" borderId="7" xfId="0" applyNumberFormat="1" applyFont="1" applyFill="1" applyBorder="1" applyAlignment="1">
      <alignment horizontal="right" vertical="center" wrapText="1" indent="1"/>
    </xf>
    <xf numFmtId="1" fontId="5" fillId="24" borderId="19" xfId="0" applyNumberFormat="1" applyFont="1" applyFill="1" applyBorder="1" applyAlignment="1">
      <alignment horizontal="right" vertical="center" wrapText="1" indent="1"/>
    </xf>
    <xf numFmtId="168" fontId="3" fillId="24" borderId="7" xfId="247" applyNumberFormat="1" applyFont="1" applyFill="1" applyBorder="1" applyAlignment="1">
      <alignment horizontal="right" vertical="center" wrapText="1" indent="1"/>
    </xf>
    <xf numFmtId="178" fontId="3" fillId="24" borderId="19" xfId="107" applyNumberFormat="1" applyFont="1" applyFill="1" applyBorder="1" applyAlignment="1">
      <alignment horizontal="right" vertical="center" wrapText="1" indent="1"/>
    </xf>
    <xf numFmtId="176" fontId="3" fillId="24" borderId="18" xfId="107" applyNumberFormat="1" applyFont="1" applyFill="1" applyBorder="1" applyAlignment="1">
      <alignment horizontal="right" vertical="center" wrapText="1"/>
    </xf>
    <xf numFmtId="176" fontId="3" fillId="24" borderId="19" xfId="107" applyNumberFormat="1" applyFont="1" applyFill="1" applyBorder="1" applyAlignment="1">
      <alignment horizontal="right" vertical="center" wrapText="1"/>
    </xf>
    <xf numFmtId="176" fontId="3" fillId="24" borderId="7" xfId="107" applyNumberFormat="1" applyFont="1" applyFill="1" applyBorder="1" applyAlignment="1">
      <alignment horizontal="right" vertical="center" wrapText="1"/>
    </xf>
    <xf numFmtId="0" fontId="1" fillId="24" borderId="19" xfId="0" applyFont="1" applyFill="1" applyBorder="1" applyAlignment="1">
      <alignment horizontal="center" vertical="center"/>
    </xf>
    <xf numFmtId="0" fontId="5" fillId="24" borderId="18" xfId="0" applyFont="1" applyFill="1" applyBorder="1" applyAlignment="1">
      <alignment horizontal="left" wrapText="1"/>
    </xf>
    <xf numFmtId="3" fontId="5" fillId="24" borderId="7" xfId="0" applyNumberFormat="1" applyFont="1" applyFill="1" applyBorder="1" applyAlignment="1">
      <alignment horizontal="right" vertical="center" wrapText="1" indent="1"/>
    </xf>
    <xf numFmtId="168" fontId="5" fillId="24" borderId="7" xfId="0" applyNumberFormat="1" applyFont="1" applyFill="1" applyBorder="1" applyAlignment="1">
      <alignment horizontal="right" vertical="center" wrapText="1" indent="1"/>
    </xf>
    <xf numFmtId="178" fontId="5" fillId="24" borderId="19" xfId="0" applyNumberFormat="1" applyFont="1" applyFill="1" applyBorder="1" applyAlignment="1">
      <alignment horizontal="right" vertical="center" wrapText="1" indent="1"/>
    </xf>
    <xf numFmtId="0" fontId="1" fillId="24" borderId="8" xfId="0" applyFont="1" applyFill="1" applyBorder="1" applyAlignment="1"/>
    <xf numFmtId="0" fontId="5" fillId="24" borderId="20" xfId="0" applyFont="1" applyFill="1" applyBorder="1" applyAlignment="1">
      <alignment horizontal="left" wrapText="1"/>
    </xf>
    <xf numFmtId="3" fontId="5" fillId="24" borderId="9" xfId="0" applyNumberFormat="1" applyFont="1" applyFill="1" applyBorder="1" applyAlignment="1">
      <alignment horizontal="right" vertical="center" wrapText="1" indent="1"/>
    </xf>
    <xf numFmtId="1" fontId="5" fillId="24" borderId="9" xfId="0" applyNumberFormat="1" applyFont="1" applyFill="1" applyBorder="1" applyAlignment="1">
      <alignment horizontal="right" vertical="center" wrapText="1" indent="1"/>
    </xf>
    <xf numFmtId="168" fontId="5" fillId="24" borderId="9" xfId="0" applyNumberFormat="1" applyFont="1" applyFill="1" applyBorder="1" applyAlignment="1">
      <alignment horizontal="right" vertical="center" wrapText="1" indent="1"/>
    </xf>
    <xf numFmtId="178" fontId="5" fillId="24" borderId="21" xfId="0" applyNumberFormat="1" applyFont="1" applyFill="1" applyBorder="1" applyAlignment="1">
      <alignment horizontal="right" vertical="center" wrapText="1" indent="1"/>
    </xf>
    <xf numFmtId="176" fontId="5" fillId="24" borderId="7" xfId="107" applyNumberFormat="1" applyFont="1" applyFill="1" applyBorder="1" applyAlignment="1">
      <alignment horizontal="right" vertical="center" wrapText="1" indent="1"/>
    </xf>
    <xf numFmtId="0" fontId="2" fillId="0" borderId="0" xfId="96" applyFill="1" applyAlignment="1" applyProtection="1">
      <alignment horizontal="left" vertical="center"/>
    </xf>
    <xf numFmtId="0" fontId="2" fillId="0" borderId="0" xfId="96" applyAlignment="1" applyProtection="1"/>
    <xf numFmtId="3" fontId="5" fillId="24" borderId="7" xfId="0" applyNumberFormat="1" applyFont="1" applyFill="1" applyBorder="1" applyAlignment="1">
      <alignment horizontal="right" vertical="center" wrapText="1" indent="2"/>
    </xf>
    <xf numFmtId="168" fontId="5" fillId="24" borderId="7" xfId="0" applyNumberFormat="1" applyFont="1" applyFill="1" applyBorder="1" applyAlignment="1">
      <alignment horizontal="right" vertical="center" wrapText="1" indent="2"/>
    </xf>
    <xf numFmtId="1" fontId="5" fillId="24" borderId="7" xfId="0" applyNumberFormat="1" applyFont="1" applyFill="1" applyBorder="1" applyAlignment="1">
      <alignment horizontal="right" vertical="center" wrapText="1" indent="2"/>
    </xf>
    <xf numFmtId="178" fontId="5" fillId="24" borderId="19" xfId="0" applyNumberFormat="1" applyFont="1" applyFill="1" applyBorder="1" applyAlignment="1">
      <alignment horizontal="right" vertical="center" wrapText="1" indent="2"/>
    </xf>
    <xf numFmtId="3" fontId="5" fillId="24" borderId="19" xfId="0" applyNumberFormat="1" applyFont="1" applyFill="1" applyBorder="1" applyAlignment="1">
      <alignment horizontal="right" vertical="center" wrapText="1" indent="2"/>
    </xf>
    <xf numFmtId="0" fontId="5" fillId="24" borderId="24" xfId="0" applyFont="1" applyFill="1" applyBorder="1" applyAlignment="1">
      <alignment horizontal="center" vertical="center" wrapText="1"/>
    </xf>
    <xf numFmtId="0" fontId="5" fillId="24" borderId="25" xfId="0" applyFont="1" applyFill="1" applyBorder="1" applyAlignment="1">
      <alignment horizontal="center" vertical="center" wrapText="1"/>
    </xf>
    <xf numFmtId="0" fontId="5" fillId="24" borderId="26" xfId="0" applyFont="1" applyFill="1" applyBorder="1" applyAlignment="1">
      <alignment horizontal="center" vertical="center" wrapText="1"/>
    </xf>
    <xf numFmtId="3" fontId="5" fillId="24" borderId="7" xfId="0" applyNumberFormat="1" applyFont="1" applyFill="1" applyBorder="1" applyAlignment="1">
      <alignment horizontal="center" vertical="center" wrapText="1"/>
    </xf>
    <xf numFmtId="3" fontId="5" fillId="24" borderId="19" xfId="0" applyNumberFormat="1" applyFont="1" applyFill="1" applyBorder="1" applyAlignment="1">
      <alignment horizontal="center" vertical="center" wrapText="1"/>
    </xf>
    <xf numFmtId="178" fontId="5" fillId="24" borderId="19" xfId="0" applyNumberFormat="1" applyFont="1" applyFill="1" applyBorder="1" applyAlignment="1">
      <alignment horizontal="center" vertical="center" wrapText="1"/>
    </xf>
    <xf numFmtId="1" fontId="5" fillId="24" borderId="7" xfId="0" applyNumberFormat="1" applyFont="1" applyFill="1" applyBorder="1" applyAlignment="1">
      <alignment horizontal="center" vertical="center" wrapText="1"/>
    </xf>
    <xf numFmtId="1" fontId="5" fillId="24" borderId="0" xfId="0" applyNumberFormat="1" applyFont="1" applyFill="1" applyBorder="1" applyAlignment="1">
      <alignment horizontal="center" vertical="center" wrapText="1"/>
    </xf>
    <xf numFmtId="168" fontId="5" fillId="24" borderId="7" xfId="0" applyNumberFormat="1" applyFont="1" applyFill="1" applyBorder="1" applyAlignment="1">
      <alignment horizontal="center" vertical="center" wrapText="1"/>
    </xf>
    <xf numFmtId="168" fontId="5" fillId="24" borderId="18" xfId="0" applyNumberFormat="1" applyFont="1" applyFill="1" applyBorder="1" applyAlignment="1">
      <alignment horizontal="center" vertical="center" wrapText="1"/>
    </xf>
    <xf numFmtId="1" fontId="5" fillId="24" borderId="19" xfId="0" applyNumberFormat="1" applyFont="1" applyFill="1" applyBorder="1" applyAlignment="1">
      <alignment horizontal="center" vertical="center" wrapText="1"/>
    </xf>
    <xf numFmtId="0" fontId="3" fillId="24" borderId="1" xfId="0" applyFont="1" applyFill="1" applyBorder="1" applyAlignment="1">
      <alignment horizontal="center" wrapText="1"/>
    </xf>
    <xf numFmtId="0" fontId="5" fillId="24" borderId="1" xfId="0" applyFont="1" applyFill="1" applyBorder="1" applyAlignment="1">
      <alignment horizontal="center" wrapText="1"/>
    </xf>
    <xf numFmtId="0" fontId="3" fillId="24" borderId="18" xfId="0" applyFont="1" applyFill="1" applyBorder="1" applyAlignment="1">
      <alignment wrapText="1"/>
    </xf>
    <xf numFmtId="3" fontId="3" fillId="24" borderId="18" xfId="0" applyNumberFormat="1" applyFont="1" applyFill="1" applyBorder="1" applyAlignment="1">
      <alignment horizontal="right" wrapText="1" indent="1"/>
    </xf>
    <xf numFmtId="3" fontId="3" fillId="24" borderId="19" xfId="0" applyNumberFormat="1" applyFont="1" applyFill="1" applyBorder="1" applyAlignment="1">
      <alignment horizontal="right" wrapText="1" indent="1"/>
    </xf>
    <xf numFmtId="0" fontId="3" fillId="24" borderId="18" xfId="0" applyFont="1" applyFill="1" applyBorder="1" applyAlignment="1">
      <alignment horizontal="left" wrapText="1"/>
    </xf>
    <xf numFmtId="1" fontId="5" fillId="24" borderId="7" xfId="0" applyNumberFormat="1" applyFont="1" applyFill="1" applyBorder="1" applyAlignment="1">
      <alignment horizontal="right" indent="1"/>
    </xf>
    <xf numFmtId="1" fontId="5" fillId="24" borderId="19" xfId="0" applyNumberFormat="1" applyFont="1" applyFill="1" applyBorder="1" applyAlignment="1">
      <alignment horizontal="right" indent="1"/>
    </xf>
    <xf numFmtId="1" fontId="3" fillId="24" borderId="7" xfId="0" applyNumberFormat="1" applyFont="1" applyFill="1" applyBorder="1" applyAlignment="1">
      <alignment horizontal="right" indent="1"/>
    </xf>
    <xf numFmtId="1" fontId="3" fillId="24" borderId="19" xfId="0" applyNumberFormat="1" applyFont="1" applyFill="1" applyBorder="1" applyAlignment="1">
      <alignment horizontal="right" indent="1"/>
    </xf>
    <xf numFmtId="49" fontId="3" fillId="24" borderId="18" xfId="0" applyNumberFormat="1" applyFont="1" applyFill="1" applyBorder="1"/>
    <xf numFmtId="168" fontId="5" fillId="24" borderId="7" xfId="0" applyNumberFormat="1" applyFont="1" applyFill="1" applyBorder="1" applyAlignment="1">
      <alignment horizontal="right" wrapText="1" indent="1"/>
    </xf>
    <xf numFmtId="168" fontId="5" fillId="24" borderId="19" xfId="0" applyNumberFormat="1" applyFont="1" applyFill="1" applyBorder="1" applyAlignment="1">
      <alignment horizontal="right" wrapText="1" indent="1"/>
    </xf>
    <xf numFmtId="1" fontId="5" fillId="24" borderId="19" xfId="0" applyNumberFormat="1" applyFont="1" applyFill="1" applyBorder="1" applyAlignment="1">
      <alignment horizontal="right" wrapText="1" indent="1"/>
    </xf>
    <xf numFmtId="49" fontId="3" fillId="24" borderId="18" xfId="0" applyNumberFormat="1" applyFont="1" applyFill="1" applyBorder="1" applyAlignment="1">
      <alignment horizontal="left"/>
    </xf>
    <xf numFmtId="3" fontId="3" fillId="24" borderId="7" xfId="0" applyNumberFormat="1" applyFont="1" applyFill="1" applyBorder="1" applyAlignment="1">
      <alignment horizontal="right" indent="1"/>
    </xf>
    <xf numFmtId="3" fontId="3" fillId="24" borderId="19" xfId="0" applyNumberFormat="1" applyFont="1" applyFill="1" applyBorder="1" applyAlignment="1">
      <alignment horizontal="right" indent="1"/>
    </xf>
    <xf numFmtId="49" fontId="3" fillId="24" borderId="20" xfId="0" applyNumberFormat="1" applyFont="1" applyFill="1" applyBorder="1" applyAlignment="1">
      <alignment horizontal="left"/>
    </xf>
    <xf numFmtId="3" fontId="3" fillId="24" borderId="9" xfId="0" applyNumberFormat="1" applyFont="1" applyFill="1" applyBorder="1" applyAlignment="1">
      <alignment horizontal="right" indent="1"/>
    </xf>
    <xf numFmtId="168" fontId="5" fillId="24" borderId="9" xfId="0" applyNumberFormat="1" applyFont="1" applyFill="1" applyBorder="1" applyAlignment="1">
      <alignment horizontal="right" wrapText="1" indent="1"/>
    </xf>
    <xf numFmtId="168" fontId="5" fillId="24" borderId="21" xfId="0" applyNumberFormat="1" applyFont="1" applyFill="1" applyBorder="1" applyAlignment="1">
      <alignment horizontal="right" wrapText="1" indent="1"/>
    </xf>
    <xf numFmtId="1" fontId="5" fillId="24" borderId="21" xfId="0" applyNumberFormat="1" applyFont="1" applyFill="1" applyBorder="1" applyAlignment="1">
      <alignment horizontal="right" wrapText="1" indent="1"/>
    </xf>
    <xf numFmtId="3" fontId="3" fillId="24" borderId="7" xfId="0" applyNumberFormat="1" applyFont="1" applyFill="1" applyBorder="1" applyAlignment="1">
      <alignment horizontal="right" wrapText="1" indent="1"/>
    </xf>
    <xf numFmtId="1" fontId="5" fillId="24" borderId="7" xfId="0" applyNumberFormat="1" applyFont="1" applyFill="1" applyBorder="1" applyAlignment="1">
      <alignment horizontal="right" wrapText="1" indent="1"/>
    </xf>
    <xf numFmtId="3" fontId="3" fillId="24" borderId="21" xfId="0" applyNumberFormat="1" applyFont="1" applyFill="1" applyBorder="1" applyAlignment="1">
      <alignment horizontal="right" indent="1"/>
    </xf>
    <xf numFmtId="0" fontId="3" fillId="24" borderId="27" xfId="0" applyFont="1" applyFill="1" applyBorder="1" applyAlignment="1">
      <alignment horizontal="center" vertical="center" wrapText="1"/>
    </xf>
    <xf numFmtId="0" fontId="3" fillId="24" borderId="7" xfId="0" applyFont="1" applyFill="1" applyBorder="1" applyAlignment="1">
      <alignment horizontal="center" vertical="center" wrapText="1"/>
    </xf>
    <xf numFmtId="0" fontId="3" fillId="24" borderId="19" xfId="0" applyFont="1" applyFill="1" applyBorder="1" applyAlignment="1">
      <alignment horizontal="center" vertical="center" wrapText="1"/>
    </xf>
    <xf numFmtId="0" fontId="3" fillId="24" borderId="7" xfId="0" applyFont="1" applyFill="1" applyBorder="1" applyAlignment="1">
      <alignment horizontal="right" vertical="center" wrapText="1" indent="1"/>
    </xf>
    <xf numFmtId="168" fontId="3" fillId="24" borderId="7" xfId="0" applyNumberFormat="1" applyFont="1" applyFill="1" applyBorder="1" applyAlignment="1">
      <alignment horizontal="right" vertical="center" wrapText="1" indent="1"/>
    </xf>
    <xf numFmtId="0" fontId="3" fillId="24" borderId="19" xfId="0" applyFont="1" applyFill="1" applyBorder="1" applyAlignment="1">
      <alignment horizontal="right" vertical="center" wrapText="1" indent="1"/>
    </xf>
    <xf numFmtId="168" fontId="3" fillId="24"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7" xfId="151" applyNumberFormat="1" applyFont="1" applyBorder="1" applyAlignment="1">
      <alignment horizontal="right" wrapText="1" indent="1"/>
    </xf>
    <xf numFmtId="178" fontId="3" fillId="0" borderId="18" xfId="151" applyNumberFormat="1" applyFont="1" applyBorder="1" applyAlignment="1">
      <alignment horizontal="right" wrapText="1" inden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178" fontId="3" fillId="24" borderId="7" xfId="151" applyNumberFormat="1" applyFont="1" applyFill="1" applyBorder="1" applyAlignment="1">
      <alignment horizontal="right" wrapText="1" indent="1"/>
    </xf>
    <xf numFmtId="178" fontId="3" fillId="24" borderId="18" xfId="151" applyNumberFormat="1" applyFont="1" applyFill="1" applyBorder="1" applyAlignment="1">
      <alignment horizontal="right" wrapText="1" indent="1"/>
    </xf>
    <xf numFmtId="178" fontId="3" fillId="24" borderId="19" xfId="151" applyNumberFormat="1" applyFont="1" applyFill="1" applyBorder="1" applyAlignment="1">
      <alignment horizontal="right" wrapText="1" indent="1"/>
    </xf>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3" fontId="3" fillId="24" borderId="19" xfId="151" applyNumberFormat="1" applyFont="1" applyFill="1" applyBorder="1" applyAlignment="1">
      <alignment horizontal="right" wrapText="1" indent="1"/>
    </xf>
    <xf numFmtId="0" fontId="3" fillId="24" borderId="11" xfId="0" applyFont="1" applyFill="1" applyBorder="1" applyAlignment="1">
      <alignment horizontal="center" vertical="center" wrapText="1"/>
    </xf>
    <xf numFmtId="178" fontId="3" fillId="0" borderId="7" xfId="0" applyNumberFormat="1" applyFont="1" applyFill="1" applyBorder="1" applyAlignment="1">
      <alignment horizontal="right" vertical="center" wrapText="1"/>
    </xf>
    <xf numFmtId="178" fontId="3" fillId="0" borderId="19" xfId="0" applyNumberFormat="1" applyFont="1" applyFill="1" applyBorder="1" applyAlignment="1">
      <alignment horizontal="right" vertical="center" wrapText="1"/>
    </xf>
    <xf numFmtId="0" fontId="3" fillId="0" borderId="20" xfId="0" applyFont="1" applyFill="1" applyBorder="1" applyAlignment="1">
      <alignment horizontal="left" vertical="center" wrapText="1" indent="1"/>
    </xf>
    <xf numFmtId="178" fontId="3" fillId="0" borderId="9" xfId="0" applyNumberFormat="1" applyFont="1" applyFill="1" applyBorder="1" applyAlignment="1">
      <alignment horizontal="right" vertical="center" wrapText="1"/>
    </xf>
    <xf numFmtId="178" fontId="3" fillId="0" borderId="21" xfId="0" applyNumberFormat="1" applyFont="1" applyFill="1" applyBorder="1" applyAlignment="1">
      <alignment horizontal="right" vertical="center" wrapText="1"/>
    </xf>
    <xf numFmtId="178" fontId="3" fillId="24" borderId="7" xfId="0" applyNumberFormat="1" applyFont="1" applyFill="1" applyBorder="1" applyAlignment="1">
      <alignment horizontal="right" wrapText="1"/>
    </xf>
    <xf numFmtId="0" fontId="7" fillId="0" borderId="0" xfId="247" applyFont="1" applyAlignment="1">
      <alignment vertical="top"/>
    </xf>
    <xf numFmtId="1" fontId="5" fillId="0" borderId="19" xfId="0" applyNumberFormat="1" applyFont="1" applyFill="1" applyBorder="1" applyAlignment="1">
      <alignment horizontal="right" vertical="center" wrapText="1" indent="1"/>
    </xf>
    <xf numFmtId="0" fontId="59" fillId="0" borderId="0" xfId="0" applyFont="1" applyBorder="1"/>
    <xf numFmtId="0" fontId="60" fillId="0" borderId="0" xfId="0" applyFont="1" applyBorder="1"/>
    <xf numFmtId="0" fontId="0" fillId="0" borderId="0" xfId="0" applyBorder="1" applyAlignment="1">
      <alignment horizontal="left"/>
    </xf>
    <xf numFmtId="0" fontId="1" fillId="0" borderId="0" xfId="0" applyFont="1" applyBorder="1"/>
    <xf numFmtId="0" fontId="60" fillId="0" borderId="0" xfId="0" applyFont="1" applyBorder="1" applyAlignment="1">
      <alignment horizontal="left"/>
    </xf>
    <xf numFmtId="0" fontId="2" fillId="0" borderId="0" xfId="96" applyAlignment="1" applyProtection="1">
      <alignment horizontal="left"/>
    </xf>
    <xf numFmtId="0" fontId="60" fillId="0" borderId="0" xfId="0" applyFont="1" applyAlignment="1">
      <alignment horizontal="left"/>
    </xf>
    <xf numFmtId="0" fontId="61" fillId="0" borderId="0" xfId="0" applyFont="1" applyAlignment="1">
      <alignment horizontal="right"/>
    </xf>
    <xf numFmtId="0" fontId="3" fillId="0" borderId="0" xfId="0" applyFont="1" applyAlignment="1">
      <alignment horizontal="right"/>
    </xf>
    <xf numFmtId="0" fontId="62" fillId="0" borderId="0" xfId="0" applyFont="1" applyAlignment="1">
      <alignment horizontal="right"/>
    </xf>
    <xf numFmtId="0" fontId="3" fillId="0" borderId="0" xfId="0" applyFont="1" applyAlignment="1">
      <alignment horizontal="left"/>
    </xf>
    <xf numFmtId="0" fontId="1" fillId="0" borderId="0" xfId="0" applyFont="1" applyAlignment="1">
      <alignment horizontal="left" wrapText="1"/>
    </xf>
    <xf numFmtId="49" fontId="3" fillId="0" borderId="0" xfId="0" applyNumberFormat="1" applyFont="1" applyAlignment="1">
      <alignment horizontal="left" indent="1"/>
    </xf>
    <xf numFmtId="0" fontId="5" fillId="24" borderId="18" xfId="0" applyFont="1" applyFill="1" applyBorder="1" applyAlignment="1">
      <alignment horizontal="left" wrapText="1" indent="1"/>
    </xf>
    <xf numFmtId="0" fontId="5" fillId="0" borderId="18" xfId="0" applyFont="1" applyBorder="1" applyAlignment="1">
      <alignment horizontal="left" wrapText="1" indent="1"/>
    </xf>
    <xf numFmtId="0" fontId="5" fillId="0" borderId="18" xfId="0" applyFont="1" applyFill="1" applyBorder="1" applyAlignment="1">
      <alignment horizontal="left" wrapText="1"/>
    </xf>
    <xf numFmtId="3" fontId="5" fillId="0" borderId="7" xfId="0" applyNumberFormat="1" applyFont="1" applyFill="1" applyBorder="1" applyAlignment="1">
      <alignment horizontal="right" vertical="center" wrapText="1" indent="1"/>
    </xf>
    <xf numFmtId="168" fontId="5" fillId="0" borderId="7" xfId="0" applyNumberFormat="1" applyFont="1" applyFill="1" applyBorder="1" applyAlignment="1">
      <alignment horizontal="right" vertical="center" wrapText="1" indent="1"/>
    </xf>
    <xf numFmtId="178" fontId="5" fillId="0" borderId="19" xfId="0" applyNumberFormat="1" applyFont="1" applyFill="1" applyBorder="1" applyAlignment="1">
      <alignment horizontal="right" vertical="center" wrapText="1" indent="1"/>
    </xf>
    <xf numFmtId="0" fontId="1" fillId="25" borderId="22" xfId="0" applyFont="1" applyFill="1" applyBorder="1" applyAlignment="1">
      <alignment vertical="center" wrapText="1"/>
    </xf>
    <xf numFmtId="0" fontId="3" fillId="25" borderId="22" xfId="247" applyFont="1" applyFill="1" applyBorder="1" applyAlignment="1">
      <alignment vertical="center" wrapTex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0" fontId="0" fillId="26" borderId="6" xfId="0" applyFill="1" applyBorder="1"/>
    <xf numFmtId="0" fontId="0" fillId="26" borderId="0" xfId="0" applyFill="1"/>
    <xf numFmtId="0" fontId="3" fillId="26" borderId="1" xfId="0" applyFont="1" applyFill="1" applyBorder="1" applyAlignment="1">
      <alignment horizontal="center"/>
    </xf>
    <xf numFmtId="0" fontId="3" fillId="26" borderId="6" xfId="0" applyFont="1" applyFill="1" applyBorder="1" applyAlignment="1">
      <alignment horizontal="center"/>
    </xf>
    <xf numFmtId="0" fontId="3" fillId="26" borderId="12" xfId="0" applyFont="1" applyFill="1" applyBorder="1" applyAlignment="1">
      <alignment horizontal="center"/>
    </xf>
    <xf numFmtId="0" fontId="3" fillId="26" borderId="1" xfId="0" applyFont="1" applyFill="1" applyBorder="1" applyAlignment="1">
      <alignment horizontal="center" vertical="center" wrapText="1"/>
    </xf>
    <xf numFmtId="0" fontId="3" fillId="26" borderId="12" xfId="0" applyFont="1" applyFill="1" applyBorder="1" applyAlignment="1">
      <alignment horizontal="center" vertical="center" wrapText="1"/>
    </xf>
    <xf numFmtId="168" fontId="3" fillId="0" borderId="7" xfId="247" applyNumberFormat="1" applyFont="1" applyFill="1" applyBorder="1" applyAlignment="1">
      <alignment horizontal="right" vertical="center" wrapText="1" indent="2"/>
    </xf>
    <xf numFmtId="168" fontId="3" fillId="24" borderId="7" xfId="247" applyNumberFormat="1" applyFont="1" applyFill="1" applyBorder="1" applyAlignment="1">
      <alignment horizontal="right" vertical="center" wrapText="1" indent="2"/>
    </xf>
    <xf numFmtId="168" fontId="3" fillId="0" borderId="23" xfId="247" applyNumberFormat="1" applyFont="1" applyFill="1" applyBorder="1" applyAlignment="1">
      <alignment horizontal="right" vertical="center" wrapText="1" indent="2"/>
    </xf>
    <xf numFmtId="168" fontId="3" fillId="24" borderId="19" xfId="247" applyNumberFormat="1" applyFont="1" applyFill="1" applyBorder="1" applyAlignment="1">
      <alignment horizontal="right" vertical="center" wrapText="1" indent="2"/>
    </xf>
    <xf numFmtId="168" fontId="3" fillId="0" borderId="19" xfId="247" applyNumberFormat="1" applyFont="1" applyFill="1" applyBorder="1" applyAlignment="1">
      <alignment horizontal="right" vertical="center" wrapText="1" indent="2"/>
    </xf>
    <xf numFmtId="1" fontId="5" fillId="0" borderId="0" xfId="0" applyNumberFormat="1" applyFont="1" applyFill="1" applyBorder="1" applyAlignment="1">
      <alignment horizontal="right" vertical="center" wrapText="1"/>
    </xf>
    <xf numFmtId="1" fontId="5" fillId="0" borderId="9" xfId="0" applyNumberFormat="1" applyFont="1" applyFill="1" applyBorder="1" applyAlignment="1">
      <alignment horizontal="right" vertical="center" wrapText="1"/>
    </xf>
    <xf numFmtId="1" fontId="5" fillId="0" borderId="7" xfId="0" applyNumberFormat="1" applyFont="1" applyFill="1" applyBorder="1" applyAlignment="1">
      <alignment horizontal="right" vertical="center" wrapText="1"/>
    </xf>
    <xf numFmtId="1" fontId="5" fillId="0" borderId="19" xfId="0" applyNumberFormat="1" applyFont="1" applyFill="1" applyBorder="1" applyAlignment="1">
      <alignment horizontal="right" vertical="center" wrapText="1"/>
    </xf>
    <xf numFmtId="1" fontId="5" fillId="24" borderId="19" xfId="0" applyNumberFormat="1" applyFont="1" applyFill="1" applyBorder="1" applyAlignment="1">
      <alignment horizontal="right" wrapText="1"/>
    </xf>
    <xf numFmtId="0" fontId="0" fillId="0" borderId="0" xfId="0" applyAlignment="1">
      <alignment wrapText="1"/>
    </xf>
    <xf numFmtId="0" fontId="2" fillId="0" borderId="0" xfId="96" applyAlignment="1" applyProtection="1">
      <alignment horizontal="left" wrapText="1"/>
    </xf>
    <xf numFmtId="0" fontId="64" fillId="0" borderId="0" xfId="0" applyFont="1"/>
    <xf numFmtId="0" fontId="49" fillId="0" borderId="0" xfId="101" applyFont="1" applyFill="1" applyAlignment="1" applyProtection="1">
      <alignment vertical="center"/>
    </xf>
    <xf numFmtId="0" fontId="49" fillId="0" borderId="0" xfId="101" applyFont="1" applyAlignment="1" applyProtection="1">
      <alignment vertical="center"/>
    </xf>
    <xf numFmtId="0" fontId="2" fillId="0" borderId="0" xfId="96" applyFill="1" applyAlignment="1" applyProtection="1">
      <alignment vertical="center"/>
    </xf>
    <xf numFmtId="0" fontId="2" fillId="0" borderId="0" xfId="96" applyFont="1" applyFill="1" applyAlignment="1" applyProtection="1">
      <alignment vertical="center"/>
    </xf>
    <xf numFmtId="0" fontId="2" fillId="0" borderId="0" xfId="96" applyFont="1" applyAlignment="1" applyProtection="1">
      <alignment vertical="center"/>
    </xf>
    <xf numFmtId="0" fontId="2" fillId="0" borderId="0" xfId="96" applyAlignment="1" applyProtection="1">
      <alignment horizontal="left" wrapText="1"/>
    </xf>
    <xf numFmtId="0" fontId="1" fillId="0" borderId="0" xfId="0" applyFont="1" applyAlignment="1">
      <alignment horizontal="left" vertical="center" wrapText="1"/>
    </xf>
    <xf numFmtId="0" fontId="9" fillId="0" borderId="0" xfId="0" applyFont="1" applyBorder="1" applyAlignment="1">
      <alignment horizontal="left" vertical="center" wrapText="1"/>
    </xf>
    <xf numFmtId="0" fontId="0" fillId="0" borderId="0" xfId="0" applyAlignment="1">
      <alignment vertical="center" wrapText="1"/>
    </xf>
    <xf numFmtId="0" fontId="7" fillId="0" borderId="0" xfId="0" applyFont="1" applyAlignment="1">
      <alignment horizontal="left" wrapText="1"/>
    </xf>
    <xf numFmtId="0" fontId="2" fillId="0" borderId="0" xfId="96" applyFont="1" applyFill="1" applyAlignment="1" applyProtection="1">
      <alignment horizontal="left" vertical="center"/>
    </xf>
    <xf numFmtId="0" fontId="2" fillId="0" borderId="0" xfId="96" applyFont="1" applyAlignment="1" applyProtection="1">
      <alignment horizontal="left" vertical="center"/>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3" fillId="24" borderId="12" xfId="151" applyFont="1" applyFill="1" applyBorder="1" applyAlignment="1">
      <alignment horizontal="center" vertical="center" wrapText="1"/>
    </xf>
    <xf numFmtId="0" fontId="3" fillId="24" borderId="6" xfId="151" applyFont="1" applyFill="1" applyBorder="1" applyAlignment="1">
      <alignment horizontal="center" vertical="center" wrapText="1"/>
    </xf>
    <xf numFmtId="0" fontId="1" fillId="0" borderId="6" xfId="151" applyBorder="1" applyAlignment="1"/>
    <xf numFmtId="0" fontId="3" fillId="26" borderId="6" xfId="151" applyFont="1" applyFill="1" applyBorder="1" applyAlignment="1">
      <alignment horizontal="center" wrapText="1"/>
    </xf>
    <xf numFmtId="0" fontId="1" fillId="26" borderId="6" xfId="151" applyFill="1" applyBorder="1" applyAlignment="1"/>
    <xf numFmtId="178" fontId="3" fillId="26" borderId="6" xfId="151" applyNumberFormat="1" applyFont="1" applyFill="1" applyBorder="1" applyAlignment="1">
      <alignment horizont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7" fillId="0" borderId="22" xfId="0" applyFont="1" applyBorder="1" applyAlignment="1">
      <alignment horizontal="left" vertical="top" wrapText="1"/>
    </xf>
    <xf numFmtId="0" fontId="0" fillId="0" borderId="0" xfId="0" applyBorder="1" applyAlignment="1">
      <alignment vertical="center" wrapText="1"/>
    </xf>
    <xf numFmtId="0" fontId="3" fillId="24" borderId="28" xfId="0" applyFont="1" applyFill="1" applyBorder="1" applyAlignment="1">
      <alignment horizontal="center" vertical="center" wrapText="1"/>
    </xf>
    <xf numFmtId="0" fontId="3" fillId="24" borderId="20"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2" fillId="0" borderId="0" xfId="96" applyFill="1" applyAlignment="1" applyProtection="1">
      <alignment horizontal="left" vertical="center"/>
    </xf>
    <xf numFmtId="0" fontId="3" fillId="24" borderId="18" xfId="0" applyFont="1" applyFill="1" applyBorder="1" applyAlignment="1">
      <alignment horizontal="center" vertical="center" wrapText="1"/>
    </xf>
    <xf numFmtId="0" fontId="0" fillId="26" borderId="6" xfId="0" applyFill="1" applyBorder="1" applyAlignment="1"/>
    <xf numFmtId="0" fontId="3" fillId="24" borderId="12" xfId="0" applyFont="1" applyFill="1" applyBorder="1" applyAlignment="1">
      <alignment horizontal="center" vertical="center" wrapText="1"/>
    </xf>
    <xf numFmtId="0" fontId="3" fillId="24" borderId="6" xfId="0" applyFont="1" applyFill="1" applyBorder="1" applyAlignment="1">
      <alignment horizontal="center" vertical="center" wrapText="1"/>
    </xf>
    <xf numFmtId="49" fontId="9" fillId="24" borderId="12" xfId="247" applyNumberFormat="1" applyFont="1" applyFill="1" applyBorder="1" applyAlignment="1">
      <alignment horizontal="center" vertical="center" wrapText="1"/>
    </xf>
    <xf numFmtId="49" fontId="9" fillId="24" borderId="6" xfId="247" applyNumberFormat="1" applyFont="1" applyFill="1" applyBorder="1" applyAlignment="1">
      <alignment horizontal="center" vertical="center" wrapText="1"/>
    </xf>
    <xf numFmtId="49" fontId="9" fillId="24" borderId="11" xfId="247" applyNumberFormat="1" applyFont="1" applyFill="1" applyBorder="1" applyAlignment="1">
      <alignment horizontal="center" vertical="center" wrapText="1"/>
    </xf>
    <xf numFmtId="0" fontId="3" fillId="24" borderId="22" xfId="247" applyFont="1" applyFill="1" applyBorder="1" applyAlignment="1">
      <alignment horizontal="center" vertical="center" wrapText="1"/>
    </xf>
    <xf numFmtId="0" fontId="3" fillId="24" borderId="0" xfId="247" applyFont="1" applyFill="1" applyBorder="1" applyAlignment="1">
      <alignment horizontal="center" vertical="center" wrapText="1"/>
    </xf>
    <xf numFmtId="0" fontId="3" fillId="24" borderId="8" xfId="247" applyFont="1" applyFill="1" applyBorder="1" applyAlignment="1">
      <alignment horizontal="center" vertical="center" wrapText="1"/>
    </xf>
    <xf numFmtId="0" fontId="0" fillId="25" borderId="22" xfId="0" applyFill="1" applyBorder="1" applyAlignment="1">
      <alignment horizontal="center" vertical="center" wrapText="1"/>
    </xf>
    <xf numFmtId="0" fontId="1" fillId="25" borderId="22" xfId="0" applyFont="1" applyFill="1" applyBorder="1" applyAlignment="1">
      <alignment horizontal="center" vertical="center" wrapText="1"/>
    </xf>
    <xf numFmtId="0" fontId="49" fillId="0" borderId="0" xfId="101" applyFont="1" applyFill="1" applyAlignment="1" applyProtection="1">
      <alignment horizontal="left" vertical="center"/>
    </xf>
    <xf numFmtId="0" fontId="49" fillId="0" borderId="0" xfId="101" applyFont="1" applyAlignment="1" applyProtection="1">
      <alignment horizontal="left" vertical="center"/>
    </xf>
    <xf numFmtId="0" fontId="3" fillId="24" borderId="12" xfId="247" applyFont="1" applyFill="1" applyBorder="1" applyAlignment="1">
      <alignment horizontal="center" vertical="center" wrapText="1"/>
    </xf>
    <xf numFmtId="0" fontId="3" fillId="24" borderId="6" xfId="247" applyFont="1" applyFill="1" applyBorder="1" applyAlignment="1">
      <alignment horizontal="center" vertical="center" wrapText="1"/>
    </xf>
    <xf numFmtId="0" fontId="3" fillId="24" borderId="11" xfId="247" applyFont="1" applyFill="1" applyBorder="1" applyAlignment="1">
      <alignment horizontal="center" vertical="center" wrapText="1"/>
    </xf>
    <xf numFmtId="0" fontId="9" fillId="0" borderId="8" xfId="247" applyFont="1" applyBorder="1" applyAlignment="1">
      <alignment horizontal="left" vertical="center" wrapText="1"/>
    </xf>
    <xf numFmtId="0" fontId="3" fillId="25" borderId="22" xfId="247" applyFont="1" applyFill="1" applyBorder="1" applyAlignment="1">
      <alignment horizontal="center" vertical="center" wrapText="1"/>
    </xf>
    <xf numFmtId="0" fontId="0" fillId="25" borderId="22" xfId="0" applyFill="1" applyBorder="1" applyAlignment="1">
      <alignment horizontal="center"/>
    </xf>
    <xf numFmtId="49" fontId="9" fillId="24" borderId="12" xfId="247" applyNumberFormat="1" applyFont="1" applyFill="1" applyBorder="1" applyAlignment="1">
      <alignment horizontal="center"/>
    </xf>
    <xf numFmtId="49" fontId="9" fillId="24" borderId="6" xfId="247" applyNumberFormat="1" applyFont="1" applyFill="1" applyBorder="1" applyAlignment="1">
      <alignment horizontal="center"/>
    </xf>
    <xf numFmtId="0" fontId="3" fillId="26" borderId="12" xfId="247" applyFont="1" applyFill="1" applyBorder="1" applyAlignment="1">
      <alignment horizontal="center" vertical="center" wrapText="1"/>
    </xf>
    <xf numFmtId="0" fontId="3" fillId="26" borderId="6" xfId="247" applyFont="1" applyFill="1" applyBorder="1" applyAlignment="1">
      <alignment horizontal="center" vertical="center" wrapText="1"/>
    </xf>
    <xf numFmtId="178" fontId="3" fillId="25" borderId="6" xfId="0" applyNumberFormat="1" applyFont="1" applyFill="1" applyBorder="1" applyAlignment="1">
      <alignment horizontal="center" vertical="center" wrapText="1"/>
    </xf>
    <xf numFmtId="0" fontId="3" fillId="26" borderId="22" xfId="0" applyFont="1" applyFill="1" applyBorder="1" applyAlignment="1">
      <alignment horizontal="center" vertical="center" wrapText="1"/>
    </xf>
    <xf numFmtId="0" fontId="9" fillId="0" borderId="8" xfId="0" applyFont="1" applyBorder="1" applyAlignment="1">
      <alignment horizontal="left" vertical="center" wrapText="1"/>
    </xf>
    <xf numFmtId="3" fontId="3" fillId="25" borderId="22" xfId="0" applyNumberFormat="1" applyFont="1" applyFill="1" applyBorder="1" applyAlignment="1">
      <alignment horizontal="center" vertical="center" wrapText="1"/>
    </xf>
    <xf numFmtId="0" fontId="3" fillId="25" borderId="22" xfId="0" applyFont="1" applyFill="1" applyBorder="1" applyAlignment="1">
      <alignment horizontal="center" vertical="center" wrapText="1"/>
    </xf>
    <xf numFmtId="0" fontId="1" fillId="24" borderId="7" xfId="0" applyFont="1" applyFill="1" applyBorder="1" applyAlignment="1">
      <alignment horizontal="center" vertical="center"/>
    </xf>
    <xf numFmtId="0" fontId="1" fillId="24" borderId="19" xfId="0" applyFont="1" applyFill="1" applyBorder="1" applyAlignment="1">
      <alignment horizontal="center" vertical="center"/>
    </xf>
    <xf numFmtId="0" fontId="1" fillId="27" borderId="12" xfId="0" applyFont="1" applyFill="1" applyBorder="1" applyAlignment="1">
      <alignment horizontal="center" vertical="center"/>
    </xf>
    <xf numFmtId="0" fontId="1" fillId="27" borderId="6" xfId="0" applyFont="1" applyFill="1" applyBorder="1" applyAlignment="1">
      <alignment horizontal="center" vertical="center"/>
    </xf>
    <xf numFmtId="0" fontId="1" fillId="24" borderId="23" xfId="0" applyFont="1" applyFill="1" applyBorder="1" applyAlignment="1">
      <alignment horizontal="center" vertical="center"/>
    </xf>
    <xf numFmtId="0" fontId="1" fillId="24" borderId="21" xfId="0" applyFont="1" applyFill="1" applyBorder="1" applyAlignment="1">
      <alignment horizontal="center" vertical="center"/>
    </xf>
    <xf numFmtId="0" fontId="1" fillId="24" borderId="28" xfId="0" applyFont="1" applyFill="1" applyBorder="1" applyAlignment="1">
      <alignment horizontal="center" vertical="center"/>
    </xf>
    <xf numFmtId="0" fontId="1" fillId="24" borderId="20" xfId="0" applyFont="1" applyFill="1" applyBorder="1" applyAlignment="1">
      <alignment horizontal="center" vertical="center"/>
    </xf>
    <xf numFmtId="0" fontId="1" fillId="24" borderId="12" xfId="0" applyFont="1" applyFill="1" applyBorder="1" applyAlignment="1">
      <alignment horizontal="center" vertical="center"/>
    </xf>
    <xf numFmtId="0" fontId="1" fillId="24" borderId="6" xfId="0" applyFont="1" applyFill="1" applyBorder="1" applyAlignment="1">
      <alignment horizontal="center" vertical="center"/>
    </xf>
    <xf numFmtId="0" fontId="54" fillId="24" borderId="20" xfId="0" applyFont="1" applyFill="1" applyBorder="1" applyAlignment="1">
      <alignment horizontal="center" wrapText="1"/>
    </xf>
    <xf numFmtId="0" fontId="1" fillId="24" borderId="9" xfId="0" applyFont="1" applyFill="1" applyBorder="1" applyAlignment="1">
      <alignment horizontal="center"/>
    </xf>
    <xf numFmtId="0" fontId="54" fillId="24" borderId="9" xfId="0" applyFont="1" applyFill="1" applyBorder="1" applyAlignment="1">
      <alignment horizontal="center"/>
    </xf>
    <xf numFmtId="0" fontId="1" fillId="24" borderId="21" xfId="0" applyFont="1" applyFill="1" applyBorder="1" applyAlignment="1">
      <alignment horizontal="center"/>
    </xf>
    <xf numFmtId="0" fontId="54" fillId="24" borderId="28" xfId="0" applyFont="1" applyFill="1" applyBorder="1" applyAlignment="1">
      <alignment horizontal="center" vertical="center" wrapText="1"/>
    </xf>
    <xf numFmtId="0" fontId="54" fillId="24" borderId="18" xfId="0" applyFont="1" applyFill="1" applyBorder="1" applyAlignment="1">
      <alignment horizontal="center" vertical="center" wrapText="1"/>
    </xf>
    <xf numFmtId="0" fontId="54" fillId="24" borderId="20" xfId="0" applyFont="1" applyFill="1" applyBorder="1" applyAlignment="1">
      <alignment horizontal="center" vertical="center" wrapText="1"/>
    </xf>
    <xf numFmtId="0" fontId="1" fillId="27" borderId="12" xfId="0" applyFont="1" applyFill="1" applyBorder="1" applyAlignment="1">
      <alignment horizontal="center" vertical="center" wrapText="1"/>
    </xf>
    <xf numFmtId="0" fontId="1" fillId="27" borderId="6" xfId="0" applyFont="1" applyFill="1" applyBorder="1" applyAlignment="1">
      <alignment horizontal="center" vertical="center" wrapText="1"/>
    </xf>
    <xf numFmtId="0" fontId="1" fillId="24" borderId="12" xfId="0" applyFont="1" applyFill="1" applyBorder="1" applyAlignment="1">
      <alignment horizontal="center" vertical="center" wrapText="1"/>
    </xf>
    <xf numFmtId="0" fontId="1" fillId="24"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3" fillId="24" borderId="11" xfId="0" applyFont="1" applyFill="1" applyBorder="1" applyAlignment="1">
      <alignment horizontal="center" vertical="center" wrapText="1"/>
    </xf>
    <xf numFmtId="0" fontId="0" fillId="0" borderId="0" xfId="0" applyAlignment="1"/>
    <xf numFmtId="0" fontId="3" fillId="19" borderId="22" xfId="0" applyFont="1" applyFill="1" applyBorder="1" applyAlignment="1">
      <alignment horizontal="center"/>
    </xf>
    <xf numFmtId="0" fontId="7" fillId="0" borderId="0" xfId="0" applyFont="1" applyBorder="1" applyAlignment="1">
      <alignment horizontal="left" vertical="center" wrapText="1"/>
    </xf>
    <xf numFmtId="0" fontId="0" fillId="0" borderId="0" xfId="0" applyAlignment="1">
      <alignment vertical="center"/>
    </xf>
    <xf numFmtId="0" fontId="3" fillId="25" borderId="22" xfId="0" applyFont="1" applyFill="1" applyBorder="1" applyAlignment="1">
      <alignment horizontal="center"/>
    </xf>
    <xf numFmtId="0" fontId="9" fillId="0" borderId="0" xfId="0" applyFont="1" applyAlignment="1">
      <alignment horizontal="lef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168" fontId="5" fillId="25" borderId="22" xfId="0" applyNumberFormat="1" applyFont="1" applyFill="1" applyBorder="1" applyAlignment="1">
      <alignment horizontal="center" vertical="center" wrapText="1"/>
    </xf>
    <xf numFmtId="0" fontId="0" fillId="25" borderId="22" xfId="0" applyFill="1" applyBorder="1" applyAlignment="1">
      <alignment wrapText="1"/>
    </xf>
    <xf numFmtId="0" fontId="5" fillId="25" borderId="22" xfId="0" applyFont="1" applyFill="1" applyBorder="1" applyAlignment="1">
      <alignment horizontal="center" wrapText="1"/>
    </xf>
    <xf numFmtId="0" fontId="0" fillId="25" borderId="22" xfId="0" applyFill="1" applyBorder="1" applyAlignment="1">
      <alignment horizontal="center" wrapText="1"/>
    </xf>
    <xf numFmtId="0" fontId="3" fillId="24" borderId="22" xfId="0" applyFont="1" applyFill="1" applyBorder="1" applyAlignment="1">
      <alignment horizontal="center" vertical="center" wrapText="1"/>
    </xf>
    <xf numFmtId="0" fontId="3" fillId="24" borderId="0" xfId="0" applyFont="1" applyFill="1" applyBorder="1" applyAlignment="1">
      <alignment horizontal="center" vertical="center" wrapText="1"/>
    </xf>
    <xf numFmtId="0" fontId="3" fillId="24" borderId="8" xfId="0" applyFont="1" applyFill="1" applyBorder="1" applyAlignment="1">
      <alignment horizontal="center" vertical="center" wrapText="1"/>
    </xf>
    <xf numFmtId="0" fontId="3" fillId="24" borderId="27" xfId="0" applyFont="1" applyFill="1" applyBorder="1" applyAlignment="1">
      <alignment horizontal="center" vertical="center" wrapText="1"/>
    </xf>
    <xf numFmtId="0" fontId="3" fillId="24" borderId="9" xfId="0" applyFont="1" applyFill="1" applyBorder="1" applyAlignment="1">
      <alignment horizontal="center" vertical="center" wrapText="1"/>
    </xf>
    <xf numFmtId="0" fontId="3" fillId="24" borderId="29" xfId="0" applyFont="1" applyFill="1" applyBorder="1" applyAlignment="1">
      <alignment horizontal="center" vertical="center" wrapText="1"/>
    </xf>
    <xf numFmtId="0" fontId="3" fillId="24" borderId="30" xfId="0" applyFont="1" applyFill="1" applyBorder="1" applyAlignment="1">
      <alignment horizontal="center" vertical="center" wrapText="1"/>
    </xf>
    <xf numFmtId="0" fontId="3" fillId="24" borderId="12" xfId="0" applyFont="1" applyFill="1" applyBorder="1" applyAlignment="1">
      <alignment horizontal="center" vertical="center"/>
    </xf>
    <xf numFmtId="0" fontId="3" fillId="24"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6" xfId="0" applyFill="1" applyBorder="1" applyAlignment="1">
      <alignment horizontal="center" wrapText="1"/>
    </xf>
    <xf numFmtId="0" fontId="0" fillId="25" borderId="22" xfId="0" applyFill="1" applyBorder="1" applyAlignment="1"/>
    <xf numFmtId="1" fontId="5" fillId="26" borderId="6" xfId="0" applyNumberFormat="1" applyFont="1" applyFill="1" applyBorder="1" applyAlignment="1">
      <alignment horizontal="center" wrapText="1"/>
    </xf>
    <xf numFmtId="1" fontId="3" fillId="25" borderId="6" xfId="0" applyNumberFormat="1" applyFont="1" applyFill="1" applyBorder="1" applyAlignment="1">
      <alignment horizontal="center"/>
    </xf>
    <xf numFmtId="0" fontId="0" fillId="25" borderId="6" xfId="0" applyFill="1" applyBorder="1" applyAlignment="1"/>
    <xf numFmtId="0" fontId="3" fillId="26" borderId="6" xfId="0" applyFont="1" applyFill="1" applyBorder="1" applyAlignment="1">
      <alignment horizontal="center" wrapText="1"/>
    </xf>
    <xf numFmtId="0" fontId="55" fillId="0" borderId="22" xfId="0" applyFont="1" applyBorder="1" applyAlignment="1">
      <alignment horizontal="left" vertical="top" wrapText="1"/>
    </xf>
    <xf numFmtId="0" fontId="55" fillId="0" borderId="0" xfId="0" applyFont="1" applyBorder="1" applyAlignment="1">
      <alignment horizontal="left" wrapText="1"/>
    </xf>
    <xf numFmtId="0" fontId="5" fillId="24" borderId="12" xfId="0" applyFont="1" applyFill="1" applyBorder="1" applyAlignment="1">
      <alignment horizontal="center" wrapText="1"/>
    </xf>
    <xf numFmtId="0" fontId="5" fillId="24" borderId="6" xfId="0" applyFont="1" applyFill="1" applyBorder="1" applyAlignment="1">
      <alignment horizontal="center" wrapText="1"/>
    </xf>
    <xf numFmtId="0" fontId="0" fillId="0" borderId="6" xfId="0" applyBorder="1" applyAlignment="1"/>
    <xf numFmtId="0" fontId="5" fillId="24" borderId="21" xfId="0" applyFont="1" applyFill="1" applyBorder="1" applyAlignment="1">
      <alignment horizontal="center" wrapText="1"/>
    </xf>
    <xf numFmtId="0" fontId="5" fillId="24" borderId="8" xfId="0" applyFont="1" applyFill="1" applyBorder="1" applyAlignment="1">
      <alignment horizontal="center" wrapText="1"/>
    </xf>
    <xf numFmtId="0" fontId="0" fillId="0" borderId="8" xfId="0" applyBorder="1" applyAlignment="1"/>
    <xf numFmtId="0" fontId="0" fillId="0" borderId="0" xfId="0" applyBorder="1" applyAlignment="1">
      <alignment wrapText="1"/>
    </xf>
    <xf numFmtId="0" fontId="7" fillId="0" borderId="22" xfId="0" applyFont="1" applyBorder="1" applyAlignment="1">
      <alignment horizontal="left" wrapText="1"/>
    </xf>
  </cellXfs>
  <cellStyles count="269">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2" xfId="153"/>
    <cellStyle name="Standard 2 10" xfId="154"/>
    <cellStyle name="Standard 2 10 2" xfId="155"/>
    <cellStyle name="Standard 2 10 2 2" xfId="156"/>
    <cellStyle name="Standard 2 10 3" xfId="157"/>
    <cellStyle name="Standard 2 10 4" xfId="158"/>
    <cellStyle name="Standard 2 11" xfId="159"/>
    <cellStyle name="Standard 2 12" xfId="160"/>
    <cellStyle name="Standard 2 12 2" xfId="161"/>
    <cellStyle name="Standard 2 13" xfId="162"/>
    <cellStyle name="Standard 2 14" xfId="163"/>
    <cellStyle name="Standard 2 15" xfId="164"/>
    <cellStyle name="Standard 2 2" xfId="165"/>
    <cellStyle name="Standard 2 2 2" xfId="166"/>
    <cellStyle name="Standard 2 2 2 2" xfId="167"/>
    <cellStyle name="Standard 2 2 3" xfId="168"/>
    <cellStyle name="Standard 2 2 4" xfId="169"/>
    <cellStyle name="Standard 2 2 5" xfId="170"/>
    <cellStyle name="Standard 2 3" xfId="171"/>
    <cellStyle name="Standard 2 3 2" xfId="172"/>
    <cellStyle name="Standard 2 3 2 2" xfId="173"/>
    <cellStyle name="Standard 2 3 3" xfId="174"/>
    <cellStyle name="Standard 2 3 4" xfId="175"/>
    <cellStyle name="Standard 2 4" xfId="176"/>
    <cellStyle name="Standard 2 4 2" xfId="177"/>
    <cellStyle name="Standard 2 4 2 2" xfId="178"/>
    <cellStyle name="Standard 2 4 3" xfId="179"/>
    <cellStyle name="Standard 2 4 4" xfId="180"/>
    <cellStyle name="Standard 2 5" xfId="181"/>
    <cellStyle name="Standard 2 5 2" xfId="182"/>
    <cellStyle name="Standard 2 5 2 2" xfId="183"/>
    <cellStyle name="Standard 2 5 3" xfId="184"/>
    <cellStyle name="Standard 2 5 4" xfId="185"/>
    <cellStyle name="Standard 2 6" xfId="186"/>
    <cellStyle name="Standard 2 6 2" xfId="187"/>
    <cellStyle name="Standard 2 6 2 2" xfId="188"/>
    <cellStyle name="Standard 2 6 3" xfId="189"/>
    <cellStyle name="Standard 2 6 4" xfId="190"/>
    <cellStyle name="Standard 2 7" xfId="191"/>
    <cellStyle name="Standard 2 7 2" xfId="192"/>
    <cellStyle name="Standard 2 7 2 2" xfId="193"/>
    <cellStyle name="Standard 2 7 3" xfId="194"/>
    <cellStyle name="Standard 2 7 4" xfId="195"/>
    <cellStyle name="Standard 2 8" xfId="196"/>
    <cellStyle name="Standard 2 8 2" xfId="197"/>
    <cellStyle name="Standard 2 8 2 2" xfId="198"/>
    <cellStyle name="Standard 2 8 3" xfId="199"/>
    <cellStyle name="Standard 2 8 4" xfId="200"/>
    <cellStyle name="Standard 2 9" xfId="201"/>
    <cellStyle name="Standard 2 9 2" xfId="202"/>
    <cellStyle name="Standard 2 9 2 2" xfId="203"/>
    <cellStyle name="Standard 2 9 3" xfId="204"/>
    <cellStyle name="Standard 2 9 4" xfId="205"/>
    <cellStyle name="Standard 2_h4 3" xfId="206"/>
    <cellStyle name="Standard 3" xfId="207"/>
    <cellStyle name="Standard 3 2" xfId="208"/>
    <cellStyle name="Standard 4" xfId="209"/>
    <cellStyle name="Standard 4 2" xfId="210"/>
    <cellStyle name="Standard 4 2 2" xfId="211"/>
    <cellStyle name="Standard 4 2 2 2" xfId="212"/>
    <cellStyle name="Standard 4 2 3" xfId="213"/>
    <cellStyle name="Standard 4 2 4" xfId="214"/>
    <cellStyle name="Standard 4 3" xfId="215"/>
    <cellStyle name="Standard 4 3 2" xfId="216"/>
    <cellStyle name="Standard 4 3 2 2" xfId="217"/>
    <cellStyle name="Standard 4 3 3" xfId="218"/>
    <cellStyle name="Standard 4 3 4" xfId="219"/>
    <cellStyle name="Standard 4 4" xfId="220"/>
    <cellStyle name="Standard 4 4 2" xfId="221"/>
    <cellStyle name="Standard 4 4 2 2" xfId="222"/>
    <cellStyle name="Standard 4 4 3" xfId="223"/>
    <cellStyle name="Standard 4 4 4" xfId="224"/>
    <cellStyle name="Standard 4 5" xfId="225"/>
    <cellStyle name="Standard 4 5 2" xfId="226"/>
    <cellStyle name="Standard 4 5 2 2" xfId="227"/>
    <cellStyle name="Standard 4 5 3" xfId="228"/>
    <cellStyle name="Standard 4 5 4" xfId="229"/>
    <cellStyle name="Standard 4 6" xfId="230"/>
    <cellStyle name="Standard 4 6 2" xfId="231"/>
    <cellStyle name="Standard 4 6 2 2" xfId="232"/>
    <cellStyle name="Standard 4 6 3" xfId="233"/>
    <cellStyle name="Standard 4 6 4" xfId="234"/>
    <cellStyle name="Standard 4 7" xfId="235"/>
    <cellStyle name="Standard 4 7 2" xfId="236"/>
    <cellStyle name="Standard 4 7 2 2" xfId="237"/>
    <cellStyle name="Standard 4 7 3" xfId="238"/>
    <cellStyle name="Standard 4 7 4" xfId="239"/>
    <cellStyle name="Standard 4 8" xfId="240"/>
    <cellStyle name="Standard 4 8 2" xfId="241"/>
    <cellStyle name="Standard 4 8 2 2" xfId="242"/>
    <cellStyle name="Standard 4 8 3" xfId="243"/>
    <cellStyle name="Standard 4 8 4" xfId="244"/>
    <cellStyle name="Standard 5" xfId="245"/>
    <cellStyle name="Standard 5 2" xfId="246"/>
    <cellStyle name="Standard 6" xfId="247"/>
    <cellStyle name="Standard 7" xfId="248"/>
    <cellStyle name="Standard 8" xfId="249"/>
    <cellStyle name="Standard 9" xfId="250"/>
    <cellStyle name="temp" xfId="251"/>
    <cellStyle name="title1" xfId="252"/>
    <cellStyle name="Überschrift" xfId="253" builtinId="15" customBuiltin="1"/>
    <cellStyle name="Überschrift 1" xfId="254" builtinId="16" customBuiltin="1"/>
    <cellStyle name="Überschrift 1 2" xfId="255"/>
    <cellStyle name="Überschrift 2" xfId="256" builtinId="17" customBuiltin="1"/>
    <cellStyle name="Überschrift 2 2" xfId="257"/>
    <cellStyle name="Überschrift 3" xfId="258" builtinId="18" customBuiltin="1"/>
    <cellStyle name="Überschrift 3 2" xfId="259"/>
    <cellStyle name="Überschrift 4" xfId="260" builtinId="19" customBuiltin="1"/>
    <cellStyle name="Überschrift 4 2" xfId="261"/>
    <cellStyle name="Überschrift 5" xfId="262"/>
    <cellStyle name="Verknüpfte Zelle" xfId="263" builtinId="24" customBuiltin="1"/>
    <cellStyle name="Verknüpfte Zelle 2" xfId="264"/>
    <cellStyle name="Warnender Text" xfId="265" builtinId="11" customBuiltin="1"/>
    <cellStyle name="Warnender Text 2" xfId="266"/>
    <cellStyle name="Zelle überprüfen" xfId="267" builtinId="23" customBuiltin="1"/>
    <cellStyle name="Zelle überprüfen 2" xfId="26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9</xdr:col>
      <xdr:colOff>123825</xdr:colOff>
      <xdr:row>28</xdr:row>
      <xdr:rowOff>142875</xdr:rowOff>
    </xdr:to>
    <xdr:pic>
      <xdr:nvPicPr>
        <xdr:cNvPr id="17920"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415" b="9860"/>
        <a:stretch>
          <a:fillRect/>
        </a:stretch>
      </xdr:blipFill>
      <xdr:spPr bwMode="auto">
        <a:xfrm>
          <a:off x="0" y="676275"/>
          <a:ext cx="6858000" cy="433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PPLIC\UOE\IND98\DATA96\E6C3NAGE"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APPLIC\UOE\IND98\DATA96\E6C3N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vie\G-VIE-Daten\Querschnitt\Daten\Koordinierung\AUSKUNFT\Mikrozensus\Formel_(Nicht_versenden)\2004\Bildungsstand_2004_nach_Ausl&#228;nder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pplic\UOE\Ind2001\calcul_B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kuehne\AppData\Local\Microsoft\Windows\Temporary%20Internet%20Files\Content.Outlook\L1RUB5MA\Kerst\B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tabSelected="1" zoomScaleNormal="100" workbookViewId="0">
      <selection activeCell="A2" sqref="A2"/>
    </sheetView>
  </sheetViews>
  <sheetFormatPr baseColWidth="10" defaultRowHeight="12.75"/>
  <cols>
    <col min="1" max="1" width="11.85546875" customWidth="1"/>
  </cols>
  <sheetData>
    <row r="2" spans="1:10" ht="15">
      <c r="A2" s="280" t="s">
        <v>7</v>
      </c>
      <c r="B2" s="283"/>
      <c r="C2" s="282"/>
      <c r="D2" s="282"/>
      <c r="E2" s="282"/>
    </row>
    <row r="3" spans="1:10" ht="15">
      <c r="A3" s="280"/>
      <c r="B3" s="1"/>
      <c r="C3" s="1"/>
      <c r="D3" s="1"/>
      <c r="E3" s="1"/>
    </row>
    <row r="4" spans="1:10" ht="14.25">
      <c r="A4" s="281" t="s">
        <v>8</v>
      </c>
      <c r="B4" s="1"/>
      <c r="C4" s="1"/>
      <c r="D4" s="1"/>
      <c r="E4" s="1"/>
    </row>
    <row r="5" spans="1:10" ht="14.25">
      <c r="A5" s="281"/>
      <c r="B5" s="1"/>
      <c r="C5" s="1"/>
      <c r="D5" s="1"/>
      <c r="E5" s="1"/>
    </row>
    <row r="6" spans="1:10" ht="15" customHeight="1">
      <c r="A6" s="329" t="s">
        <v>338</v>
      </c>
      <c r="B6" s="329"/>
      <c r="C6" s="329"/>
      <c r="D6" s="329"/>
      <c r="E6" s="329"/>
      <c r="F6" s="329"/>
      <c r="G6" s="329"/>
      <c r="H6" s="329"/>
      <c r="I6" s="329"/>
      <c r="J6" s="329"/>
    </row>
    <row r="7" spans="1:10" ht="15" customHeight="1">
      <c r="A7" s="329" t="s">
        <v>339</v>
      </c>
      <c r="B7" s="329"/>
      <c r="C7" s="329"/>
      <c r="D7" s="329"/>
      <c r="E7" s="329"/>
      <c r="F7" s="329"/>
      <c r="G7" s="329"/>
      <c r="H7" s="329"/>
      <c r="I7" s="329"/>
      <c r="J7" s="329"/>
    </row>
    <row r="8" spans="1:10" ht="15" customHeight="1">
      <c r="A8" s="329" t="s">
        <v>340</v>
      </c>
      <c r="B8" s="329"/>
      <c r="C8" s="329"/>
      <c r="D8" s="329"/>
      <c r="E8" s="329"/>
      <c r="F8" s="329"/>
      <c r="G8" s="329"/>
      <c r="H8" s="329"/>
      <c r="I8" s="329"/>
      <c r="J8" s="329"/>
    </row>
    <row r="9" spans="1:10" ht="15" customHeight="1">
      <c r="A9" s="322"/>
      <c r="B9" s="322"/>
      <c r="C9" s="322"/>
      <c r="D9" s="322"/>
      <c r="E9" s="322"/>
      <c r="F9" s="322"/>
      <c r="G9" s="322"/>
      <c r="H9" s="322"/>
      <c r="I9" s="322"/>
      <c r="J9" s="322"/>
    </row>
    <row r="11" spans="1:10" ht="14.25">
      <c r="A11" s="284" t="s">
        <v>9</v>
      </c>
      <c r="B11" s="285"/>
      <c r="C11" s="285"/>
      <c r="D11" s="285"/>
    </row>
    <row r="13" spans="1:10" ht="18.75" customHeight="1">
      <c r="A13" s="329" t="s">
        <v>341</v>
      </c>
      <c r="B13" s="329"/>
      <c r="C13" s="329"/>
      <c r="D13" s="329"/>
      <c r="E13" s="329"/>
      <c r="F13" s="329"/>
      <c r="G13" s="329"/>
      <c r="H13" s="329"/>
      <c r="I13" s="329"/>
      <c r="J13" s="329"/>
    </row>
    <row r="14" spans="1:10" ht="30.75" customHeight="1">
      <c r="A14" s="329" t="s">
        <v>27</v>
      </c>
      <c r="B14" s="329"/>
      <c r="C14" s="329"/>
      <c r="D14" s="329"/>
      <c r="E14" s="329"/>
      <c r="F14" s="329"/>
      <c r="G14" s="329"/>
      <c r="H14" s="329"/>
      <c r="I14" s="329"/>
      <c r="J14" s="329"/>
    </row>
    <row r="15" spans="1:10" ht="24" customHeight="1">
      <c r="A15" s="329" t="s">
        <v>342</v>
      </c>
      <c r="B15" s="329"/>
      <c r="C15" s="329"/>
      <c r="D15" s="329"/>
      <c r="E15" s="329"/>
      <c r="F15" s="329"/>
      <c r="G15" s="329"/>
      <c r="H15" s="329"/>
      <c r="I15" s="329"/>
      <c r="J15" s="329"/>
    </row>
    <row r="16" spans="1:10" ht="25.5" customHeight="1">
      <c r="A16" s="329" t="s">
        <v>343</v>
      </c>
      <c r="B16" s="329"/>
      <c r="C16" s="329"/>
      <c r="D16" s="329"/>
      <c r="E16" s="329"/>
      <c r="F16" s="329"/>
      <c r="G16" s="329"/>
      <c r="H16" s="329"/>
      <c r="I16" s="329"/>
      <c r="J16" s="329"/>
    </row>
    <row r="17" spans="1:10" s="321" customFormat="1" ht="16.5" customHeight="1">
      <c r="A17" s="329" t="s">
        <v>344</v>
      </c>
      <c r="B17" s="329"/>
      <c r="C17" s="329"/>
      <c r="D17" s="329"/>
      <c r="E17" s="329"/>
      <c r="F17" s="329"/>
      <c r="G17" s="329"/>
      <c r="H17" s="329"/>
      <c r="I17" s="329"/>
      <c r="J17" s="329"/>
    </row>
    <row r="18" spans="1:10" s="321" customFormat="1" ht="15" customHeight="1">
      <c r="A18" s="329" t="s">
        <v>345</v>
      </c>
      <c r="B18" s="329"/>
      <c r="C18" s="329"/>
      <c r="D18" s="329"/>
      <c r="E18" s="329"/>
      <c r="F18" s="329"/>
      <c r="G18" s="329"/>
      <c r="H18" s="329"/>
      <c r="I18" s="329"/>
      <c r="J18" s="329"/>
    </row>
    <row r="19" spans="1:10" s="321" customFormat="1" ht="30" customHeight="1">
      <c r="A19" s="329" t="s">
        <v>346</v>
      </c>
      <c r="B19" s="329"/>
      <c r="C19" s="329"/>
      <c r="D19" s="329"/>
      <c r="E19" s="329"/>
      <c r="F19" s="329"/>
      <c r="G19" s="329"/>
      <c r="H19" s="329"/>
      <c r="I19" s="329"/>
      <c r="J19" s="329"/>
    </row>
    <row r="20" spans="1:10" s="321" customFormat="1" ht="33" customHeight="1">
      <c r="A20" s="329" t="s">
        <v>347</v>
      </c>
      <c r="B20" s="329"/>
      <c r="C20" s="329"/>
      <c r="D20" s="329"/>
      <c r="E20" s="329"/>
      <c r="F20" s="329"/>
      <c r="G20" s="329"/>
      <c r="H20" s="329"/>
      <c r="I20" s="329"/>
      <c r="J20" s="329"/>
    </row>
    <row r="21" spans="1:10" s="321" customFormat="1" ht="28.5" customHeight="1">
      <c r="A21" s="329" t="s">
        <v>37</v>
      </c>
      <c r="B21" s="329"/>
      <c r="C21" s="329"/>
      <c r="D21" s="329"/>
      <c r="E21" s="329"/>
      <c r="F21" s="329"/>
      <c r="G21" s="329"/>
      <c r="H21" s="329"/>
      <c r="I21" s="329"/>
      <c r="J21" s="329"/>
    </row>
    <row r="22" spans="1:10" ht="17.25" customHeight="1"/>
    <row r="23" spans="1:10" ht="17.25" customHeight="1"/>
    <row r="24" spans="1:10" ht="14.25">
      <c r="A24" s="286" t="s">
        <v>10</v>
      </c>
      <c r="F24" s="292"/>
      <c r="G24" s="292"/>
      <c r="H24" s="1"/>
      <c r="I24" s="1"/>
      <c r="J24" s="1"/>
    </row>
    <row r="25" spans="1:10" ht="14.25">
      <c r="A25" s="286"/>
      <c r="F25" s="292"/>
      <c r="G25" s="292"/>
      <c r="H25" s="1"/>
      <c r="I25" s="1"/>
      <c r="J25" s="1"/>
    </row>
    <row r="26" spans="1:10">
      <c r="A26" s="287" t="s">
        <v>279</v>
      </c>
      <c r="B26" s="292" t="s">
        <v>11</v>
      </c>
      <c r="C26" s="292"/>
      <c r="D26" s="292"/>
      <c r="E26" s="292"/>
      <c r="F26" s="292"/>
      <c r="G26" s="292"/>
      <c r="H26" s="1"/>
      <c r="I26" s="1"/>
      <c r="J26" s="1"/>
    </row>
    <row r="27" spans="1:10">
      <c r="A27" s="288">
        <v>0</v>
      </c>
      <c r="B27" s="292" t="s">
        <v>12</v>
      </c>
      <c r="C27" s="292"/>
      <c r="D27" s="292"/>
      <c r="E27" s="292"/>
      <c r="F27" s="292"/>
      <c r="G27" s="292"/>
      <c r="H27" s="1"/>
      <c r="I27" s="1"/>
      <c r="J27" s="1"/>
    </row>
    <row r="28" spans="1:10">
      <c r="A28" s="287" t="s">
        <v>13</v>
      </c>
      <c r="B28" s="292" t="s">
        <v>14</v>
      </c>
      <c r="C28" s="292"/>
      <c r="D28" s="292"/>
      <c r="E28" s="292"/>
      <c r="F28" s="292"/>
      <c r="G28" s="292"/>
      <c r="H28" s="1"/>
      <c r="I28" s="1"/>
      <c r="J28" s="1"/>
    </row>
    <row r="29" spans="1:10">
      <c r="A29" s="288" t="s">
        <v>15</v>
      </c>
      <c r="B29" s="292" t="s">
        <v>16</v>
      </c>
      <c r="C29" s="292"/>
      <c r="D29" s="292"/>
      <c r="E29" s="292"/>
      <c r="F29" s="292"/>
      <c r="G29" s="292"/>
      <c r="H29" s="1"/>
      <c r="I29" s="1"/>
      <c r="J29" s="1"/>
    </row>
    <row r="30" spans="1:10">
      <c r="A30" s="289" t="s">
        <v>17</v>
      </c>
      <c r="B30" s="292" t="s">
        <v>18</v>
      </c>
      <c r="C30" s="292"/>
      <c r="D30" s="292"/>
      <c r="E30" s="292"/>
      <c r="H30" s="1"/>
      <c r="I30" s="1"/>
      <c r="J30" s="1"/>
    </row>
    <row r="31" spans="1:10">
      <c r="A31" s="288" t="s">
        <v>19</v>
      </c>
      <c r="B31" s="292" t="s">
        <v>20</v>
      </c>
      <c r="C31" s="292"/>
      <c r="D31" s="292"/>
      <c r="E31" s="292"/>
      <c r="F31" s="290"/>
      <c r="H31" s="1"/>
      <c r="I31" s="1"/>
      <c r="J31" s="1"/>
    </row>
    <row r="32" spans="1:10">
      <c r="A32" s="288" t="s">
        <v>21</v>
      </c>
      <c r="B32" s="292" t="s">
        <v>22</v>
      </c>
      <c r="C32" s="292"/>
      <c r="D32" s="292"/>
      <c r="E32" s="292"/>
      <c r="H32" s="1"/>
      <c r="I32" s="1"/>
      <c r="J32" s="1"/>
    </row>
    <row r="33" spans="1:10">
      <c r="A33" s="290"/>
      <c r="B33" s="2"/>
      <c r="C33" s="2"/>
      <c r="F33" s="291"/>
      <c r="G33" s="291"/>
      <c r="H33" s="291"/>
      <c r="I33" s="291"/>
      <c r="J33" s="291"/>
    </row>
    <row r="34" spans="1:10">
      <c r="A34" s="290" t="s">
        <v>23</v>
      </c>
      <c r="B34" s="290"/>
      <c r="C34" s="290"/>
      <c r="D34" s="290"/>
      <c r="E34" s="290"/>
      <c r="F34" s="291"/>
      <c r="G34" s="291"/>
      <c r="H34" s="291"/>
      <c r="I34" s="291"/>
      <c r="J34" s="291"/>
    </row>
    <row r="35" spans="1:10">
      <c r="F35" s="1"/>
      <c r="G35" s="1"/>
      <c r="H35" s="1"/>
      <c r="I35" s="1"/>
      <c r="J35" s="1"/>
    </row>
    <row r="36" spans="1:10" ht="25.5" customHeight="1">
      <c r="A36" s="330" t="s">
        <v>2</v>
      </c>
      <c r="B36" s="330"/>
      <c r="C36" s="330"/>
      <c r="D36" s="330"/>
      <c r="E36" s="330"/>
      <c r="F36" s="330"/>
      <c r="G36" s="330"/>
      <c r="H36" s="330"/>
      <c r="I36" s="330"/>
      <c r="J36" s="330"/>
    </row>
  </sheetData>
  <mergeCells count="13">
    <mergeCell ref="A18:J18"/>
    <mergeCell ref="A36:J36"/>
    <mergeCell ref="A21:J21"/>
    <mergeCell ref="A14:J14"/>
    <mergeCell ref="A15:J15"/>
    <mergeCell ref="A16:J16"/>
    <mergeCell ref="A19:J19"/>
    <mergeCell ref="A20:J20"/>
    <mergeCell ref="A6:J6"/>
    <mergeCell ref="A7:J7"/>
    <mergeCell ref="A8:J8"/>
    <mergeCell ref="A13:J13"/>
    <mergeCell ref="A17:J17"/>
  </mergeCells>
  <phoneticPr fontId="53" type="noConversion"/>
  <hyperlinks>
    <hyperlink ref="A6:I6" location="'Abb. F1-2A'!A1" display="Abb. F1-2A: Grundständige Studiengänge* am 18.2.2016 nach Art der Zulassungsbeschränkung und Ländern (in %)"/>
    <hyperlink ref="A7:I7" location="'Tab. F1-1A'!A1" display="Tab. F1-1A: Studienanfängerinnen und -anfänger* in den Wintersemestern 2005 bis 2014 nach Trägerschaft der Hochschule"/>
    <hyperlink ref="A8:I8" location="'Tab. F1-2A'!A1" display="Tab. F1-2A: Studiengänge an deutschen Hochschulen 2001 bis 2016* insgesamt und nach Art des Abschlusses (Anzahl)"/>
    <hyperlink ref="A13:H13" location="'Tab. F1-3web'!A1" display="Tab. F1-3web: Hochschulen* 1995, 2000 und 2005 bis 2014** nach Art und Trägerschaft (Anzahl)"/>
    <hyperlink ref="A15:J15" location="'Tab. F1-5web'!A1" display="Tab. F1-5web: Studierendenanteil an Hochschulen* in privater Trägerschaft im Wintersemester 2014/15 nach Art der Hochschule und Ländern (Anzahl)"/>
    <hyperlink ref="A16:J16" location="'Tab. F1-6web'!A1" display="Tab. F1-6web: Angebot an grundständigen und weiterführenden Studiengängen* 2013, 2015 und 2016 nach Fachrichtungen** und Art des Abschlusses***"/>
    <hyperlink ref="A17:I17" location="'Tab. F1-7web'!A1" display="Tab. F1-7web: Art der Zulassungsbeschränkung in den grundständigen Studiengängen* 2012, 2014 und 2016 nach Ländern"/>
    <hyperlink ref="A18:H18" location="'Tab. F1-8web'!A1" display="Tab. F1-8web: Weiterführende Studiengänge* 2011 und 2013 bis 2016 nach Art der Zulassungsbeschränkung"/>
    <hyperlink ref="A19:J19" location="'Tab. F1-9web'!A1" display="Tab. F1-9web: Studienanfängerinnen und -anfänger* in Fernstudiengängen 2005 bis 2014 nach Geschlecht, Art der Hochschule, Trägerschaft, Art der Studienberechtigung, Fächergruppen und Ländern"/>
    <hyperlink ref="A20:J20" location="'Tab. F1-10web'!A1" display="Tab. F1-10web: Studienanfängerinnen und -anfänger* in dualen Studiengängen 2005 bis 2014 nach Geschlecht, Art der Hochschule, Trägerschaft, Art der Studienberechtigung, Fächergruppen und Ländern "/>
    <hyperlink ref="A21:J21" location="'Tab. F1-11web'!A1" display="Tab. F1-11web: Bachelor- und Masterstudiengänge in den Wintersemestern 2005/06, 2010/11 bis 2015/16 nach Regelstudienzeit und Hochschulart"/>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zoomScaleNormal="100" workbookViewId="0"/>
  </sheetViews>
  <sheetFormatPr baseColWidth="10" defaultRowHeight="12.75"/>
  <cols>
    <col min="1" max="1" width="21.42578125" customWidth="1"/>
    <col min="2" max="4" width="13.42578125" customWidth="1"/>
    <col min="5" max="7" width="12.7109375" customWidth="1"/>
  </cols>
  <sheetData>
    <row r="1" spans="1:12" ht="25.5" customHeight="1">
      <c r="A1" s="324" t="s">
        <v>278</v>
      </c>
      <c r="B1" s="325"/>
      <c r="C1" s="67"/>
      <c r="D1" s="67"/>
    </row>
    <row r="2" spans="1:12" ht="12.75" customHeight="1">
      <c r="A2" s="412" t="s">
        <v>30</v>
      </c>
      <c r="B2" s="412"/>
      <c r="C2" s="412"/>
      <c r="D2" s="412"/>
      <c r="E2" s="412"/>
      <c r="F2" s="412"/>
      <c r="G2" s="412"/>
    </row>
    <row r="3" spans="1:12" ht="25.5" customHeight="1">
      <c r="A3" s="419" t="s">
        <v>253</v>
      </c>
      <c r="B3" s="422" t="s">
        <v>228</v>
      </c>
      <c r="C3" s="426" t="s">
        <v>93</v>
      </c>
      <c r="D3" s="427"/>
      <c r="E3" s="424" t="s">
        <v>226</v>
      </c>
      <c r="F3" s="425"/>
      <c r="G3" s="425"/>
      <c r="H3" s="1"/>
    </row>
    <row r="4" spans="1:12" ht="38.25" customHeight="1">
      <c r="A4" s="420"/>
      <c r="B4" s="423"/>
      <c r="C4" s="105" t="s">
        <v>126</v>
      </c>
      <c r="D4" s="105" t="s">
        <v>125</v>
      </c>
      <c r="E4" s="195" t="s">
        <v>254</v>
      </c>
      <c r="F4" s="196" t="s">
        <v>255</v>
      </c>
      <c r="G4" s="197" t="s">
        <v>256</v>
      </c>
      <c r="H4" s="1"/>
    </row>
    <row r="5" spans="1:12">
      <c r="A5" s="421"/>
      <c r="B5" s="428" t="s">
        <v>234</v>
      </c>
      <c r="C5" s="429"/>
      <c r="D5" s="428" t="s">
        <v>235</v>
      </c>
      <c r="E5" s="429"/>
      <c r="F5" s="429"/>
      <c r="G5" s="429"/>
      <c r="H5" s="1"/>
    </row>
    <row r="6" spans="1:12" s="2" customFormat="1" ht="12" customHeight="1">
      <c r="A6" s="417" t="s">
        <v>131</v>
      </c>
      <c r="B6" s="418"/>
      <c r="C6" s="418"/>
      <c r="D6" s="418"/>
      <c r="E6" s="418"/>
      <c r="F6" s="418"/>
      <c r="G6" s="418"/>
    </row>
    <row r="7" spans="1:12" s="2" customFormat="1" ht="24">
      <c r="A7" s="5" t="s">
        <v>297</v>
      </c>
      <c r="B7" s="15">
        <v>6134</v>
      </c>
      <c r="C7" s="30">
        <v>5830</v>
      </c>
      <c r="D7" s="29">
        <v>95</v>
      </c>
      <c r="E7" s="103" t="s">
        <v>183</v>
      </c>
      <c r="F7" s="103" t="s">
        <v>183</v>
      </c>
      <c r="G7" s="20" t="s">
        <v>183</v>
      </c>
    </row>
    <row r="8" spans="1:12" s="2" customFormat="1" ht="25.35" customHeight="1">
      <c r="A8" s="177" t="s">
        <v>298</v>
      </c>
      <c r="B8" s="198">
        <v>1562</v>
      </c>
      <c r="C8" s="199">
        <v>1535</v>
      </c>
      <c r="D8" s="200">
        <v>98.3</v>
      </c>
      <c r="E8" s="201" t="s">
        <v>183</v>
      </c>
      <c r="F8" s="201" t="s">
        <v>183</v>
      </c>
      <c r="G8" s="202" t="s">
        <v>183</v>
      </c>
    </row>
    <row r="9" spans="1:12" s="2" customFormat="1" ht="25.35" customHeight="1">
      <c r="A9" s="5" t="s">
        <v>48</v>
      </c>
      <c r="B9" s="15">
        <v>4572</v>
      </c>
      <c r="C9" s="30">
        <v>4295</v>
      </c>
      <c r="D9" s="29">
        <v>93.9</v>
      </c>
      <c r="E9" s="104" t="s">
        <v>183</v>
      </c>
      <c r="F9" s="104" t="s">
        <v>183</v>
      </c>
      <c r="G9" s="20" t="s">
        <v>183</v>
      </c>
    </row>
    <row r="10" spans="1:12" s="2" customFormat="1" ht="14.25" customHeight="1">
      <c r="A10" s="415" t="s">
        <v>132</v>
      </c>
      <c r="B10" s="416"/>
      <c r="C10" s="416"/>
      <c r="D10" s="416"/>
      <c r="E10" s="416"/>
      <c r="F10" s="416"/>
      <c r="G10" s="416"/>
      <c r="J10" s="22"/>
      <c r="K10" s="22"/>
      <c r="L10" s="22"/>
    </row>
    <row r="11" spans="1:12" ht="24">
      <c r="A11" s="5" t="s">
        <v>297</v>
      </c>
      <c r="B11" s="15">
        <v>7244</v>
      </c>
      <c r="C11" s="30">
        <v>7012</v>
      </c>
      <c r="D11" s="29">
        <v>96.8</v>
      </c>
      <c r="E11" s="90">
        <v>62.1</v>
      </c>
      <c r="F11" s="6">
        <v>37.9</v>
      </c>
      <c r="G11" s="20" t="s">
        <v>227</v>
      </c>
      <c r="J11" s="22"/>
      <c r="K11" s="22"/>
      <c r="L11" s="22"/>
    </row>
    <row r="12" spans="1:12" ht="24">
      <c r="A12" s="177" t="s">
        <v>298</v>
      </c>
      <c r="B12" s="198">
        <v>1835</v>
      </c>
      <c r="C12" s="199">
        <v>1822</v>
      </c>
      <c r="D12" s="200">
        <v>98.6</v>
      </c>
      <c r="E12" s="203">
        <v>52.1</v>
      </c>
      <c r="F12" s="204">
        <v>47.9</v>
      </c>
      <c r="G12" s="202" t="s">
        <v>184</v>
      </c>
    </row>
    <row r="13" spans="1:12" ht="25.5">
      <c r="A13" s="5" t="s">
        <v>48</v>
      </c>
      <c r="B13" s="15">
        <v>5409</v>
      </c>
      <c r="C13" s="30">
        <v>5190</v>
      </c>
      <c r="D13" s="29">
        <v>95.5</v>
      </c>
      <c r="E13" s="91">
        <v>65.5</v>
      </c>
      <c r="F13" s="89">
        <v>34.5</v>
      </c>
      <c r="G13" s="20" t="s">
        <v>183</v>
      </c>
    </row>
    <row r="14" spans="1:12" s="2" customFormat="1" ht="14.25" customHeight="1">
      <c r="A14" s="415" t="s">
        <v>133</v>
      </c>
      <c r="B14" s="416"/>
      <c r="C14" s="416"/>
      <c r="D14" s="416"/>
      <c r="E14" s="416"/>
      <c r="F14" s="416"/>
      <c r="G14" s="416"/>
      <c r="J14" s="22"/>
      <c r="K14" s="22"/>
      <c r="L14" s="22"/>
    </row>
    <row r="15" spans="1:12" ht="24">
      <c r="A15" s="5" t="s">
        <v>297</v>
      </c>
      <c r="B15" s="15">
        <v>7339</v>
      </c>
      <c r="C15" s="30">
        <v>7113</v>
      </c>
      <c r="D15" s="29">
        <v>96.9</v>
      </c>
      <c r="E15" s="90">
        <v>61.9</v>
      </c>
      <c r="F15" s="90">
        <v>38</v>
      </c>
      <c r="G15" s="20">
        <v>0</v>
      </c>
      <c r="J15" s="22"/>
      <c r="K15" s="22"/>
      <c r="L15" s="22"/>
    </row>
    <row r="16" spans="1:12" ht="24">
      <c r="A16" s="177" t="s">
        <v>298</v>
      </c>
      <c r="B16" s="198">
        <v>1860</v>
      </c>
      <c r="C16" s="199">
        <v>1850</v>
      </c>
      <c r="D16" s="200">
        <v>98.5</v>
      </c>
      <c r="E16" s="203">
        <v>51.8</v>
      </c>
      <c r="F16" s="203">
        <v>48.2</v>
      </c>
      <c r="G16" s="202" t="s">
        <v>184</v>
      </c>
    </row>
    <row r="17" spans="1:7" ht="25.5">
      <c r="A17" s="5" t="s">
        <v>48</v>
      </c>
      <c r="B17" s="32">
        <v>5479</v>
      </c>
      <c r="C17" s="68">
        <v>5263</v>
      </c>
      <c r="D17" s="33">
        <v>95.7</v>
      </c>
      <c r="E17" s="91">
        <v>65.5</v>
      </c>
      <c r="F17" s="91">
        <v>34.5</v>
      </c>
      <c r="G17" s="69" t="s">
        <v>183</v>
      </c>
    </row>
    <row r="18" spans="1:7" ht="15.75" customHeight="1">
      <c r="A18" s="415" t="s">
        <v>143</v>
      </c>
      <c r="B18" s="416"/>
      <c r="C18" s="416"/>
      <c r="D18" s="416"/>
      <c r="E18" s="416"/>
      <c r="F18" s="416"/>
      <c r="G18" s="416"/>
    </row>
    <row r="19" spans="1:7" ht="24">
      <c r="A19" s="5" t="s">
        <v>297</v>
      </c>
      <c r="B19" s="15">
        <f>8017-73</f>
        <v>7944</v>
      </c>
      <c r="C19" s="30">
        <f>7785-58-1-7</f>
        <v>7719</v>
      </c>
      <c r="D19" s="29">
        <f>(C19*100)/B19</f>
        <v>97.167673716012089</v>
      </c>
      <c r="E19" s="90">
        <v>63.1</v>
      </c>
      <c r="F19" s="90">
        <v>36.9</v>
      </c>
      <c r="G19" s="117" t="s">
        <v>183</v>
      </c>
    </row>
    <row r="20" spans="1:7" ht="24">
      <c r="A20" s="177" t="s">
        <v>298</v>
      </c>
      <c r="B20" s="198">
        <v>2036</v>
      </c>
      <c r="C20" s="199">
        <v>2020</v>
      </c>
      <c r="D20" s="200">
        <f>(C20*100)/B20</f>
        <v>99.214145383104125</v>
      </c>
      <c r="E20" s="203">
        <v>50.5</v>
      </c>
      <c r="F20" s="203">
        <f>(1000*100)/C20</f>
        <v>49.504950495049506</v>
      </c>
      <c r="G20" s="205" t="s">
        <v>183</v>
      </c>
    </row>
    <row r="21" spans="1:7" ht="25.5">
      <c r="A21" s="5" t="s">
        <v>48</v>
      </c>
      <c r="B21" s="32">
        <v>5908</v>
      </c>
      <c r="C21" s="68">
        <v>5699</v>
      </c>
      <c r="D21" s="33">
        <f>(C21*100)/B21</f>
        <v>96.462423832092085</v>
      </c>
      <c r="E21" s="91">
        <v>67.599999999999994</v>
      </c>
      <c r="F21" s="91">
        <v>32.4</v>
      </c>
      <c r="G21" s="118" t="s">
        <v>183</v>
      </c>
    </row>
    <row r="22" spans="1:7" ht="15.75" customHeight="1">
      <c r="A22" s="415" t="s">
        <v>46</v>
      </c>
      <c r="B22" s="416"/>
      <c r="C22" s="416"/>
      <c r="D22" s="416"/>
      <c r="E22" s="416"/>
      <c r="F22" s="416"/>
      <c r="G22" s="416"/>
    </row>
    <row r="23" spans="1:7" ht="24">
      <c r="A23" s="5" t="s">
        <v>297</v>
      </c>
      <c r="B23" s="15">
        <v>8383</v>
      </c>
      <c r="C23" s="30">
        <v>8166</v>
      </c>
      <c r="D23" s="29">
        <f>(C23*100)/B23</f>
        <v>97.411427889776931</v>
      </c>
      <c r="E23" s="90">
        <f>(5228*100)/C23</f>
        <v>64.021552779818762</v>
      </c>
      <c r="F23" s="90">
        <f>(2863*100)/C23</f>
        <v>35.060004898359047</v>
      </c>
      <c r="G23" s="117" t="s">
        <v>183</v>
      </c>
    </row>
    <row r="24" spans="1:7" ht="24">
      <c r="A24" s="177" t="s">
        <v>298</v>
      </c>
      <c r="B24" s="198">
        <v>2172</v>
      </c>
      <c r="C24" s="199">
        <v>2160</v>
      </c>
      <c r="D24" s="200">
        <f>(C24*100)/B24</f>
        <v>99.447513812154696</v>
      </c>
      <c r="E24" s="203">
        <f>(1142*100)/C24</f>
        <v>52.870370370370374</v>
      </c>
      <c r="F24" s="203">
        <f>(1001*100)/C24</f>
        <v>46.342592592592595</v>
      </c>
      <c r="G24" s="205" t="s">
        <v>183</v>
      </c>
    </row>
    <row r="25" spans="1:7" ht="25.5">
      <c r="A25" s="31" t="s">
        <v>48</v>
      </c>
      <c r="B25" s="32">
        <v>6211</v>
      </c>
      <c r="C25" s="68">
        <v>6006</v>
      </c>
      <c r="D25" s="33">
        <f>(C25*100)/B25</f>
        <v>96.699404282724203</v>
      </c>
      <c r="E25" s="91">
        <f>(4086*100)/C25</f>
        <v>68.031968031968034</v>
      </c>
      <c r="F25" s="91">
        <f>(1862*100)/C25</f>
        <v>31.002331002331001</v>
      </c>
      <c r="G25" s="118" t="s">
        <v>183</v>
      </c>
    </row>
    <row r="26" spans="1:7" ht="15.75" customHeight="1">
      <c r="A26" s="415" t="s">
        <v>336</v>
      </c>
      <c r="B26" s="416"/>
      <c r="C26" s="416"/>
      <c r="D26" s="416"/>
      <c r="E26" s="416"/>
      <c r="F26" s="416"/>
      <c r="G26" s="416"/>
    </row>
    <row r="27" spans="1:7" ht="24">
      <c r="A27" s="5" t="s">
        <v>297</v>
      </c>
      <c r="B27" s="15">
        <v>8398</v>
      </c>
      <c r="C27" s="30">
        <v>8198</v>
      </c>
      <c r="D27" s="29">
        <f>(C27*100)/B27</f>
        <v>97.618480590616812</v>
      </c>
      <c r="E27" s="90">
        <f>(5269*100)/C27</f>
        <v>64.271773603317882</v>
      </c>
      <c r="F27" s="90">
        <f>(2847*100)/C27</f>
        <v>34.727982434740177</v>
      </c>
      <c r="G27" s="117" t="s">
        <v>183</v>
      </c>
    </row>
    <row r="28" spans="1:7" ht="24">
      <c r="A28" s="177" t="s">
        <v>298</v>
      </c>
      <c r="B28" s="198">
        <v>2183</v>
      </c>
      <c r="C28" s="199">
        <v>2171</v>
      </c>
      <c r="D28" s="200">
        <f>(C28*100)/B28</f>
        <v>99.450297755382508</v>
      </c>
      <c r="E28" s="203">
        <f>(1147*100)/C28</f>
        <v>52.832795946568403</v>
      </c>
      <c r="F28" s="203">
        <f>(1007*100)/C28</f>
        <v>46.384154767388303</v>
      </c>
      <c r="G28" s="205" t="s">
        <v>183</v>
      </c>
    </row>
    <row r="29" spans="1:7" ht="25.5">
      <c r="A29" s="31" t="s">
        <v>48</v>
      </c>
      <c r="B29" s="32">
        <v>6215</v>
      </c>
      <c r="C29" s="68">
        <v>6018</v>
      </c>
      <c r="D29" s="33">
        <f>(C29*100)/B29</f>
        <v>96.830249396621085</v>
      </c>
      <c r="E29" s="91">
        <f>(4122*100)/C29</f>
        <v>68.494516450648049</v>
      </c>
      <c r="F29" s="91">
        <f>(1840*100)/C29</f>
        <v>30.574941841143236</v>
      </c>
      <c r="G29" s="118" t="s">
        <v>183</v>
      </c>
    </row>
    <row r="30" spans="1:7" ht="45.75" customHeight="1">
      <c r="A30" s="347" t="s">
        <v>34</v>
      </c>
      <c r="B30" s="347"/>
      <c r="C30" s="347"/>
      <c r="D30" s="347"/>
      <c r="E30" s="347"/>
      <c r="F30" s="347"/>
    </row>
    <row r="31" spans="1:7">
      <c r="A31" s="405"/>
      <c r="B31" s="405"/>
      <c r="C31" s="405"/>
      <c r="D31" s="405"/>
      <c r="E31" s="405"/>
      <c r="F31" s="405"/>
    </row>
    <row r="38" spans="1:6">
      <c r="A38" s="405"/>
      <c r="B38" s="405"/>
      <c r="C38" s="405"/>
      <c r="D38" s="405"/>
      <c r="E38" s="405"/>
      <c r="F38" s="405"/>
    </row>
    <row r="39" spans="1:6">
      <c r="A39" s="405"/>
      <c r="B39" s="405"/>
      <c r="C39" s="405"/>
      <c r="D39" s="405"/>
      <c r="E39" s="405"/>
      <c r="F39" s="405"/>
    </row>
  </sheetData>
  <mergeCells count="17">
    <mergeCell ref="A2:G2"/>
    <mergeCell ref="A3:A5"/>
    <mergeCell ref="B3:B4"/>
    <mergeCell ref="E3:G3"/>
    <mergeCell ref="C3:D3"/>
    <mergeCell ref="B5:C5"/>
    <mergeCell ref="D5:G5"/>
    <mergeCell ref="A39:F39"/>
    <mergeCell ref="A18:G18"/>
    <mergeCell ref="A30:F30"/>
    <mergeCell ref="A31:F31"/>
    <mergeCell ref="A26:G26"/>
    <mergeCell ref="A10:G10"/>
    <mergeCell ref="A14:G14"/>
    <mergeCell ref="A6:G6"/>
    <mergeCell ref="A22:G22"/>
    <mergeCell ref="A38:F38"/>
  </mergeCells>
  <phoneticPr fontId="53" type="noConversion"/>
  <hyperlinks>
    <hyperlink ref="A1" location="Inhalt!A1" display="Inhalt!A1"/>
  </hyperlinks>
  <pageMargins left="0.70866141732283472" right="0.70866141732283472" top="0.78740157480314965" bottom="0.78740157480314965" header="0.31496062992125984" footer="0.31496062992125984"/>
  <pageSetup paperSize="9" scale="89" orientation="portrait" r:id="rId1"/>
  <headerFooter scaleWithDoc="0">
    <oddHeader>&amp;CBildung in Deutschland 2016 -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zoomScaleNormal="100" workbookViewId="0"/>
  </sheetViews>
  <sheetFormatPr baseColWidth="10" defaultRowHeight="12.75"/>
  <cols>
    <col min="1" max="1" width="29.7109375" customWidth="1"/>
    <col min="2" max="11" width="8.28515625" customWidth="1"/>
  </cols>
  <sheetData>
    <row r="1" spans="1:11" ht="25.5" customHeight="1">
      <c r="A1" s="326" t="s">
        <v>278</v>
      </c>
      <c r="B1" s="111"/>
    </row>
    <row r="2" spans="1:11" ht="25.5" customHeight="1">
      <c r="A2" s="380" t="s">
        <v>31</v>
      </c>
      <c r="B2" s="380"/>
      <c r="C2" s="380"/>
      <c r="D2" s="380"/>
      <c r="E2" s="380"/>
      <c r="F2" s="380"/>
      <c r="G2" s="380"/>
      <c r="H2" s="380"/>
      <c r="I2" s="380"/>
      <c r="J2" s="380"/>
      <c r="K2" s="380"/>
    </row>
    <row r="3" spans="1:11" ht="12.75" customHeight="1">
      <c r="A3" s="349" t="s">
        <v>224</v>
      </c>
      <c r="B3" s="437" t="s">
        <v>134</v>
      </c>
      <c r="C3" s="438"/>
      <c r="D3" s="438"/>
      <c r="E3" s="438"/>
      <c r="F3" s="438"/>
      <c r="G3" s="438"/>
      <c r="H3" s="438"/>
      <c r="I3" s="438"/>
      <c r="J3" s="439"/>
      <c r="K3" s="439"/>
    </row>
    <row r="4" spans="1:11" ht="12.75" customHeight="1">
      <c r="A4" s="354"/>
      <c r="B4" s="440" t="s">
        <v>223</v>
      </c>
      <c r="C4" s="441"/>
      <c r="D4" s="441"/>
      <c r="E4" s="441"/>
      <c r="F4" s="441"/>
      <c r="G4" s="441"/>
      <c r="H4" s="441"/>
      <c r="I4" s="441"/>
      <c r="J4" s="442"/>
      <c r="K4" s="442"/>
    </row>
    <row r="5" spans="1:11" ht="12.75" customHeight="1">
      <c r="A5" s="350"/>
      <c r="B5" s="206">
        <v>2005</v>
      </c>
      <c r="C5" s="207">
        <v>2006</v>
      </c>
      <c r="D5" s="207">
        <v>2007</v>
      </c>
      <c r="E5" s="207">
        <v>2008</v>
      </c>
      <c r="F5" s="207">
        <v>2009</v>
      </c>
      <c r="G5" s="83">
        <v>2010</v>
      </c>
      <c r="H5" s="207">
        <v>2011</v>
      </c>
      <c r="I5" s="83">
        <v>2012</v>
      </c>
      <c r="J5" s="83">
        <v>2013</v>
      </c>
      <c r="K5" s="83">
        <v>2014</v>
      </c>
    </row>
    <row r="6" spans="1:11" ht="12.75" customHeight="1">
      <c r="A6" s="434" t="s">
        <v>234</v>
      </c>
      <c r="B6" s="434"/>
      <c r="C6" s="434"/>
      <c r="D6" s="434"/>
      <c r="E6" s="434"/>
      <c r="F6" s="434"/>
      <c r="G6" s="434"/>
      <c r="H6" s="434"/>
      <c r="I6" s="434"/>
      <c r="J6" s="355"/>
      <c r="K6" s="355"/>
    </row>
    <row r="7" spans="1:11" ht="12.75" customHeight="1">
      <c r="A7" s="53" t="s">
        <v>97</v>
      </c>
      <c r="B7" s="60">
        <v>10156</v>
      </c>
      <c r="C7" s="60">
        <v>9594</v>
      </c>
      <c r="D7" s="60">
        <v>10992</v>
      </c>
      <c r="E7" s="60">
        <v>14946</v>
      </c>
      <c r="F7" s="60">
        <v>16330</v>
      </c>
      <c r="G7" s="59">
        <v>18182</v>
      </c>
      <c r="H7" s="58">
        <v>20895</v>
      </c>
      <c r="I7" s="112">
        <v>20974</v>
      </c>
      <c r="J7" s="112">
        <v>21332</v>
      </c>
      <c r="K7" s="112">
        <v>23096</v>
      </c>
    </row>
    <row r="8" spans="1:11" ht="12.75" customHeight="1">
      <c r="A8" s="434" t="s">
        <v>337</v>
      </c>
      <c r="B8" s="434"/>
      <c r="C8" s="434"/>
      <c r="D8" s="434"/>
      <c r="E8" s="434"/>
      <c r="F8" s="434"/>
      <c r="G8" s="434"/>
      <c r="H8" s="434"/>
      <c r="I8" s="434"/>
      <c r="J8" s="355"/>
      <c r="K8" s="355"/>
    </row>
    <row r="9" spans="1:11" ht="12.75" customHeight="1">
      <c r="A9" s="57" t="s">
        <v>220</v>
      </c>
      <c r="B9" s="46">
        <f>B7/355961*100</f>
        <v>2.8531215498327063</v>
      </c>
      <c r="C9" s="46">
        <f>C7/344822*100</f>
        <v>2.7823050733421879</v>
      </c>
      <c r="D9" s="46">
        <f>D7/361360*100</f>
        <v>3.0418419304848352</v>
      </c>
      <c r="E9" s="46">
        <f>E7/396610*100</f>
        <v>3.7684375078792769</v>
      </c>
      <c r="F9" s="46">
        <f>F7/424273*100</f>
        <v>3.8489368873343346</v>
      </c>
      <c r="G9" s="46">
        <v>4.0999999999999996</v>
      </c>
      <c r="H9" s="46">
        <v>4</v>
      </c>
      <c r="I9" s="46">
        <v>4.2</v>
      </c>
      <c r="J9" s="46">
        <v>4.2</v>
      </c>
      <c r="K9" s="46">
        <v>4.5999999999999996</v>
      </c>
    </row>
    <row r="10" spans="1:11" ht="12.75" customHeight="1">
      <c r="A10" s="434" t="s">
        <v>234</v>
      </c>
      <c r="B10" s="434"/>
      <c r="C10" s="434"/>
      <c r="D10" s="434"/>
      <c r="E10" s="434"/>
      <c r="F10" s="434"/>
      <c r="G10" s="434"/>
      <c r="H10" s="434"/>
      <c r="I10" s="434"/>
      <c r="J10" s="355"/>
      <c r="K10" s="355"/>
    </row>
    <row r="11" spans="1:11" ht="12.75" customHeight="1">
      <c r="A11" s="17" t="s">
        <v>219</v>
      </c>
      <c r="B11" s="19">
        <v>6410</v>
      </c>
      <c r="C11" s="19">
        <f>C7-C12-C13</f>
        <v>5667</v>
      </c>
      <c r="D11" s="19">
        <f>D7-D12-D13</f>
        <v>7094</v>
      </c>
      <c r="E11" s="19">
        <f>E7-E12-E13</f>
        <v>9865</v>
      </c>
      <c r="F11" s="56">
        <v>10425</v>
      </c>
      <c r="G11" s="56">
        <f>G7-G12-G13</f>
        <v>12926</v>
      </c>
      <c r="H11" s="56">
        <v>14975</v>
      </c>
      <c r="I11" s="82">
        <v>15123</v>
      </c>
      <c r="J11" s="82">
        <v>15044</v>
      </c>
      <c r="K11" s="82">
        <v>17034</v>
      </c>
    </row>
    <row r="12" spans="1:11" ht="12.75" customHeight="1">
      <c r="A12" s="208" t="s">
        <v>218</v>
      </c>
      <c r="B12" s="209">
        <v>1442</v>
      </c>
      <c r="C12" s="209">
        <v>1574</v>
      </c>
      <c r="D12" s="209">
        <v>1687</v>
      </c>
      <c r="E12" s="209">
        <v>2222</v>
      </c>
      <c r="F12" s="209">
        <v>2417</v>
      </c>
      <c r="G12" s="209">
        <v>2044</v>
      </c>
      <c r="H12" s="209">
        <v>2630</v>
      </c>
      <c r="I12" s="210">
        <v>2717</v>
      </c>
      <c r="J12" s="210">
        <v>2952</v>
      </c>
      <c r="K12" s="210">
        <v>2606</v>
      </c>
    </row>
    <row r="13" spans="1:11" ht="12.75" customHeight="1">
      <c r="A13" s="17" t="s">
        <v>217</v>
      </c>
      <c r="B13" s="19">
        <v>2304</v>
      </c>
      <c r="C13" s="19">
        <v>2353</v>
      </c>
      <c r="D13" s="19">
        <v>2211</v>
      </c>
      <c r="E13" s="19">
        <v>2859</v>
      </c>
      <c r="F13" s="56">
        <v>3488</v>
      </c>
      <c r="G13" s="56">
        <v>3212</v>
      </c>
      <c r="H13" s="56">
        <v>3290</v>
      </c>
      <c r="I13" s="82">
        <v>3134</v>
      </c>
      <c r="J13" s="82">
        <v>3336</v>
      </c>
      <c r="K13" s="82">
        <v>3456</v>
      </c>
    </row>
    <row r="14" spans="1:11" ht="12.75" customHeight="1">
      <c r="A14" s="414" t="s">
        <v>216</v>
      </c>
      <c r="B14" s="414"/>
      <c r="C14" s="414"/>
      <c r="D14" s="414"/>
      <c r="E14" s="414"/>
      <c r="F14" s="414"/>
      <c r="G14" s="414"/>
      <c r="H14" s="414"/>
      <c r="I14" s="414"/>
      <c r="J14" s="355"/>
      <c r="K14" s="355"/>
    </row>
    <row r="15" spans="1:11" ht="12.75" customHeight="1">
      <c r="A15" s="411" t="s">
        <v>215</v>
      </c>
      <c r="B15" s="411"/>
      <c r="C15" s="411"/>
      <c r="D15" s="411"/>
      <c r="E15" s="411"/>
      <c r="F15" s="411"/>
      <c r="G15" s="411"/>
      <c r="H15" s="411"/>
      <c r="I15" s="411"/>
      <c r="J15" s="430"/>
      <c r="K15" s="430"/>
    </row>
    <row r="16" spans="1:11" s="4" customFormat="1" ht="12.75" customHeight="1">
      <c r="A16" s="53" t="s">
        <v>214</v>
      </c>
      <c r="B16" s="55">
        <v>60.949192595510048</v>
      </c>
      <c r="C16" s="55">
        <v>58.526162184698769</v>
      </c>
      <c r="D16" s="54">
        <v>57.296215429403205</v>
      </c>
      <c r="E16" s="55">
        <v>52.609393817743879</v>
      </c>
      <c r="F16" s="54">
        <v>51.92284139620331</v>
      </c>
      <c r="G16" s="54">
        <v>52</v>
      </c>
      <c r="H16" s="54">
        <v>51</v>
      </c>
      <c r="I16" s="54">
        <v>50</v>
      </c>
      <c r="J16" s="54">
        <v>48</v>
      </c>
      <c r="K16" s="54">
        <v>50</v>
      </c>
    </row>
    <row r="17" spans="1:11" ht="12.75" customHeight="1">
      <c r="A17" s="211" t="s">
        <v>213</v>
      </c>
      <c r="B17" s="212">
        <v>39.050807404489959</v>
      </c>
      <c r="C17" s="212">
        <v>41.473837815301231</v>
      </c>
      <c r="D17" s="213">
        <v>42.703784570596795</v>
      </c>
      <c r="E17" s="212">
        <v>47.390606182256121</v>
      </c>
      <c r="F17" s="213">
        <v>48.077158603796697</v>
      </c>
      <c r="G17" s="213">
        <v>48</v>
      </c>
      <c r="H17" s="213">
        <v>49</v>
      </c>
      <c r="I17" s="213">
        <v>50</v>
      </c>
      <c r="J17" s="213">
        <v>52</v>
      </c>
      <c r="K17" s="213">
        <v>50</v>
      </c>
    </row>
    <row r="18" spans="1:11" ht="12.75" customHeight="1">
      <c r="A18" s="411" t="s">
        <v>173</v>
      </c>
      <c r="B18" s="411"/>
      <c r="C18" s="411"/>
      <c r="D18" s="411"/>
      <c r="E18" s="411"/>
      <c r="F18" s="411"/>
      <c r="G18" s="411"/>
      <c r="H18" s="411"/>
      <c r="I18" s="411"/>
      <c r="J18" s="430"/>
      <c r="K18" s="430"/>
    </row>
    <row r="19" spans="1:11" s="4" customFormat="1" ht="12.75" customHeight="1">
      <c r="A19" s="53" t="s">
        <v>98</v>
      </c>
      <c r="B19" s="52">
        <v>41.788105553367465</v>
      </c>
      <c r="C19" s="52">
        <v>33.489681050656664</v>
      </c>
      <c r="D19" s="52">
        <v>35.098253275109172</v>
      </c>
      <c r="E19" s="52">
        <v>37.541817208617687</v>
      </c>
      <c r="F19" s="49">
        <v>34.574402939375382</v>
      </c>
      <c r="G19" s="49">
        <v>47</v>
      </c>
      <c r="H19" s="49">
        <v>47</v>
      </c>
      <c r="I19" s="49">
        <v>43</v>
      </c>
      <c r="J19" s="49">
        <v>40</v>
      </c>
      <c r="K19" s="49">
        <v>29</v>
      </c>
    </row>
    <row r="20" spans="1:11" ht="12.75" customHeight="1">
      <c r="A20" s="211" t="s">
        <v>99</v>
      </c>
      <c r="B20" s="214">
        <v>58.211894446632527</v>
      </c>
      <c r="C20" s="214">
        <v>66.510318949343343</v>
      </c>
      <c r="D20" s="214">
        <v>64.901746724890828</v>
      </c>
      <c r="E20" s="214">
        <v>62.458182791382313</v>
      </c>
      <c r="F20" s="215">
        <v>65.425597060624625</v>
      </c>
      <c r="G20" s="215">
        <v>53</v>
      </c>
      <c r="H20" s="215">
        <v>53</v>
      </c>
      <c r="I20" s="215">
        <v>57</v>
      </c>
      <c r="J20" s="215">
        <v>60</v>
      </c>
      <c r="K20" s="215">
        <v>71</v>
      </c>
    </row>
    <row r="21" spans="1:11" ht="12.75" customHeight="1">
      <c r="A21" s="411" t="s">
        <v>210</v>
      </c>
      <c r="B21" s="411"/>
      <c r="C21" s="411"/>
      <c r="D21" s="411"/>
      <c r="E21" s="411"/>
      <c r="F21" s="411"/>
      <c r="G21" s="411"/>
      <c r="H21" s="411"/>
      <c r="I21" s="411"/>
      <c r="J21" s="430"/>
      <c r="K21" s="430"/>
    </row>
    <row r="22" spans="1:11" s="4" customFormat="1" ht="12.75" customHeight="1">
      <c r="A22" s="53" t="s">
        <v>209</v>
      </c>
      <c r="B22" s="52">
        <v>58</v>
      </c>
      <c r="C22" s="52">
        <v>53</v>
      </c>
      <c r="D22" s="52">
        <v>53</v>
      </c>
      <c r="E22" s="52">
        <v>54</v>
      </c>
      <c r="F22" s="49">
        <v>52</v>
      </c>
      <c r="G22" s="49">
        <v>60</v>
      </c>
      <c r="H22" s="49">
        <v>62</v>
      </c>
      <c r="I22" s="49">
        <v>60</v>
      </c>
      <c r="J22" s="49">
        <v>58</v>
      </c>
      <c r="K22" s="49">
        <v>45</v>
      </c>
    </row>
    <row r="23" spans="1:11" ht="12.75" customHeight="1">
      <c r="A23" s="211" t="s">
        <v>208</v>
      </c>
      <c r="B23" s="214">
        <v>42</v>
      </c>
      <c r="C23" s="214">
        <v>47</v>
      </c>
      <c r="D23" s="214">
        <v>47</v>
      </c>
      <c r="E23" s="214">
        <v>46</v>
      </c>
      <c r="F23" s="215">
        <v>48</v>
      </c>
      <c r="G23" s="215">
        <v>40</v>
      </c>
      <c r="H23" s="215">
        <v>38</v>
      </c>
      <c r="I23" s="215">
        <v>40</v>
      </c>
      <c r="J23" s="215">
        <v>42</v>
      </c>
      <c r="K23" s="215">
        <v>55</v>
      </c>
    </row>
    <row r="24" spans="1:11" ht="12.75" customHeight="1">
      <c r="A24" s="411" t="s">
        <v>207</v>
      </c>
      <c r="B24" s="411"/>
      <c r="C24" s="411"/>
      <c r="D24" s="411"/>
      <c r="E24" s="411"/>
      <c r="F24" s="411"/>
      <c r="G24" s="411"/>
      <c r="H24" s="411"/>
      <c r="I24" s="411"/>
      <c r="J24" s="430"/>
      <c r="K24" s="430"/>
    </row>
    <row r="25" spans="1:11" s="4" customFormat="1" ht="12.75" customHeight="1">
      <c r="A25" s="53" t="s">
        <v>206</v>
      </c>
      <c r="B25" s="52">
        <v>63.814493895234349</v>
      </c>
      <c r="C25" s="52">
        <v>74.306858453199922</v>
      </c>
      <c r="D25" s="52">
        <v>74.717976710334781</v>
      </c>
      <c r="E25" s="52">
        <v>74.916365582764612</v>
      </c>
      <c r="F25" s="49">
        <v>72.388242498469069</v>
      </c>
      <c r="G25" s="49">
        <v>77</v>
      </c>
      <c r="H25" s="49">
        <v>78</v>
      </c>
      <c r="I25" s="49">
        <v>79</v>
      </c>
      <c r="J25" s="49">
        <v>78</v>
      </c>
      <c r="K25" s="49">
        <v>72</v>
      </c>
    </row>
    <row r="26" spans="1:11" ht="12.75" customHeight="1">
      <c r="A26" s="211" t="s">
        <v>205</v>
      </c>
      <c r="B26" s="214">
        <v>29.253643166601023</v>
      </c>
      <c r="C26" s="214">
        <v>23.618928496977276</v>
      </c>
      <c r="D26" s="214">
        <v>20.769650655021834</v>
      </c>
      <c r="E26" s="214">
        <v>24.427940586109994</v>
      </c>
      <c r="F26" s="215">
        <v>26.399265156154318</v>
      </c>
      <c r="G26" s="215">
        <v>21</v>
      </c>
      <c r="H26" s="215">
        <v>21</v>
      </c>
      <c r="I26" s="215">
        <v>19</v>
      </c>
      <c r="J26" s="215">
        <v>21</v>
      </c>
      <c r="K26" s="215">
        <v>26</v>
      </c>
    </row>
    <row r="27" spans="1:11" s="4" customFormat="1" ht="12.75" customHeight="1">
      <c r="A27" s="53" t="s">
        <v>204</v>
      </c>
      <c r="B27" s="52">
        <v>6.9318629381646319</v>
      </c>
      <c r="C27" s="52">
        <v>2.0742130498228062</v>
      </c>
      <c r="D27" s="52">
        <v>4.512372634643377</v>
      </c>
      <c r="E27" s="52">
        <v>0.65569383112538471</v>
      </c>
      <c r="F27" s="49">
        <v>1.2124923453766074</v>
      </c>
      <c r="G27" s="49">
        <v>2</v>
      </c>
      <c r="H27" s="49">
        <v>2</v>
      </c>
      <c r="I27" s="49">
        <v>1</v>
      </c>
      <c r="J27" s="49">
        <v>1</v>
      </c>
      <c r="K27" s="49">
        <v>2</v>
      </c>
    </row>
    <row r="28" spans="1:11" ht="12.75" customHeight="1">
      <c r="A28" s="411" t="s">
        <v>203</v>
      </c>
      <c r="B28" s="411"/>
      <c r="C28" s="411"/>
      <c r="D28" s="411"/>
      <c r="E28" s="411"/>
      <c r="F28" s="411"/>
      <c r="G28" s="411"/>
      <c r="H28" s="411"/>
      <c r="I28" s="411"/>
      <c r="J28" s="430"/>
      <c r="K28" s="430"/>
    </row>
    <row r="29" spans="1:11" s="4" customFormat="1" ht="12.75" customHeight="1">
      <c r="A29" s="48" t="s">
        <v>100</v>
      </c>
      <c r="B29" s="52">
        <v>4.6081134304844431</v>
      </c>
      <c r="C29" s="52">
        <v>6.8688763810715034</v>
      </c>
      <c r="D29" s="52">
        <v>7.3780931586608434</v>
      </c>
      <c r="E29" s="52">
        <v>13.120567375886525</v>
      </c>
      <c r="F29" s="49">
        <v>13.563992651561543</v>
      </c>
      <c r="G29" s="49">
        <v>22.225277747222528</v>
      </c>
      <c r="H29" s="49">
        <v>22</v>
      </c>
      <c r="I29" s="49">
        <v>22</v>
      </c>
      <c r="J29" s="49">
        <v>20.345021563847741</v>
      </c>
      <c r="K29" s="49">
        <v>16.578628333910633</v>
      </c>
    </row>
    <row r="30" spans="1:11" ht="12.75" customHeight="1">
      <c r="A30" s="216" t="s">
        <v>101</v>
      </c>
      <c r="B30" s="217" t="s">
        <v>279</v>
      </c>
      <c r="C30" s="217" t="s">
        <v>279</v>
      </c>
      <c r="D30" s="217" t="s">
        <v>279</v>
      </c>
      <c r="E30" s="217" t="s">
        <v>279</v>
      </c>
      <c r="F30" s="217" t="s">
        <v>279</v>
      </c>
      <c r="G30" s="217" t="s">
        <v>279</v>
      </c>
      <c r="H30" s="217" t="s">
        <v>279</v>
      </c>
      <c r="I30" s="218" t="s">
        <v>279</v>
      </c>
      <c r="J30" s="219">
        <v>0</v>
      </c>
      <c r="K30" s="219">
        <v>0</v>
      </c>
    </row>
    <row r="31" spans="1:11" s="4" customFormat="1" ht="12.75" customHeight="1">
      <c r="A31" s="48" t="s">
        <v>102</v>
      </c>
      <c r="B31" s="52">
        <v>66.965340685309172</v>
      </c>
      <c r="C31" s="52">
        <v>64.008755472170108</v>
      </c>
      <c r="D31" s="52">
        <v>60.043668122270745</v>
      </c>
      <c r="E31" s="52">
        <v>54.569784557741194</v>
      </c>
      <c r="F31" s="49">
        <v>54.145744029393747</v>
      </c>
      <c r="G31" s="49">
        <v>46.370036299637</v>
      </c>
      <c r="H31" s="49">
        <v>47</v>
      </c>
      <c r="I31" s="49">
        <v>44</v>
      </c>
      <c r="J31" s="49">
        <v>47.163885242827675</v>
      </c>
      <c r="K31" s="49">
        <v>51.801177693107036</v>
      </c>
    </row>
    <row r="32" spans="1:11" ht="12.75" customHeight="1">
      <c r="A32" s="216" t="s">
        <v>103</v>
      </c>
      <c r="B32" s="214">
        <v>11.874753840094526</v>
      </c>
      <c r="C32" s="214">
        <v>9.2245153220762965</v>
      </c>
      <c r="D32" s="214">
        <v>12.072416302765648</v>
      </c>
      <c r="E32" s="214">
        <v>7.9352335072929217</v>
      </c>
      <c r="F32" s="215">
        <v>7.8689528475199015</v>
      </c>
      <c r="G32" s="215">
        <v>10.361896381036189</v>
      </c>
      <c r="H32" s="215">
        <v>10</v>
      </c>
      <c r="I32" s="215">
        <v>10</v>
      </c>
      <c r="J32" s="215">
        <v>8.8036752297018559</v>
      </c>
      <c r="K32" s="215">
        <v>7.4385174922064419</v>
      </c>
    </row>
    <row r="33" spans="1:11" s="4" customFormat="1" ht="12.75" customHeight="1">
      <c r="A33" s="48" t="s">
        <v>104</v>
      </c>
      <c r="B33" s="52">
        <v>6.0949192595510047</v>
      </c>
      <c r="C33" s="52">
        <v>8.5678549093183243</v>
      </c>
      <c r="D33" s="52">
        <v>8.7427219796215425</v>
      </c>
      <c r="E33" s="52">
        <v>12.779338953566171</v>
      </c>
      <c r="F33" s="49">
        <v>14.49479485609308</v>
      </c>
      <c r="G33" s="49">
        <v>11.324386756132439</v>
      </c>
      <c r="H33" s="49">
        <v>12</v>
      </c>
      <c r="I33" s="49">
        <v>14</v>
      </c>
      <c r="J33" s="49">
        <v>14.616538533658355</v>
      </c>
      <c r="K33" s="49">
        <v>14.911673016972635</v>
      </c>
    </row>
    <row r="34" spans="1:11" ht="12.75" customHeight="1">
      <c r="A34" s="216" t="s">
        <v>197</v>
      </c>
      <c r="B34" s="217" t="s">
        <v>279</v>
      </c>
      <c r="C34" s="217" t="s">
        <v>279</v>
      </c>
      <c r="D34" s="217" t="s">
        <v>279</v>
      </c>
      <c r="E34" s="217" t="s">
        <v>279</v>
      </c>
      <c r="F34" s="217" t="s">
        <v>279</v>
      </c>
      <c r="G34" s="217" t="s">
        <v>279</v>
      </c>
      <c r="H34" s="217" t="s">
        <v>279</v>
      </c>
      <c r="I34" s="218" t="s">
        <v>279</v>
      </c>
      <c r="J34" s="219">
        <v>0</v>
      </c>
      <c r="K34" s="219">
        <v>0</v>
      </c>
    </row>
    <row r="35" spans="1:11" s="4" customFormat="1" ht="12.75" customHeight="1">
      <c r="A35" s="48" t="s">
        <v>105</v>
      </c>
      <c r="B35" s="52">
        <v>0.15754233950374164</v>
      </c>
      <c r="C35" s="52">
        <v>0.16677089847821555</v>
      </c>
      <c r="D35" s="52">
        <v>0.27292576419213971</v>
      </c>
      <c r="E35" s="52">
        <v>0.1806503412284223</v>
      </c>
      <c r="F35" s="49">
        <v>0.14696876913655849</v>
      </c>
      <c r="G35" s="49">
        <v>0.23099769002309978</v>
      </c>
      <c r="H35" s="49">
        <v>0</v>
      </c>
      <c r="I35" s="49">
        <v>0</v>
      </c>
      <c r="J35" s="49">
        <v>0.40783798987436715</v>
      </c>
      <c r="K35" s="49">
        <v>0.41565639071700727</v>
      </c>
    </row>
    <row r="36" spans="1:11" ht="12.75" customHeight="1">
      <c r="A36" s="216" t="s">
        <v>106</v>
      </c>
      <c r="B36" s="214">
        <v>10.299330445057109</v>
      </c>
      <c r="C36" s="214">
        <v>11.163227016885553</v>
      </c>
      <c r="D36" s="214">
        <v>11.490174672489083</v>
      </c>
      <c r="E36" s="214">
        <v>11.407734510905929</v>
      </c>
      <c r="F36" s="215">
        <v>9.7795468462951618</v>
      </c>
      <c r="G36" s="215">
        <v>9.4874051259487402</v>
      </c>
      <c r="H36" s="215">
        <v>9</v>
      </c>
      <c r="I36" s="215">
        <v>9</v>
      </c>
      <c r="J36" s="215">
        <v>8.1895743483967749</v>
      </c>
      <c r="K36" s="215">
        <v>8.0879806027017658</v>
      </c>
    </row>
    <row r="37" spans="1:11" s="4" customFormat="1" ht="12.75" customHeight="1">
      <c r="A37" s="48" t="s">
        <v>107</v>
      </c>
      <c r="B37" s="51" t="s">
        <v>279</v>
      </c>
      <c r="C37" s="51" t="s">
        <v>279</v>
      </c>
      <c r="D37" s="51" t="s">
        <v>279</v>
      </c>
      <c r="E37" s="52">
        <v>6.6907533788304564E-3</v>
      </c>
      <c r="F37" s="51" t="s">
        <v>279</v>
      </c>
      <c r="G37" s="50" t="s">
        <v>279</v>
      </c>
      <c r="H37" s="49">
        <v>0</v>
      </c>
      <c r="I37" s="49">
        <v>1</v>
      </c>
      <c r="J37" s="49">
        <v>0.47346709169323087</v>
      </c>
      <c r="K37" s="49">
        <v>0.76636647038448213</v>
      </c>
    </row>
    <row r="38" spans="1:11" ht="12.75" customHeight="1">
      <c r="A38" s="432" t="s">
        <v>95</v>
      </c>
      <c r="B38" s="432"/>
      <c r="C38" s="432"/>
      <c r="D38" s="432"/>
      <c r="E38" s="432"/>
      <c r="F38" s="432"/>
      <c r="G38" s="432"/>
      <c r="H38" s="432"/>
      <c r="I38" s="432"/>
      <c r="J38" s="433"/>
      <c r="K38" s="433"/>
    </row>
    <row r="39" spans="1:11" ht="12.75" customHeight="1">
      <c r="A39" s="48" t="s">
        <v>108</v>
      </c>
      <c r="B39" s="47">
        <v>29.1</v>
      </c>
      <c r="C39" s="47">
        <v>29.4</v>
      </c>
      <c r="D39" s="47">
        <v>29</v>
      </c>
      <c r="E39" s="47">
        <v>29.5</v>
      </c>
      <c r="F39" s="46">
        <v>28.9</v>
      </c>
      <c r="G39" s="46">
        <v>29.4</v>
      </c>
      <c r="H39" s="46">
        <v>29.1</v>
      </c>
      <c r="I39" s="113">
        <v>28.8</v>
      </c>
      <c r="J39" s="113">
        <v>28.4</v>
      </c>
      <c r="K39" s="113">
        <v>29</v>
      </c>
    </row>
    <row r="40" spans="1:11" ht="12.75" customHeight="1">
      <c r="A40" s="411" t="s">
        <v>96</v>
      </c>
      <c r="B40" s="411"/>
      <c r="C40" s="411"/>
      <c r="D40" s="411"/>
      <c r="E40" s="411"/>
      <c r="F40" s="411"/>
      <c r="G40" s="411"/>
      <c r="H40" s="411"/>
      <c r="I40" s="411"/>
      <c r="J40" s="430"/>
      <c r="K40" s="430"/>
    </row>
    <row r="41" spans="1:11" ht="12.75" customHeight="1">
      <c r="A41" s="431" t="s">
        <v>234</v>
      </c>
      <c r="B41" s="431"/>
      <c r="C41" s="431"/>
      <c r="D41" s="431"/>
      <c r="E41" s="431"/>
      <c r="F41" s="431"/>
      <c r="G41" s="431"/>
      <c r="H41" s="431"/>
      <c r="I41" s="431"/>
      <c r="J41" s="355"/>
      <c r="K41" s="355"/>
    </row>
    <row r="42" spans="1:11" ht="12.75" customHeight="1">
      <c r="A42" s="45" t="s">
        <v>109</v>
      </c>
      <c r="B42" s="44">
        <v>329</v>
      </c>
      <c r="C42" s="44">
        <v>366</v>
      </c>
      <c r="D42" s="44">
        <v>539</v>
      </c>
      <c r="E42" s="44">
        <v>661</v>
      </c>
      <c r="F42" s="43">
        <v>717</v>
      </c>
      <c r="G42" s="43">
        <v>715</v>
      </c>
      <c r="H42" s="43">
        <v>793</v>
      </c>
      <c r="I42" s="43">
        <v>870</v>
      </c>
      <c r="J42" s="43">
        <v>1008</v>
      </c>
      <c r="K42" s="43">
        <v>1028</v>
      </c>
    </row>
    <row r="43" spans="1:11" ht="12.75" customHeight="1">
      <c r="A43" s="220" t="s">
        <v>110</v>
      </c>
      <c r="B43" s="217" t="s">
        <v>279</v>
      </c>
      <c r="C43" s="217" t="s">
        <v>279</v>
      </c>
      <c r="D43" s="217" t="s">
        <v>279</v>
      </c>
      <c r="E43" s="217" t="s">
        <v>279</v>
      </c>
      <c r="F43" s="217" t="s">
        <v>279</v>
      </c>
      <c r="G43" s="217" t="s">
        <v>279</v>
      </c>
      <c r="H43" s="217" t="s">
        <v>279</v>
      </c>
      <c r="I43" s="218" t="s">
        <v>279</v>
      </c>
      <c r="J43" s="218" t="s">
        <v>279</v>
      </c>
      <c r="K43" s="219">
        <v>21</v>
      </c>
    </row>
    <row r="44" spans="1:11" ht="12.75" customHeight="1">
      <c r="A44" s="45" t="s">
        <v>111</v>
      </c>
      <c r="B44" s="44">
        <v>264</v>
      </c>
      <c r="C44" s="44">
        <v>126</v>
      </c>
      <c r="D44" s="44">
        <v>121</v>
      </c>
      <c r="E44" s="44">
        <v>162</v>
      </c>
      <c r="F44" s="43">
        <v>191</v>
      </c>
      <c r="G44" s="43">
        <v>138</v>
      </c>
      <c r="H44" s="43">
        <v>279</v>
      </c>
      <c r="I44" s="43">
        <v>309</v>
      </c>
      <c r="J44" s="43">
        <v>425</v>
      </c>
      <c r="K44" s="43">
        <v>427</v>
      </c>
    </row>
    <row r="45" spans="1:11" ht="12.75" customHeight="1">
      <c r="A45" s="220" t="s">
        <v>112</v>
      </c>
      <c r="B45" s="221">
        <v>149</v>
      </c>
      <c r="C45" s="221">
        <v>160</v>
      </c>
      <c r="D45" s="221">
        <v>212</v>
      </c>
      <c r="E45" s="221">
        <v>321</v>
      </c>
      <c r="F45" s="222">
        <v>426</v>
      </c>
      <c r="G45" s="222">
        <v>334</v>
      </c>
      <c r="H45" s="222">
        <v>318</v>
      </c>
      <c r="I45" s="222">
        <v>244</v>
      </c>
      <c r="J45" s="222">
        <v>226</v>
      </c>
      <c r="K45" s="222">
        <v>148</v>
      </c>
    </row>
    <row r="46" spans="1:11" ht="12.75" customHeight="1">
      <c r="A46" s="45" t="s">
        <v>113</v>
      </c>
      <c r="B46" s="51" t="s">
        <v>279</v>
      </c>
      <c r="C46" s="44">
        <v>94</v>
      </c>
      <c r="D46" s="44">
        <v>112</v>
      </c>
      <c r="E46" s="44">
        <v>186</v>
      </c>
      <c r="F46" s="43">
        <v>91</v>
      </c>
      <c r="G46" s="43">
        <v>198</v>
      </c>
      <c r="H46" s="43">
        <v>255</v>
      </c>
      <c r="I46" s="43">
        <v>285</v>
      </c>
      <c r="J46" s="43">
        <v>414</v>
      </c>
      <c r="K46" s="43">
        <v>508</v>
      </c>
    </row>
    <row r="47" spans="1:11" ht="12.75" customHeight="1">
      <c r="A47" s="220" t="s">
        <v>114</v>
      </c>
      <c r="B47" s="221">
        <v>2040</v>
      </c>
      <c r="C47" s="221">
        <v>2133</v>
      </c>
      <c r="D47" s="221">
        <v>1978</v>
      </c>
      <c r="E47" s="221">
        <v>2511</v>
      </c>
      <c r="F47" s="222">
        <v>3206</v>
      </c>
      <c r="G47" s="222">
        <v>2876</v>
      </c>
      <c r="H47" s="222">
        <v>2756</v>
      </c>
      <c r="I47" s="222">
        <v>2540</v>
      </c>
      <c r="J47" s="222">
        <v>2497</v>
      </c>
      <c r="K47" s="222">
        <v>2521</v>
      </c>
    </row>
    <row r="48" spans="1:11" ht="12.75" customHeight="1">
      <c r="A48" s="45" t="s">
        <v>115</v>
      </c>
      <c r="B48" s="44">
        <v>1009</v>
      </c>
      <c r="C48" s="44">
        <v>1295</v>
      </c>
      <c r="D48" s="44">
        <v>1778</v>
      </c>
      <c r="E48" s="44">
        <v>1773</v>
      </c>
      <c r="F48" s="43">
        <v>1862</v>
      </c>
      <c r="G48" s="43">
        <v>1113</v>
      </c>
      <c r="H48" s="43">
        <v>1548</v>
      </c>
      <c r="I48" s="43">
        <v>2337</v>
      </c>
      <c r="J48" s="43">
        <v>2064</v>
      </c>
      <c r="K48" s="43">
        <v>2069</v>
      </c>
    </row>
    <row r="49" spans="1:11" ht="12.75" customHeight="1">
      <c r="A49" s="220" t="s">
        <v>116</v>
      </c>
      <c r="B49" s="221">
        <v>149</v>
      </c>
      <c r="C49" s="221">
        <v>201</v>
      </c>
      <c r="D49" s="221">
        <v>268</v>
      </c>
      <c r="E49" s="221">
        <v>322</v>
      </c>
      <c r="F49" s="222">
        <v>534</v>
      </c>
      <c r="G49" s="222">
        <v>488</v>
      </c>
      <c r="H49" s="222">
        <v>622</v>
      </c>
      <c r="I49" s="222">
        <v>782</v>
      </c>
      <c r="J49" s="222">
        <v>859</v>
      </c>
      <c r="K49" s="222">
        <v>731</v>
      </c>
    </row>
    <row r="50" spans="1:11" ht="12.75" customHeight="1">
      <c r="A50" s="45" t="s">
        <v>117</v>
      </c>
      <c r="B50" s="44">
        <v>31</v>
      </c>
      <c r="C50" s="44">
        <v>88</v>
      </c>
      <c r="D50" s="44">
        <v>159</v>
      </c>
      <c r="E50" s="44">
        <v>650</v>
      </c>
      <c r="F50" s="43">
        <v>572</v>
      </c>
      <c r="G50" s="43">
        <v>494</v>
      </c>
      <c r="H50" s="43">
        <v>580</v>
      </c>
      <c r="I50" s="43">
        <v>398</v>
      </c>
      <c r="J50" s="43">
        <v>434</v>
      </c>
      <c r="K50" s="43">
        <v>649</v>
      </c>
    </row>
    <row r="51" spans="1:11" ht="12.75" customHeight="1">
      <c r="A51" s="220" t="s">
        <v>118</v>
      </c>
      <c r="B51" s="221">
        <v>4370</v>
      </c>
      <c r="C51" s="221">
        <v>3278</v>
      </c>
      <c r="D51" s="221">
        <v>3934</v>
      </c>
      <c r="E51" s="221">
        <v>5629</v>
      </c>
      <c r="F51" s="222">
        <v>5793</v>
      </c>
      <c r="G51" s="222">
        <v>8837</v>
      </c>
      <c r="H51" s="222">
        <v>10210</v>
      </c>
      <c r="I51" s="222">
        <v>9586</v>
      </c>
      <c r="J51" s="222">
        <v>9513</v>
      </c>
      <c r="K51" s="222">
        <v>11244</v>
      </c>
    </row>
    <row r="52" spans="1:11" ht="12.75" customHeight="1">
      <c r="A52" s="45" t="s">
        <v>119</v>
      </c>
      <c r="B52" s="44">
        <v>366</v>
      </c>
      <c r="C52" s="44">
        <v>329</v>
      </c>
      <c r="D52" s="44">
        <v>334</v>
      </c>
      <c r="E52" s="44">
        <v>365</v>
      </c>
      <c r="F52" s="43">
        <v>485</v>
      </c>
      <c r="G52" s="43">
        <v>590</v>
      </c>
      <c r="H52" s="43">
        <v>594</v>
      </c>
      <c r="I52" s="43">
        <v>724</v>
      </c>
      <c r="J52" s="43">
        <v>839</v>
      </c>
      <c r="K52" s="43">
        <v>767</v>
      </c>
    </row>
    <row r="53" spans="1:11" ht="12.75" customHeight="1">
      <c r="A53" s="220" t="s">
        <v>120</v>
      </c>
      <c r="B53" s="217" t="s">
        <v>279</v>
      </c>
      <c r="C53" s="217" t="s">
        <v>279</v>
      </c>
      <c r="D53" s="217" t="s">
        <v>279</v>
      </c>
      <c r="E53" s="221">
        <v>433</v>
      </c>
      <c r="F53" s="222">
        <v>600</v>
      </c>
      <c r="G53" s="222">
        <v>926</v>
      </c>
      <c r="H53" s="222">
        <v>984</v>
      </c>
      <c r="I53" s="222">
        <v>1037</v>
      </c>
      <c r="J53" s="222">
        <v>1086</v>
      </c>
      <c r="K53" s="222">
        <v>1256</v>
      </c>
    </row>
    <row r="54" spans="1:11" ht="15" customHeight="1">
      <c r="A54" s="45" t="s">
        <v>121</v>
      </c>
      <c r="B54" s="44">
        <v>795</v>
      </c>
      <c r="C54" s="44">
        <v>868</v>
      </c>
      <c r="D54" s="44">
        <v>861</v>
      </c>
      <c r="E54" s="44">
        <v>1056</v>
      </c>
      <c r="F54" s="43">
        <v>1031</v>
      </c>
      <c r="G54" s="43">
        <v>922</v>
      </c>
      <c r="H54" s="43">
        <v>1212</v>
      </c>
      <c r="I54" s="43">
        <v>1236</v>
      </c>
      <c r="J54" s="43">
        <v>1365</v>
      </c>
      <c r="K54" s="43">
        <v>1204</v>
      </c>
    </row>
    <row r="55" spans="1:11">
      <c r="A55" s="220" t="s">
        <v>122</v>
      </c>
      <c r="B55" s="221">
        <v>345</v>
      </c>
      <c r="C55" s="221">
        <v>342</v>
      </c>
      <c r="D55" s="221">
        <v>343</v>
      </c>
      <c r="E55" s="221">
        <v>512</v>
      </c>
      <c r="F55" s="222">
        <v>426</v>
      </c>
      <c r="G55" s="222">
        <v>300</v>
      </c>
      <c r="H55" s="222">
        <v>478</v>
      </c>
      <c r="I55" s="222">
        <v>455</v>
      </c>
      <c r="J55" s="222">
        <v>502</v>
      </c>
      <c r="K55" s="222">
        <v>516</v>
      </c>
    </row>
    <row r="56" spans="1:11">
      <c r="A56" s="45" t="s">
        <v>123</v>
      </c>
      <c r="B56" s="44">
        <v>305</v>
      </c>
      <c r="C56" s="44">
        <v>311</v>
      </c>
      <c r="D56" s="44">
        <v>350</v>
      </c>
      <c r="E56" s="44">
        <v>354</v>
      </c>
      <c r="F56" s="43">
        <v>396</v>
      </c>
      <c r="G56" s="43">
        <v>251</v>
      </c>
      <c r="H56" s="43">
        <v>266</v>
      </c>
      <c r="I56" s="43">
        <v>171</v>
      </c>
      <c r="J56" s="43">
        <v>100</v>
      </c>
      <c r="K56" s="43" t="s">
        <v>279</v>
      </c>
    </row>
    <row r="57" spans="1:11">
      <c r="A57" s="223" t="s">
        <v>124</v>
      </c>
      <c r="B57" s="224">
        <v>4</v>
      </c>
      <c r="C57" s="224">
        <v>3</v>
      </c>
      <c r="D57" s="224">
        <v>3</v>
      </c>
      <c r="E57" s="224">
        <v>11</v>
      </c>
      <c r="F57" s="225" t="s">
        <v>279</v>
      </c>
      <c r="G57" s="226" t="s">
        <v>279</v>
      </c>
      <c r="H57" s="226" t="s">
        <v>279</v>
      </c>
      <c r="I57" s="226" t="s">
        <v>279</v>
      </c>
      <c r="J57" s="226" t="s">
        <v>279</v>
      </c>
      <c r="K57" s="227">
        <v>7</v>
      </c>
    </row>
    <row r="58" spans="1:11" ht="46.5" customHeight="1">
      <c r="A58" s="435" t="s">
        <v>33</v>
      </c>
      <c r="B58" s="435"/>
      <c r="C58" s="435"/>
      <c r="D58" s="435"/>
      <c r="E58" s="435"/>
      <c r="F58" s="435"/>
      <c r="G58" s="435"/>
      <c r="H58" s="435"/>
      <c r="I58" s="435"/>
    </row>
    <row r="59" spans="1:11">
      <c r="A59" s="436"/>
      <c r="B59" s="436"/>
      <c r="C59" s="436"/>
      <c r="D59" s="436"/>
      <c r="E59" s="436"/>
      <c r="F59" s="436"/>
      <c r="G59" s="436"/>
    </row>
    <row r="60" spans="1:11" ht="12.75" customHeight="1"/>
  </sheetData>
  <mergeCells count="18">
    <mergeCell ref="A2:K2"/>
    <mergeCell ref="A10:K10"/>
    <mergeCell ref="A58:I58"/>
    <mergeCell ref="A3:A5"/>
    <mergeCell ref="A59:G59"/>
    <mergeCell ref="B3:K3"/>
    <mergeCell ref="B4:K4"/>
    <mergeCell ref="A6:K6"/>
    <mergeCell ref="A8:K8"/>
    <mergeCell ref="A14:K14"/>
    <mergeCell ref="A40:K40"/>
    <mergeCell ref="A41:K41"/>
    <mergeCell ref="A15:K15"/>
    <mergeCell ref="A18:K18"/>
    <mergeCell ref="A21:K21"/>
    <mergeCell ref="A24:K24"/>
    <mergeCell ref="A28:K28"/>
    <mergeCell ref="A38:K38"/>
  </mergeCells>
  <phoneticPr fontId="53"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 in Deutschland 2016 - (Web-)Tabellen F1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zoomScaleNormal="100" zoomScaleSheetLayoutView="90" workbookViewId="0">
      <pane xSplit="28275" topLeftCell="Z1"/>
      <selection pane="topRight" sqref="A1:B1"/>
    </sheetView>
  </sheetViews>
  <sheetFormatPr baseColWidth="10" defaultRowHeight="12.75"/>
  <cols>
    <col min="1" max="1" width="29.42578125" customWidth="1"/>
    <col min="2" max="11" width="8.28515625" customWidth="1"/>
  </cols>
  <sheetData>
    <row r="1" spans="1:11" ht="25.5" customHeight="1">
      <c r="A1" s="326" t="s">
        <v>278</v>
      </c>
      <c r="B1" s="111"/>
    </row>
    <row r="2" spans="1:11" ht="25.5" customHeight="1">
      <c r="A2" s="380" t="s">
        <v>4</v>
      </c>
      <c r="B2" s="380"/>
      <c r="C2" s="380"/>
      <c r="D2" s="380"/>
      <c r="E2" s="380"/>
      <c r="F2" s="380"/>
      <c r="G2" s="380"/>
      <c r="H2" s="380"/>
      <c r="I2" s="380"/>
      <c r="J2" s="380"/>
      <c r="K2" s="380"/>
    </row>
    <row r="3" spans="1:11" ht="12.75" customHeight="1">
      <c r="A3" s="349" t="s">
        <v>224</v>
      </c>
      <c r="B3" s="437" t="s">
        <v>223</v>
      </c>
      <c r="C3" s="438"/>
      <c r="D3" s="438"/>
      <c r="E3" s="438"/>
      <c r="F3" s="438"/>
      <c r="G3" s="438"/>
      <c r="H3" s="438"/>
      <c r="I3" s="438"/>
      <c r="J3" s="439"/>
      <c r="K3" s="439"/>
    </row>
    <row r="4" spans="1:11" ht="12.75" customHeight="1">
      <c r="A4" s="350"/>
      <c r="B4" s="206">
        <v>2005</v>
      </c>
      <c r="C4" s="207">
        <v>2006</v>
      </c>
      <c r="D4" s="207">
        <v>2007</v>
      </c>
      <c r="E4" s="207">
        <v>2008</v>
      </c>
      <c r="F4" s="207">
        <v>2009</v>
      </c>
      <c r="G4" s="83">
        <v>2010</v>
      </c>
      <c r="H4" s="207">
        <v>2011</v>
      </c>
      <c r="I4" s="83">
        <v>2012</v>
      </c>
      <c r="J4" s="83">
        <v>2013</v>
      </c>
      <c r="K4" s="83">
        <v>2014</v>
      </c>
    </row>
    <row r="5" spans="1:11" ht="12.75" customHeight="1">
      <c r="A5" s="434" t="s">
        <v>234</v>
      </c>
      <c r="B5" s="434"/>
      <c r="C5" s="434"/>
      <c r="D5" s="434"/>
      <c r="E5" s="434"/>
      <c r="F5" s="434"/>
      <c r="G5" s="434"/>
      <c r="H5" s="434"/>
      <c r="I5" s="434"/>
      <c r="J5" s="355"/>
      <c r="K5" s="355"/>
    </row>
    <row r="6" spans="1:11" ht="12.75" customHeight="1">
      <c r="A6" s="53" t="s">
        <v>222</v>
      </c>
      <c r="B6" s="60">
        <v>2340</v>
      </c>
      <c r="C6" s="60">
        <v>2579</v>
      </c>
      <c r="D6" s="60">
        <v>4429</v>
      </c>
      <c r="E6" s="60">
        <v>13943</v>
      </c>
      <c r="F6" s="65">
        <v>15139</v>
      </c>
      <c r="G6" s="65">
        <v>15740</v>
      </c>
      <c r="H6" s="65">
        <v>20952</v>
      </c>
      <c r="I6" s="65">
        <v>20212</v>
      </c>
      <c r="J6" s="65">
        <v>15216</v>
      </c>
      <c r="K6" s="65">
        <v>24526</v>
      </c>
    </row>
    <row r="7" spans="1:11" ht="12.75" customHeight="1">
      <c r="A7" s="434" t="s">
        <v>221</v>
      </c>
      <c r="B7" s="434"/>
      <c r="C7" s="434"/>
      <c r="D7" s="434"/>
      <c r="E7" s="434"/>
      <c r="F7" s="434"/>
      <c r="G7" s="434"/>
      <c r="H7" s="434"/>
      <c r="I7" s="434"/>
      <c r="J7" s="355"/>
      <c r="K7" s="355"/>
    </row>
    <row r="8" spans="1:11" ht="13.5" customHeight="1">
      <c r="A8" s="57" t="s">
        <v>220</v>
      </c>
      <c r="B8" s="64">
        <f>B6/355961*100</f>
        <v>0.65737538662943407</v>
      </c>
      <c r="C8" s="64">
        <f>C6/344822*100</f>
        <v>0.74792211633828465</v>
      </c>
      <c r="D8" s="64">
        <f>D6/361360*100</f>
        <v>1.2256475536860747</v>
      </c>
      <c r="E8" s="64">
        <f>E6/396610*100</f>
        <v>3.5155442374120676</v>
      </c>
      <c r="F8" s="63">
        <f>F6/424273*100</f>
        <v>3.5682214046144813</v>
      </c>
      <c r="G8" s="63">
        <v>3.5</v>
      </c>
      <c r="H8" s="63">
        <v>4</v>
      </c>
      <c r="I8" s="63">
        <v>4.0999999999999996</v>
      </c>
      <c r="J8" s="63">
        <v>3</v>
      </c>
      <c r="K8" s="63">
        <v>4.9000000000000004</v>
      </c>
    </row>
    <row r="9" spans="1:11" ht="12.75" customHeight="1">
      <c r="A9" s="434" t="s">
        <v>234</v>
      </c>
      <c r="B9" s="434"/>
      <c r="C9" s="434"/>
      <c r="D9" s="434"/>
      <c r="E9" s="434"/>
      <c r="F9" s="434"/>
      <c r="G9" s="434"/>
      <c r="H9" s="434"/>
      <c r="I9" s="434"/>
      <c r="J9" s="355"/>
      <c r="K9" s="355"/>
    </row>
    <row r="10" spans="1:11" ht="12.75" customHeight="1">
      <c r="A10" s="17" t="s">
        <v>219</v>
      </c>
      <c r="B10" s="19">
        <v>1573</v>
      </c>
      <c r="C10" s="19">
        <v>1526</v>
      </c>
      <c r="D10" s="19">
        <f>4429-1552</f>
        <v>2877</v>
      </c>
      <c r="E10" s="19">
        <f>13943-E11-E12</f>
        <v>12694</v>
      </c>
      <c r="F10" s="56">
        <f>F6-F11-F12</f>
        <v>12764</v>
      </c>
      <c r="G10" s="18">
        <f>G6-G12-G11</f>
        <v>13242</v>
      </c>
      <c r="H10" s="18">
        <v>17925</v>
      </c>
      <c r="I10" s="114">
        <v>16652</v>
      </c>
      <c r="J10" s="114">
        <v>11937</v>
      </c>
      <c r="K10" s="114">
        <v>21061</v>
      </c>
    </row>
    <row r="11" spans="1:11" ht="12.75" customHeight="1">
      <c r="A11" s="208" t="s">
        <v>218</v>
      </c>
      <c r="B11" s="209">
        <v>328</v>
      </c>
      <c r="C11" s="209">
        <v>399</v>
      </c>
      <c r="D11" s="209">
        <v>234</v>
      </c>
      <c r="E11" s="209">
        <v>406</v>
      </c>
      <c r="F11" s="209">
        <v>382</v>
      </c>
      <c r="G11" s="228">
        <v>369</v>
      </c>
      <c r="H11" s="228">
        <v>581</v>
      </c>
      <c r="I11" s="210">
        <v>679</v>
      </c>
      <c r="J11" s="210">
        <v>538</v>
      </c>
      <c r="K11" s="210">
        <v>623</v>
      </c>
    </row>
    <row r="12" spans="1:11" ht="12.75" customHeight="1">
      <c r="A12" s="17" t="s">
        <v>217</v>
      </c>
      <c r="B12" s="19">
        <v>439</v>
      </c>
      <c r="C12" s="19">
        <v>654</v>
      </c>
      <c r="D12" s="19">
        <v>1318</v>
      </c>
      <c r="E12" s="19">
        <v>843</v>
      </c>
      <c r="F12" s="56">
        <v>1993</v>
      </c>
      <c r="G12" s="18">
        <v>2129</v>
      </c>
      <c r="H12" s="18">
        <v>2446</v>
      </c>
      <c r="I12" s="114">
        <v>2881</v>
      </c>
      <c r="J12" s="114">
        <v>2741</v>
      </c>
      <c r="K12" s="114">
        <v>2842</v>
      </c>
    </row>
    <row r="13" spans="1:11" ht="12.75" customHeight="1">
      <c r="A13" s="414" t="s">
        <v>225</v>
      </c>
      <c r="B13" s="414"/>
      <c r="C13" s="414"/>
      <c r="D13" s="414"/>
      <c r="E13" s="414"/>
      <c r="F13" s="414"/>
      <c r="G13" s="414"/>
      <c r="H13" s="414"/>
      <c r="I13" s="414"/>
      <c r="J13" s="355"/>
      <c r="K13" s="355"/>
    </row>
    <row r="14" spans="1:11" ht="12.75" customHeight="1">
      <c r="A14" s="411" t="s">
        <v>215</v>
      </c>
      <c r="B14" s="411"/>
      <c r="C14" s="411"/>
      <c r="D14" s="411"/>
      <c r="E14" s="411"/>
      <c r="F14" s="411"/>
      <c r="G14" s="411"/>
      <c r="H14" s="411"/>
      <c r="I14" s="411"/>
      <c r="J14" s="430"/>
      <c r="K14" s="430"/>
    </row>
    <row r="15" spans="1:11" ht="12.75" customHeight="1">
      <c r="A15" s="53" t="s">
        <v>214</v>
      </c>
      <c r="B15" s="55">
        <v>65.341880341880341</v>
      </c>
      <c r="C15" s="55">
        <v>63.939511438542077</v>
      </c>
      <c r="D15" s="54">
        <v>59.22330097087378</v>
      </c>
      <c r="E15" s="55">
        <v>57.484042171699059</v>
      </c>
      <c r="F15" s="54">
        <v>57.348569918752887</v>
      </c>
      <c r="G15" s="54">
        <v>57</v>
      </c>
      <c r="H15" s="54">
        <v>59</v>
      </c>
      <c r="I15" s="54">
        <v>58</v>
      </c>
      <c r="J15" s="54">
        <v>56</v>
      </c>
      <c r="K15" s="54">
        <v>55</v>
      </c>
    </row>
    <row r="16" spans="1:11" ht="12.75" customHeight="1">
      <c r="A16" s="211" t="s">
        <v>213</v>
      </c>
      <c r="B16" s="212">
        <v>34.658119658119659</v>
      </c>
      <c r="C16" s="212">
        <v>36.06048856145793</v>
      </c>
      <c r="D16" s="213">
        <v>40.776699029126213</v>
      </c>
      <c r="E16" s="212">
        <v>42.515957828300941</v>
      </c>
      <c r="F16" s="213">
        <v>42.651430081247113</v>
      </c>
      <c r="G16" s="213">
        <v>43</v>
      </c>
      <c r="H16" s="213">
        <v>41</v>
      </c>
      <c r="I16" s="213">
        <v>42</v>
      </c>
      <c r="J16" s="213">
        <v>46</v>
      </c>
      <c r="K16" s="213">
        <v>45</v>
      </c>
    </row>
    <row r="17" spans="1:14" ht="12.75" customHeight="1">
      <c r="A17" s="411" t="s">
        <v>173</v>
      </c>
      <c r="B17" s="411"/>
      <c r="C17" s="411"/>
      <c r="D17" s="411"/>
      <c r="E17" s="411"/>
      <c r="F17" s="411"/>
      <c r="G17" s="411"/>
      <c r="H17" s="411"/>
      <c r="I17" s="411"/>
      <c r="J17" s="430"/>
      <c r="K17" s="430"/>
    </row>
    <row r="18" spans="1:14" ht="12.75" customHeight="1">
      <c r="A18" s="53" t="s">
        <v>212</v>
      </c>
      <c r="B18" s="52">
        <v>14.82905982905983</v>
      </c>
      <c r="C18" s="52">
        <v>27.374951531601393</v>
      </c>
      <c r="D18" s="52">
        <v>16.279069767441861</v>
      </c>
      <c r="E18" s="52">
        <v>6.4620239546725955</v>
      </c>
      <c r="F18" s="49">
        <v>8.5606711143404457</v>
      </c>
      <c r="G18" s="49">
        <v>9</v>
      </c>
      <c r="H18" s="49">
        <v>7</v>
      </c>
      <c r="I18" s="49">
        <v>8</v>
      </c>
      <c r="J18" s="49">
        <v>12</v>
      </c>
      <c r="K18" s="49">
        <v>6</v>
      </c>
    </row>
    <row r="19" spans="1:14" ht="12.75" customHeight="1">
      <c r="A19" s="211" t="s">
        <v>211</v>
      </c>
      <c r="B19" s="214">
        <v>85.17094017094017</v>
      </c>
      <c r="C19" s="214">
        <v>72.586273749515314</v>
      </c>
      <c r="D19" s="214">
        <v>83.720930232558146</v>
      </c>
      <c r="E19" s="214">
        <v>93.537976045327412</v>
      </c>
      <c r="F19" s="215">
        <v>91.439328885659549</v>
      </c>
      <c r="G19" s="215">
        <v>91</v>
      </c>
      <c r="H19" s="215">
        <v>93</v>
      </c>
      <c r="I19" s="215">
        <v>92</v>
      </c>
      <c r="J19" s="215">
        <v>88</v>
      </c>
      <c r="K19" s="215">
        <v>94</v>
      </c>
    </row>
    <row r="20" spans="1:14" ht="12.75" customHeight="1">
      <c r="A20" s="411" t="s">
        <v>210</v>
      </c>
      <c r="B20" s="411"/>
      <c r="C20" s="411"/>
      <c r="D20" s="411"/>
      <c r="E20" s="411"/>
      <c r="F20" s="411"/>
      <c r="G20" s="411"/>
      <c r="H20" s="411"/>
      <c r="I20" s="411"/>
      <c r="J20" s="430"/>
      <c r="K20" s="430"/>
    </row>
    <row r="21" spans="1:14" ht="12.75" customHeight="1">
      <c r="A21" s="53" t="s">
        <v>209</v>
      </c>
      <c r="B21" s="52">
        <v>39.615384615384613</v>
      </c>
      <c r="C21" s="52">
        <v>34.858472276076</v>
      </c>
      <c r="D21" s="52">
        <v>50.553172273650937</v>
      </c>
      <c r="E21" s="52">
        <v>76.78404934375672</v>
      </c>
      <c r="F21" s="49">
        <v>76.795032697007727</v>
      </c>
      <c r="G21" s="49">
        <v>76.365946632782723</v>
      </c>
      <c r="H21" s="49">
        <v>78.269377625047724</v>
      </c>
      <c r="I21" s="49">
        <v>76</v>
      </c>
      <c r="J21" s="49">
        <v>61</v>
      </c>
      <c r="K21" s="49">
        <v>73</v>
      </c>
    </row>
    <row r="22" spans="1:14" ht="12.75" customHeight="1">
      <c r="A22" s="211" t="s">
        <v>208</v>
      </c>
      <c r="B22" s="214">
        <v>60.38461538461538</v>
      </c>
      <c r="C22" s="214">
        <v>65.141527723924</v>
      </c>
      <c r="D22" s="214">
        <v>49.446827726349063</v>
      </c>
      <c r="E22" s="214">
        <v>23.215950656243276</v>
      </c>
      <c r="F22" s="215">
        <v>23.204967302992273</v>
      </c>
      <c r="G22" s="215">
        <v>23.63405336721728</v>
      </c>
      <c r="H22" s="215">
        <v>21.730622374952272</v>
      </c>
      <c r="I22" s="215">
        <v>24</v>
      </c>
      <c r="J22" s="215">
        <v>39</v>
      </c>
      <c r="K22" s="215">
        <v>27</v>
      </c>
    </row>
    <row r="23" spans="1:14" ht="12.75" customHeight="1">
      <c r="A23" s="411" t="s">
        <v>207</v>
      </c>
      <c r="B23" s="411"/>
      <c r="C23" s="411"/>
      <c r="D23" s="411"/>
      <c r="E23" s="411"/>
      <c r="F23" s="411"/>
      <c r="G23" s="411"/>
      <c r="H23" s="411"/>
      <c r="I23" s="411"/>
      <c r="J23" s="430"/>
      <c r="K23" s="430"/>
    </row>
    <row r="24" spans="1:14" ht="12.75" customHeight="1">
      <c r="A24" s="53" t="s">
        <v>206</v>
      </c>
      <c r="B24" s="52">
        <v>79.273504273504287</v>
      </c>
      <c r="C24" s="52">
        <v>79.022877084141129</v>
      </c>
      <c r="D24" s="52">
        <v>83.901557913750281</v>
      </c>
      <c r="E24" s="52">
        <v>92.297210069568962</v>
      </c>
      <c r="F24" s="49">
        <v>89.239712002113748</v>
      </c>
      <c r="G24" s="49">
        <v>84</v>
      </c>
      <c r="H24" s="49">
        <v>84</v>
      </c>
      <c r="I24" s="49">
        <v>84</v>
      </c>
      <c r="J24" s="49">
        <v>82</v>
      </c>
      <c r="K24" s="49">
        <v>81</v>
      </c>
    </row>
    <row r="25" spans="1:14" ht="12.75" customHeight="1">
      <c r="A25" s="211" t="s">
        <v>205</v>
      </c>
      <c r="B25" s="214">
        <v>20.427350427350426</v>
      </c>
      <c r="C25" s="214">
        <v>20.822024040325708</v>
      </c>
      <c r="D25" s="214">
        <v>15.895235944908556</v>
      </c>
      <c r="E25" s="214">
        <v>7.014272394750054</v>
      </c>
      <c r="F25" s="215">
        <v>9.2806658299755593</v>
      </c>
      <c r="G25" s="215">
        <v>15</v>
      </c>
      <c r="H25" s="215">
        <v>15</v>
      </c>
      <c r="I25" s="215">
        <v>15</v>
      </c>
      <c r="J25" s="215">
        <v>18</v>
      </c>
      <c r="K25" s="215">
        <v>18</v>
      </c>
    </row>
    <row r="26" spans="1:14" ht="12.75" customHeight="1">
      <c r="A26" s="53" t="s">
        <v>204</v>
      </c>
      <c r="B26" s="52">
        <v>0.29914529914529919</v>
      </c>
      <c r="C26" s="52">
        <v>0.15509887553315238</v>
      </c>
      <c r="D26" s="52">
        <v>0.20320614134116052</v>
      </c>
      <c r="E26" s="52">
        <v>0.68851753568098684</v>
      </c>
      <c r="F26" s="49">
        <v>1</v>
      </c>
      <c r="G26" s="49">
        <v>1</v>
      </c>
      <c r="H26" s="49">
        <v>1</v>
      </c>
      <c r="I26" s="49">
        <v>1</v>
      </c>
      <c r="J26" s="49">
        <v>1</v>
      </c>
      <c r="K26" s="49">
        <v>1</v>
      </c>
    </row>
    <row r="27" spans="1:14" ht="12.75" customHeight="1">
      <c r="A27" s="411" t="s">
        <v>203</v>
      </c>
      <c r="B27" s="411"/>
      <c r="C27" s="411"/>
      <c r="D27" s="411"/>
      <c r="E27" s="411"/>
      <c r="F27" s="411"/>
      <c r="G27" s="411"/>
      <c r="H27" s="411"/>
      <c r="I27" s="411"/>
      <c r="J27" s="430"/>
      <c r="K27" s="430"/>
    </row>
    <row r="28" spans="1:14" ht="12.75" customHeight="1">
      <c r="A28" s="48" t="s">
        <v>202</v>
      </c>
      <c r="B28" s="52">
        <v>0.21367521367521369</v>
      </c>
      <c r="C28" s="52">
        <v>2.0162853819309809</v>
      </c>
      <c r="D28" s="52">
        <v>1.3772860690900881</v>
      </c>
      <c r="E28" s="52">
        <v>0.15061321093021587</v>
      </c>
      <c r="F28" s="49">
        <v>8.5870929387674225E-2</v>
      </c>
      <c r="G28" s="49">
        <v>0</v>
      </c>
      <c r="H28" s="49">
        <v>0</v>
      </c>
      <c r="I28" s="49">
        <v>1</v>
      </c>
      <c r="J28" s="49">
        <v>1</v>
      </c>
      <c r="K28" s="49">
        <v>1</v>
      </c>
    </row>
    <row r="29" spans="1:14" ht="12.75" customHeight="1">
      <c r="A29" s="216" t="s">
        <v>201</v>
      </c>
      <c r="B29" s="217" t="s">
        <v>279</v>
      </c>
      <c r="C29" s="217" t="s">
        <v>279</v>
      </c>
      <c r="D29" s="217" t="s">
        <v>279</v>
      </c>
      <c r="E29" s="217" t="s">
        <v>279</v>
      </c>
      <c r="F29" s="229">
        <v>7.9265473280930046E-2</v>
      </c>
      <c r="G29" s="219">
        <v>0</v>
      </c>
      <c r="H29" s="219">
        <v>0</v>
      </c>
      <c r="I29" s="219">
        <v>0</v>
      </c>
      <c r="J29" s="219">
        <v>0</v>
      </c>
      <c r="K29" s="219">
        <v>0</v>
      </c>
      <c r="N29" s="119"/>
    </row>
    <row r="30" spans="1:14" ht="12.75" customHeight="1">
      <c r="A30" s="48" t="s">
        <v>200</v>
      </c>
      <c r="B30" s="52">
        <v>59.957264957264954</v>
      </c>
      <c r="C30" s="52">
        <v>62.582396277626984</v>
      </c>
      <c r="D30" s="52">
        <v>63.69383608037932</v>
      </c>
      <c r="E30" s="52">
        <v>60.00860646919601</v>
      </c>
      <c r="F30" s="49">
        <v>56.793711605786378</v>
      </c>
      <c r="G30" s="49">
        <v>56</v>
      </c>
      <c r="H30" s="49">
        <v>53</v>
      </c>
      <c r="I30" s="49">
        <v>48</v>
      </c>
      <c r="J30" s="49">
        <v>44</v>
      </c>
      <c r="K30" s="49">
        <v>50</v>
      </c>
    </row>
    <row r="31" spans="1:14" ht="12.75" customHeight="1">
      <c r="A31" s="216" t="s">
        <v>199</v>
      </c>
      <c r="B31" s="214">
        <v>9.1025641025641022</v>
      </c>
      <c r="C31" s="214">
        <v>8.1039162466072128</v>
      </c>
      <c r="D31" s="214">
        <v>7.5863626100699939</v>
      </c>
      <c r="E31" s="214">
        <v>9.9332998637309053</v>
      </c>
      <c r="F31" s="215">
        <v>10.998084417729045</v>
      </c>
      <c r="G31" s="215">
        <v>11</v>
      </c>
      <c r="H31" s="215">
        <v>11</v>
      </c>
      <c r="I31" s="215">
        <v>11</v>
      </c>
      <c r="J31" s="215">
        <v>12</v>
      </c>
      <c r="K31" s="215">
        <v>11</v>
      </c>
    </row>
    <row r="32" spans="1:14" ht="12.75" customHeight="1">
      <c r="A32" s="48" t="s">
        <v>198</v>
      </c>
      <c r="B32" s="52">
        <v>7.3931623931623935</v>
      </c>
      <c r="C32" s="52">
        <v>8.9569600620395491</v>
      </c>
      <c r="D32" s="52">
        <v>8.5572363964777605</v>
      </c>
      <c r="E32" s="52">
        <v>7.0931650290468333</v>
      </c>
      <c r="F32" s="49">
        <v>6.7970143338397513</v>
      </c>
      <c r="G32" s="49">
        <v>10</v>
      </c>
      <c r="H32" s="49">
        <v>10</v>
      </c>
      <c r="I32" s="49">
        <v>12</v>
      </c>
      <c r="J32" s="49">
        <v>20</v>
      </c>
      <c r="K32" s="49">
        <v>14</v>
      </c>
    </row>
    <row r="33" spans="1:11" ht="12.75" customHeight="1">
      <c r="A33" s="216" t="s">
        <v>197</v>
      </c>
      <c r="B33" s="217" t="s">
        <v>279</v>
      </c>
      <c r="C33" s="217" t="s">
        <v>279</v>
      </c>
      <c r="D33" s="217" t="s">
        <v>279</v>
      </c>
      <c r="E33" s="217" t="s">
        <v>279</v>
      </c>
      <c r="F33" s="217" t="s">
        <v>279</v>
      </c>
      <c r="G33" s="218" t="s">
        <v>279</v>
      </c>
      <c r="H33" s="218" t="s">
        <v>279</v>
      </c>
      <c r="I33" s="218" t="s">
        <v>279</v>
      </c>
      <c r="J33" s="218" t="s">
        <v>279</v>
      </c>
      <c r="K33" s="218" t="s">
        <v>279</v>
      </c>
    </row>
    <row r="34" spans="1:11" ht="12.75" customHeight="1">
      <c r="A34" s="48" t="s">
        <v>196</v>
      </c>
      <c r="B34" s="52" t="s">
        <v>279</v>
      </c>
      <c r="C34" s="52">
        <v>0.27142303218301667</v>
      </c>
      <c r="D34" s="52">
        <v>0.15804922104312485</v>
      </c>
      <c r="E34" s="52">
        <v>1.4344115326687227E-2</v>
      </c>
      <c r="F34" s="49">
        <v>0.13210912213488341</v>
      </c>
      <c r="G34" s="49">
        <v>0</v>
      </c>
      <c r="H34" s="49">
        <v>0</v>
      </c>
      <c r="I34" s="49">
        <v>0</v>
      </c>
      <c r="J34" s="49">
        <v>1</v>
      </c>
      <c r="K34" s="49">
        <v>0</v>
      </c>
    </row>
    <row r="35" spans="1:11" ht="12.75" customHeight="1">
      <c r="A35" s="216" t="s">
        <v>195</v>
      </c>
      <c r="B35" s="214">
        <v>23.333333333333332</v>
      </c>
      <c r="C35" s="214">
        <v>18.030244280728965</v>
      </c>
      <c r="D35" s="214">
        <v>18.627229622939716</v>
      </c>
      <c r="E35" s="214">
        <v>22.713906619809222</v>
      </c>
      <c r="F35" s="215">
        <v>25.034678644560405</v>
      </c>
      <c r="G35" s="215">
        <v>23</v>
      </c>
      <c r="H35" s="215">
        <v>25</v>
      </c>
      <c r="I35" s="215">
        <v>29</v>
      </c>
      <c r="J35" s="215">
        <v>23</v>
      </c>
      <c r="K35" s="215">
        <v>23</v>
      </c>
    </row>
    <row r="36" spans="1:11" ht="12.75" customHeight="1">
      <c r="A36" s="48" t="s">
        <v>194</v>
      </c>
      <c r="B36" s="51" t="s">
        <v>279</v>
      </c>
      <c r="C36" s="62">
        <v>3.8774718883288095E-2</v>
      </c>
      <c r="D36" s="51" t="s">
        <v>279</v>
      </c>
      <c r="E36" s="52">
        <v>8.6064691960123355E-2</v>
      </c>
      <c r="F36" s="62">
        <v>7.9265473280930046E-2</v>
      </c>
      <c r="G36" s="61">
        <v>0</v>
      </c>
      <c r="H36" s="51" t="s">
        <v>279</v>
      </c>
      <c r="I36" s="49">
        <v>0</v>
      </c>
      <c r="J36" s="49">
        <v>0</v>
      </c>
      <c r="K36" s="49">
        <v>0</v>
      </c>
    </row>
    <row r="37" spans="1:11" ht="12.75" customHeight="1">
      <c r="A37" s="432" t="s">
        <v>95</v>
      </c>
      <c r="B37" s="432"/>
      <c r="C37" s="432"/>
      <c r="D37" s="432"/>
      <c r="E37" s="432"/>
      <c r="F37" s="432"/>
      <c r="G37" s="432"/>
      <c r="H37" s="432"/>
      <c r="I37" s="432"/>
      <c r="J37" s="433"/>
      <c r="K37" s="433"/>
    </row>
    <row r="38" spans="1:11" ht="12.75" customHeight="1">
      <c r="A38" s="48" t="s">
        <v>193</v>
      </c>
      <c r="B38" s="47">
        <v>22.2</v>
      </c>
      <c r="C38" s="47">
        <v>23.6</v>
      </c>
      <c r="D38" s="47">
        <v>22.9</v>
      </c>
      <c r="E38" s="47">
        <v>21.4</v>
      </c>
      <c r="F38" s="47">
        <v>21.8</v>
      </c>
      <c r="G38" s="46">
        <v>21.8</v>
      </c>
      <c r="H38" s="46">
        <v>21.5</v>
      </c>
      <c r="I38" s="46">
        <v>21.4</v>
      </c>
      <c r="J38" s="46">
        <v>21.6</v>
      </c>
      <c r="K38" s="46">
        <v>21.4</v>
      </c>
    </row>
    <row r="39" spans="1:11" ht="12.75" customHeight="1">
      <c r="A39" s="411" t="s">
        <v>96</v>
      </c>
      <c r="B39" s="411"/>
      <c r="C39" s="411"/>
      <c r="D39" s="411"/>
      <c r="E39" s="411"/>
      <c r="F39" s="411"/>
      <c r="G39" s="411"/>
      <c r="H39" s="411"/>
      <c r="I39" s="411"/>
      <c r="J39" s="430"/>
      <c r="K39" s="430"/>
    </row>
    <row r="40" spans="1:11" ht="12.75" customHeight="1">
      <c r="A40" s="431" t="s">
        <v>234</v>
      </c>
      <c r="B40" s="431"/>
      <c r="C40" s="431"/>
      <c r="D40" s="431"/>
      <c r="E40" s="431"/>
      <c r="F40" s="431"/>
      <c r="G40" s="431"/>
      <c r="H40" s="431"/>
      <c r="I40" s="431"/>
      <c r="J40" s="355"/>
      <c r="K40" s="355"/>
    </row>
    <row r="41" spans="1:11" ht="12.75" customHeight="1">
      <c r="A41" s="45" t="s">
        <v>26</v>
      </c>
      <c r="B41" s="44">
        <v>75</v>
      </c>
      <c r="C41" s="44">
        <v>100</v>
      </c>
      <c r="D41" s="44">
        <v>99</v>
      </c>
      <c r="E41" s="44">
        <v>8704</v>
      </c>
      <c r="F41" s="43">
        <v>8734</v>
      </c>
      <c r="G41" s="43">
        <v>8199</v>
      </c>
      <c r="H41" s="43">
        <v>10949</v>
      </c>
      <c r="I41" s="43">
        <v>9129</v>
      </c>
      <c r="J41" s="43">
        <v>2397</v>
      </c>
      <c r="K41" s="43">
        <v>10449</v>
      </c>
    </row>
    <row r="42" spans="1:11" ht="12.75" customHeight="1">
      <c r="A42" s="220" t="s">
        <v>281</v>
      </c>
      <c r="B42" s="221">
        <v>22</v>
      </c>
      <c r="C42" s="221">
        <v>28</v>
      </c>
      <c r="D42" s="221">
        <v>210</v>
      </c>
      <c r="E42" s="221">
        <v>477</v>
      </c>
      <c r="F42" s="222">
        <v>633</v>
      </c>
      <c r="G42" s="222">
        <v>835</v>
      </c>
      <c r="H42" s="222">
        <v>1068</v>
      </c>
      <c r="I42" s="222">
        <v>1505</v>
      </c>
      <c r="J42" s="222">
        <v>1331</v>
      </c>
      <c r="K42" s="222">
        <v>1248</v>
      </c>
    </row>
    <row r="43" spans="1:11" ht="12.75" customHeight="1">
      <c r="A43" s="45" t="s">
        <v>192</v>
      </c>
      <c r="B43" s="44">
        <v>313</v>
      </c>
      <c r="C43" s="44">
        <v>654</v>
      </c>
      <c r="D43" s="44">
        <v>1318</v>
      </c>
      <c r="E43" s="44">
        <v>828</v>
      </c>
      <c r="F43" s="43">
        <v>1920</v>
      </c>
      <c r="G43" s="43">
        <v>2080</v>
      </c>
      <c r="H43" s="43">
        <v>2260</v>
      </c>
      <c r="I43" s="43">
        <v>2500</v>
      </c>
      <c r="J43" s="43">
        <v>2499</v>
      </c>
      <c r="K43" s="43">
        <v>2229</v>
      </c>
    </row>
    <row r="44" spans="1:11" ht="12.75" customHeight="1">
      <c r="A44" s="220" t="s">
        <v>191</v>
      </c>
      <c r="B44" s="221">
        <v>97</v>
      </c>
      <c r="C44" s="221">
        <v>147</v>
      </c>
      <c r="D44" s="221">
        <v>35</v>
      </c>
      <c r="E44" s="221">
        <v>15</v>
      </c>
      <c r="F44" s="222">
        <v>32</v>
      </c>
      <c r="G44" s="222">
        <v>70</v>
      </c>
      <c r="H44" s="222">
        <v>76</v>
      </c>
      <c r="I44" s="222">
        <v>64</v>
      </c>
      <c r="J44" s="222">
        <v>48</v>
      </c>
      <c r="K44" s="222">
        <v>54</v>
      </c>
    </row>
    <row r="45" spans="1:11" ht="12.75" customHeight="1">
      <c r="A45" s="45" t="s">
        <v>190</v>
      </c>
      <c r="B45" s="51" t="s">
        <v>279</v>
      </c>
      <c r="C45" s="51" t="s">
        <v>279</v>
      </c>
      <c r="D45" s="51" t="s">
        <v>279</v>
      </c>
      <c r="E45" s="51" t="s">
        <v>279</v>
      </c>
      <c r="F45" s="43">
        <v>56</v>
      </c>
      <c r="G45" s="43">
        <v>10</v>
      </c>
      <c r="H45" s="43">
        <v>140</v>
      </c>
      <c r="I45" s="43">
        <v>175</v>
      </c>
      <c r="J45" s="43">
        <v>24</v>
      </c>
      <c r="K45" s="43">
        <v>184</v>
      </c>
    </row>
    <row r="46" spans="1:11" ht="12.75" customHeight="1">
      <c r="A46" s="220" t="s">
        <v>189</v>
      </c>
      <c r="B46" s="221">
        <v>126</v>
      </c>
      <c r="C46" s="217" t="s">
        <v>279</v>
      </c>
      <c r="D46" s="217" t="s">
        <v>279</v>
      </c>
      <c r="E46" s="221">
        <v>15</v>
      </c>
      <c r="F46" s="222">
        <v>17</v>
      </c>
      <c r="G46" s="222">
        <v>39</v>
      </c>
      <c r="H46" s="222">
        <v>46</v>
      </c>
      <c r="I46" s="222">
        <v>206</v>
      </c>
      <c r="J46" s="222">
        <v>218</v>
      </c>
      <c r="K46" s="222">
        <v>429</v>
      </c>
    </row>
    <row r="47" spans="1:11" ht="12.75" customHeight="1">
      <c r="A47" s="45" t="s">
        <v>188</v>
      </c>
      <c r="B47" s="44">
        <v>257</v>
      </c>
      <c r="C47" s="44">
        <v>286</v>
      </c>
      <c r="D47" s="44">
        <v>460</v>
      </c>
      <c r="E47" s="44">
        <v>630</v>
      </c>
      <c r="F47" s="43">
        <v>453</v>
      </c>
      <c r="G47" s="43">
        <v>615</v>
      </c>
      <c r="H47" s="43">
        <v>646</v>
      </c>
      <c r="I47" s="43">
        <v>670</v>
      </c>
      <c r="J47" s="43">
        <v>786</v>
      </c>
      <c r="K47" s="43">
        <v>1105</v>
      </c>
    </row>
    <row r="48" spans="1:11" ht="12.75" customHeight="1">
      <c r="A48" s="220" t="s">
        <v>187</v>
      </c>
      <c r="B48" s="221">
        <v>84</v>
      </c>
      <c r="C48" s="221">
        <v>86</v>
      </c>
      <c r="D48" s="221">
        <v>95</v>
      </c>
      <c r="E48" s="221">
        <v>96</v>
      </c>
      <c r="F48" s="222">
        <v>66</v>
      </c>
      <c r="G48" s="222">
        <v>44</v>
      </c>
      <c r="H48" s="222">
        <v>70</v>
      </c>
      <c r="I48" s="222">
        <v>45</v>
      </c>
      <c r="J48" s="222">
        <v>39</v>
      </c>
      <c r="K48" s="222">
        <v>40</v>
      </c>
    </row>
    <row r="49" spans="1:11" ht="12.75" customHeight="1">
      <c r="A49" s="45" t="s">
        <v>186</v>
      </c>
      <c r="B49" s="51" t="s">
        <v>279</v>
      </c>
      <c r="C49" s="51" t="s">
        <v>279</v>
      </c>
      <c r="D49" s="44">
        <v>460</v>
      </c>
      <c r="E49" s="44">
        <v>501</v>
      </c>
      <c r="F49" s="43">
        <v>444</v>
      </c>
      <c r="G49" s="43">
        <v>522</v>
      </c>
      <c r="H49" s="43">
        <v>872</v>
      </c>
      <c r="I49" s="43">
        <v>785</v>
      </c>
      <c r="J49" s="43">
        <v>1397</v>
      </c>
      <c r="K49" s="43">
        <v>1549</v>
      </c>
    </row>
    <row r="50" spans="1:11" ht="12.75" customHeight="1">
      <c r="A50" s="220" t="s">
        <v>185</v>
      </c>
      <c r="B50" s="221">
        <v>864</v>
      </c>
      <c r="C50" s="221">
        <v>758</v>
      </c>
      <c r="D50" s="221">
        <v>1128</v>
      </c>
      <c r="E50" s="221">
        <v>1438</v>
      </c>
      <c r="F50" s="222">
        <v>1573</v>
      </c>
      <c r="G50" s="222">
        <v>1777</v>
      </c>
      <c r="H50" s="222">
        <v>2834</v>
      </c>
      <c r="I50" s="222">
        <v>2961</v>
      </c>
      <c r="J50" s="222">
        <v>3915</v>
      </c>
      <c r="K50" s="222">
        <v>4726</v>
      </c>
    </row>
    <row r="51" spans="1:11" ht="12.75" customHeight="1">
      <c r="A51" s="45" t="s">
        <v>182</v>
      </c>
      <c r="B51" s="44">
        <v>144</v>
      </c>
      <c r="C51" s="44">
        <v>168</v>
      </c>
      <c r="D51" s="44">
        <v>207</v>
      </c>
      <c r="E51" s="44">
        <v>231</v>
      </c>
      <c r="F51" s="43">
        <v>299</v>
      </c>
      <c r="G51" s="43">
        <v>414</v>
      </c>
      <c r="H51" s="43">
        <v>589</v>
      </c>
      <c r="I51" s="43">
        <v>579</v>
      </c>
      <c r="J51" s="43">
        <v>645</v>
      </c>
      <c r="K51" s="43">
        <v>713</v>
      </c>
    </row>
    <row r="52" spans="1:11" ht="12.75" customHeight="1">
      <c r="A52" s="220" t="s">
        <v>181</v>
      </c>
      <c r="B52" s="221">
        <v>6</v>
      </c>
      <c r="C52" s="217" t="s">
        <v>279</v>
      </c>
      <c r="D52" s="221">
        <v>55</v>
      </c>
      <c r="E52" s="221">
        <v>433</v>
      </c>
      <c r="F52" s="222">
        <v>589</v>
      </c>
      <c r="G52" s="222">
        <v>840</v>
      </c>
      <c r="H52" s="222">
        <v>913</v>
      </c>
      <c r="I52" s="222">
        <v>972</v>
      </c>
      <c r="J52" s="222">
        <v>1075</v>
      </c>
      <c r="K52" s="222">
        <v>1246</v>
      </c>
    </row>
    <row r="53" spans="1:11" ht="15" customHeight="1">
      <c r="A53" s="45" t="s">
        <v>180</v>
      </c>
      <c r="B53" s="44">
        <v>110</v>
      </c>
      <c r="C53" s="44">
        <v>60</v>
      </c>
      <c r="D53" s="44">
        <v>14</v>
      </c>
      <c r="E53" s="44">
        <v>110</v>
      </c>
      <c r="F53" s="43">
        <v>102</v>
      </c>
      <c r="G53" s="43">
        <v>98</v>
      </c>
      <c r="H53" s="43">
        <v>149</v>
      </c>
      <c r="I53" s="43">
        <v>277</v>
      </c>
      <c r="J53" s="43">
        <v>271</v>
      </c>
      <c r="K53" s="43">
        <v>320</v>
      </c>
    </row>
    <row r="54" spans="1:11">
      <c r="A54" s="220" t="s">
        <v>179</v>
      </c>
      <c r="B54" s="221">
        <v>23</v>
      </c>
      <c r="C54" s="221">
        <v>49</v>
      </c>
      <c r="D54" s="217" t="s">
        <v>279</v>
      </c>
      <c r="E54" s="221">
        <v>38</v>
      </c>
      <c r="F54" s="222">
        <v>67</v>
      </c>
      <c r="G54" s="222">
        <v>52</v>
      </c>
      <c r="H54" s="222">
        <v>120</v>
      </c>
      <c r="I54" s="222">
        <v>43</v>
      </c>
      <c r="J54" s="222">
        <v>43</v>
      </c>
      <c r="K54" s="222">
        <v>50</v>
      </c>
    </row>
    <row r="55" spans="1:11">
      <c r="A55" s="45" t="s">
        <v>178</v>
      </c>
      <c r="B55" s="44">
        <v>205</v>
      </c>
      <c r="C55" s="44">
        <v>186</v>
      </c>
      <c r="D55" s="44">
        <v>258</v>
      </c>
      <c r="E55" s="44">
        <v>280</v>
      </c>
      <c r="F55" s="43">
        <v>39</v>
      </c>
      <c r="G55" s="43">
        <v>40</v>
      </c>
      <c r="H55" s="43">
        <v>54</v>
      </c>
      <c r="I55" s="43">
        <v>51</v>
      </c>
      <c r="J55" s="43">
        <v>391</v>
      </c>
      <c r="K55" s="43">
        <v>25</v>
      </c>
    </row>
    <row r="56" spans="1:11">
      <c r="A56" s="220" t="s">
        <v>177</v>
      </c>
      <c r="B56" s="221">
        <v>14</v>
      </c>
      <c r="C56" s="221">
        <v>57</v>
      </c>
      <c r="D56" s="221">
        <v>90</v>
      </c>
      <c r="E56" s="221">
        <v>147</v>
      </c>
      <c r="F56" s="222">
        <v>115</v>
      </c>
      <c r="G56" s="222">
        <v>105</v>
      </c>
      <c r="H56" s="224">
        <v>166</v>
      </c>
      <c r="I56" s="230">
        <v>250</v>
      </c>
      <c r="J56" s="230">
        <v>137</v>
      </c>
      <c r="K56" s="230">
        <v>159</v>
      </c>
    </row>
    <row r="57" spans="1:11" ht="80.25" customHeight="1">
      <c r="A57" s="347" t="s">
        <v>5</v>
      </c>
      <c r="B57" s="347"/>
      <c r="C57" s="347"/>
      <c r="D57" s="347"/>
      <c r="E57" s="347"/>
      <c r="F57" s="347"/>
      <c r="G57" s="347"/>
      <c r="H57" s="347"/>
      <c r="I57" s="347"/>
      <c r="J57" s="347"/>
      <c r="K57" s="347"/>
    </row>
    <row r="58" spans="1:11">
      <c r="A58" s="405"/>
      <c r="B58" s="405"/>
      <c r="C58" s="405"/>
      <c r="D58" s="405"/>
      <c r="E58" s="405"/>
      <c r="F58" s="405"/>
      <c r="G58" s="405"/>
    </row>
    <row r="59" spans="1:11" ht="14.25" customHeight="1"/>
  </sheetData>
  <mergeCells count="17">
    <mergeCell ref="A2:K2"/>
    <mergeCell ref="A58:G58"/>
    <mergeCell ref="B3:K3"/>
    <mergeCell ref="A5:K5"/>
    <mergeCell ref="A3:A4"/>
    <mergeCell ref="A7:K7"/>
    <mergeCell ref="A27:K27"/>
    <mergeCell ref="A37:K37"/>
    <mergeCell ref="A39:K39"/>
    <mergeCell ref="A57:K57"/>
    <mergeCell ref="A40:K40"/>
    <mergeCell ref="A9:K9"/>
    <mergeCell ref="A13:K13"/>
    <mergeCell ref="A14:K14"/>
    <mergeCell ref="A17:K17"/>
    <mergeCell ref="A20:K20"/>
    <mergeCell ref="A23:K23"/>
  </mergeCells>
  <phoneticPr fontId="53"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 in Deutschland 2016 -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zoomScaleNormal="100" zoomScaleSheetLayoutView="100" workbookViewId="0"/>
  </sheetViews>
  <sheetFormatPr baseColWidth="10" defaultRowHeight="12.75"/>
  <cols>
    <col min="1" max="1" width="17.42578125" customWidth="1"/>
    <col min="5" max="5" width="12.42578125" customWidth="1"/>
    <col min="9" max="9" width="12.140625" customWidth="1"/>
  </cols>
  <sheetData>
    <row r="1" spans="1:10" ht="25.5" customHeight="1">
      <c r="A1" s="327" t="s">
        <v>278</v>
      </c>
      <c r="B1" s="328"/>
    </row>
    <row r="2" spans="1:10" ht="27.75" customHeight="1">
      <c r="A2" s="404" t="s">
        <v>37</v>
      </c>
      <c r="B2" s="443"/>
      <c r="C2" s="443"/>
      <c r="D2" s="443"/>
      <c r="E2" s="443"/>
      <c r="F2" s="443"/>
      <c r="G2" s="443"/>
      <c r="H2" s="443"/>
      <c r="I2" s="158"/>
    </row>
    <row r="3" spans="1:10">
      <c r="A3" s="349" t="s">
        <v>239</v>
      </c>
      <c r="B3" s="356" t="s">
        <v>240</v>
      </c>
      <c r="C3" s="357"/>
      <c r="D3" s="357"/>
      <c r="E3" s="406"/>
      <c r="F3" s="356" t="s">
        <v>241</v>
      </c>
      <c r="G3" s="357"/>
      <c r="H3" s="357"/>
      <c r="I3" s="357"/>
      <c r="J3" s="1"/>
    </row>
    <row r="4" spans="1:10" ht="36">
      <c r="A4" s="354"/>
      <c r="B4" s="231" t="s">
        <v>242</v>
      </c>
      <c r="C4" s="231" t="s">
        <v>243</v>
      </c>
      <c r="D4" s="231" t="s">
        <v>244</v>
      </c>
      <c r="E4" s="231" t="s">
        <v>59</v>
      </c>
      <c r="F4" s="232" t="s">
        <v>245</v>
      </c>
      <c r="G4" s="232" t="s">
        <v>246</v>
      </c>
      <c r="H4" s="233" t="s">
        <v>247</v>
      </c>
      <c r="I4" s="7" t="s">
        <v>60</v>
      </c>
      <c r="J4" s="1"/>
    </row>
    <row r="5" spans="1:10" ht="12.75" customHeight="1">
      <c r="A5" s="350"/>
      <c r="B5" s="351" t="s">
        <v>248</v>
      </c>
      <c r="C5" s="352"/>
      <c r="D5" s="352"/>
      <c r="E5" s="309" t="s">
        <v>61</v>
      </c>
      <c r="F5" s="351" t="s">
        <v>248</v>
      </c>
      <c r="G5" s="352"/>
      <c r="H5" s="352"/>
      <c r="I5" s="310" t="s">
        <v>61</v>
      </c>
      <c r="J5" s="1"/>
    </row>
    <row r="6" spans="1:10" ht="12.75" customHeight="1">
      <c r="A6" s="382" t="s">
        <v>252</v>
      </c>
      <c r="B6" s="382"/>
      <c r="C6" s="382"/>
      <c r="D6" s="382"/>
      <c r="E6" s="382"/>
      <c r="F6" s="382"/>
      <c r="G6" s="382"/>
      <c r="H6" s="382"/>
      <c r="I6" s="382"/>
      <c r="J6" s="1"/>
    </row>
    <row r="7" spans="1:10">
      <c r="A7" s="9" t="s">
        <v>277</v>
      </c>
      <c r="B7" s="10">
        <v>1183</v>
      </c>
      <c r="C7" s="11">
        <v>41</v>
      </c>
      <c r="D7" s="11">
        <v>10</v>
      </c>
      <c r="E7" s="159">
        <f>(B7/(B7+C7+D7))*100</f>
        <v>95.867098865478113</v>
      </c>
      <c r="F7" s="11">
        <v>111</v>
      </c>
      <c r="G7" s="11">
        <v>160</v>
      </c>
      <c r="H7" s="13">
        <v>735</v>
      </c>
      <c r="I7" s="161">
        <f>(H7/(F7+G7+H7))*100</f>
        <v>73.061630218687867</v>
      </c>
      <c r="J7" s="1"/>
    </row>
    <row r="8" spans="1:10" ht="24">
      <c r="A8" s="155" t="s">
        <v>250</v>
      </c>
      <c r="B8" s="234">
        <v>11</v>
      </c>
      <c r="C8" s="169" t="s">
        <v>279</v>
      </c>
      <c r="D8" s="234">
        <v>3</v>
      </c>
      <c r="E8" s="235">
        <f>(B8/(B8+D8))*100</f>
        <v>78.571428571428569</v>
      </c>
      <c r="F8" s="234">
        <v>0</v>
      </c>
      <c r="G8" s="234">
        <v>1</v>
      </c>
      <c r="H8" s="236">
        <v>17</v>
      </c>
      <c r="I8" s="237">
        <f>(H8/(F8+H8))*100</f>
        <v>100</v>
      </c>
      <c r="J8" s="1"/>
    </row>
    <row r="9" spans="1:10" s="4" customFormat="1">
      <c r="A9" s="14" t="s">
        <v>276</v>
      </c>
      <c r="B9" s="107">
        <v>488</v>
      </c>
      <c r="C9" s="107">
        <v>315</v>
      </c>
      <c r="D9" s="107">
        <v>51</v>
      </c>
      <c r="E9" s="160">
        <f>(B9/(B9+C9+D9))*100</f>
        <v>57.142857142857139</v>
      </c>
      <c r="F9" s="107">
        <v>42</v>
      </c>
      <c r="G9" s="107">
        <v>209</v>
      </c>
      <c r="H9" s="108">
        <v>286</v>
      </c>
      <c r="I9" s="162">
        <f>(H9/(F9+G9+H9))*100</f>
        <v>53.258845437616387</v>
      </c>
      <c r="J9" s="3"/>
    </row>
    <row r="10" spans="1:10" ht="12.75" customHeight="1">
      <c r="A10" s="382" t="s">
        <v>251</v>
      </c>
      <c r="B10" s="382"/>
      <c r="C10" s="382"/>
      <c r="D10" s="382"/>
      <c r="E10" s="382"/>
      <c r="F10" s="382"/>
      <c r="G10" s="382"/>
      <c r="H10" s="382"/>
      <c r="I10" s="382"/>
      <c r="J10" s="1"/>
    </row>
    <row r="11" spans="1:10">
      <c r="A11" s="9" t="s">
        <v>277</v>
      </c>
      <c r="B11" s="10">
        <v>3171</v>
      </c>
      <c r="C11" s="11">
        <v>124</v>
      </c>
      <c r="D11" s="11">
        <v>51</v>
      </c>
      <c r="E11" s="159">
        <f>(B11/(B11+C11+D11))*100</f>
        <v>94.769874476987454</v>
      </c>
      <c r="F11" s="11">
        <v>316</v>
      </c>
      <c r="G11" s="11">
        <v>218</v>
      </c>
      <c r="H11" s="12">
        <v>3233</v>
      </c>
      <c r="I11" s="161">
        <f>(H11/(F11+G11+H11))*100</f>
        <v>85.824263339527477</v>
      </c>
      <c r="J11" s="1"/>
    </row>
    <row r="12" spans="1:10" ht="24">
      <c r="A12" s="155" t="s">
        <v>250</v>
      </c>
      <c r="B12" s="234">
        <v>45</v>
      </c>
      <c r="C12" s="234">
        <v>1</v>
      </c>
      <c r="D12" s="234">
        <v>151</v>
      </c>
      <c r="E12" s="235">
        <f>(B12/(B12+D12))*100</f>
        <v>22.95918367346939</v>
      </c>
      <c r="F12" s="234">
        <v>12</v>
      </c>
      <c r="G12" s="234">
        <v>3</v>
      </c>
      <c r="H12" s="236">
        <v>194</v>
      </c>
      <c r="I12" s="237">
        <f>(H12/(F12+H12))*100</f>
        <v>94.174757281553397</v>
      </c>
      <c r="J12" s="1"/>
    </row>
    <row r="13" spans="1:10" s="4" customFormat="1">
      <c r="A13" s="9" t="s">
        <v>276</v>
      </c>
      <c r="B13" s="10">
        <v>1047</v>
      </c>
      <c r="C13" s="10">
        <v>1103</v>
      </c>
      <c r="D13" s="11">
        <v>219</v>
      </c>
      <c r="E13" s="160">
        <f>(B13/(B13+C13+D13))*100</f>
        <v>44.195863233431822</v>
      </c>
      <c r="F13" s="11">
        <v>39</v>
      </c>
      <c r="G13" s="11">
        <v>493</v>
      </c>
      <c r="H13" s="13">
        <v>781</v>
      </c>
      <c r="I13" s="162">
        <f>(H13/(F13+G13+H13))*100</f>
        <v>59.482102056359487</v>
      </c>
      <c r="J13" s="3"/>
    </row>
    <row r="14" spans="1:10" ht="12.75" customHeight="1">
      <c r="A14" s="382" t="s">
        <v>237</v>
      </c>
      <c r="B14" s="382"/>
      <c r="C14" s="382"/>
      <c r="D14" s="382"/>
      <c r="E14" s="382"/>
      <c r="F14" s="382"/>
      <c r="G14" s="382"/>
      <c r="H14" s="382"/>
      <c r="I14" s="382"/>
      <c r="J14" s="1"/>
    </row>
    <row r="15" spans="1:10">
      <c r="A15" s="9" t="s">
        <v>277</v>
      </c>
      <c r="B15" s="10">
        <v>3261</v>
      </c>
      <c r="C15" s="11">
        <v>133</v>
      </c>
      <c r="D15" s="11">
        <v>60</v>
      </c>
      <c r="E15" s="159">
        <f>(B15/(B15+C15+D15))*100</f>
        <v>94.412275622466694</v>
      </c>
      <c r="F15" s="11">
        <v>332</v>
      </c>
      <c r="G15" s="11">
        <v>258</v>
      </c>
      <c r="H15" s="12">
        <v>3655</v>
      </c>
      <c r="I15" s="161">
        <f>(H15/(F15+G15+H15))*100</f>
        <v>86.101295641931685</v>
      </c>
      <c r="J15" s="1"/>
    </row>
    <row r="16" spans="1:10" ht="24">
      <c r="A16" s="155" t="s">
        <v>250</v>
      </c>
      <c r="B16" s="234">
        <v>53</v>
      </c>
      <c r="C16" s="234">
        <v>3</v>
      </c>
      <c r="D16" s="234">
        <v>216</v>
      </c>
      <c r="E16" s="235">
        <f>(B16/(B16+D16))*100</f>
        <v>19.702602230483272</v>
      </c>
      <c r="F16" s="234">
        <v>16</v>
      </c>
      <c r="G16" s="234">
        <v>3</v>
      </c>
      <c r="H16" s="236">
        <v>257</v>
      </c>
      <c r="I16" s="237">
        <f>(H16/(F16+H16))*100</f>
        <v>94.139194139194132</v>
      </c>
      <c r="J16" s="1"/>
    </row>
    <row r="17" spans="1:10">
      <c r="A17" s="9" t="s">
        <v>276</v>
      </c>
      <c r="B17" s="10">
        <v>1056</v>
      </c>
      <c r="C17" s="10">
        <v>1267</v>
      </c>
      <c r="D17" s="11">
        <v>245</v>
      </c>
      <c r="E17" s="160">
        <f>(B17/(B17+C17+D17))*100</f>
        <v>41.121495327102799</v>
      </c>
      <c r="F17" s="11">
        <v>38</v>
      </c>
      <c r="G17" s="11">
        <v>550</v>
      </c>
      <c r="H17" s="13">
        <v>857</v>
      </c>
      <c r="I17" s="162">
        <f>(H17/(F17+G17+H17))*100</f>
        <v>59.307958477508649</v>
      </c>
      <c r="J17" s="1"/>
    </row>
    <row r="18" spans="1:10" ht="12.75" customHeight="1">
      <c r="A18" s="382" t="s">
        <v>238</v>
      </c>
      <c r="B18" s="382"/>
      <c r="C18" s="382"/>
      <c r="D18" s="382"/>
      <c r="E18" s="382"/>
      <c r="F18" s="382"/>
      <c r="G18" s="382"/>
      <c r="H18" s="382"/>
      <c r="I18" s="382"/>
      <c r="J18" s="1"/>
    </row>
    <row r="19" spans="1:10">
      <c r="A19" s="9" t="s">
        <v>277</v>
      </c>
      <c r="B19" s="10">
        <v>3645</v>
      </c>
      <c r="C19" s="10">
        <v>138</v>
      </c>
      <c r="D19" s="10">
        <v>80</v>
      </c>
      <c r="E19" s="159">
        <f>(B19/(B19+C19+D19))*100</f>
        <v>94.356717577012688</v>
      </c>
      <c r="F19" s="10">
        <v>353</v>
      </c>
      <c r="G19" s="10">
        <v>269</v>
      </c>
      <c r="H19" s="12">
        <v>3960</v>
      </c>
      <c r="I19" s="161">
        <f>(H19/(F19+G19+H19))*100</f>
        <v>86.425141859450022</v>
      </c>
      <c r="J19" s="1"/>
    </row>
    <row r="20" spans="1:10" ht="24">
      <c r="A20" s="155" t="s">
        <v>250</v>
      </c>
      <c r="B20" s="234">
        <v>66</v>
      </c>
      <c r="C20" s="234">
        <v>1</v>
      </c>
      <c r="D20" s="234">
        <v>226</v>
      </c>
      <c r="E20" s="235">
        <f>(B20/(B20+D20))*100</f>
        <v>22.602739726027394</v>
      </c>
      <c r="F20" s="234">
        <v>24</v>
      </c>
      <c r="G20" s="234">
        <v>3</v>
      </c>
      <c r="H20" s="236">
        <v>315</v>
      </c>
      <c r="I20" s="237">
        <f>(H20/(F20+H20))*100</f>
        <v>92.920353982300881</v>
      </c>
      <c r="J20" s="1"/>
    </row>
    <row r="21" spans="1:10">
      <c r="A21" s="9" t="s">
        <v>276</v>
      </c>
      <c r="B21" s="10">
        <v>1115</v>
      </c>
      <c r="C21" s="10">
        <v>1427</v>
      </c>
      <c r="D21" s="10">
        <v>285</v>
      </c>
      <c r="E21" s="160">
        <f>(B21/(B21+C21+D21))*100</f>
        <v>39.441103643438275</v>
      </c>
      <c r="F21" s="10">
        <v>37</v>
      </c>
      <c r="G21" s="10">
        <v>594</v>
      </c>
      <c r="H21" s="12">
        <v>891</v>
      </c>
      <c r="I21" s="162">
        <f>(H21/(F21+G21+H21))*100</f>
        <v>58.541392904073589</v>
      </c>
      <c r="J21" s="1"/>
    </row>
    <row r="22" spans="1:10" ht="12.75" customHeight="1">
      <c r="A22" s="382" t="s">
        <v>249</v>
      </c>
      <c r="B22" s="382"/>
      <c r="C22" s="382"/>
      <c r="D22" s="382"/>
      <c r="E22" s="382"/>
      <c r="F22" s="382"/>
      <c r="G22" s="382"/>
      <c r="H22" s="382"/>
      <c r="I22" s="382"/>
      <c r="J22" s="1"/>
    </row>
    <row r="23" spans="1:10">
      <c r="A23" s="9" t="s">
        <v>277</v>
      </c>
      <c r="B23" s="10">
        <v>3675</v>
      </c>
      <c r="C23" s="10">
        <v>152</v>
      </c>
      <c r="D23" s="10">
        <v>89</v>
      </c>
      <c r="E23" s="159">
        <f>(B23/(B23+C23+D23))*100</f>
        <v>93.845760980592445</v>
      </c>
      <c r="F23" s="10">
        <v>300</v>
      </c>
      <c r="G23" s="10">
        <v>264</v>
      </c>
      <c r="H23" s="12">
        <v>4185</v>
      </c>
      <c r="I23" s="161">
        <f>(H23/(F23+G23+H23))*100</f>
        <v>88.123815540113696</v>
      </c>
      <c r="J23" s="1"/>
    </row>
    <row r="24" spans="1:10" ht="24">
      <c r="A24" s="155" t="s">
        <v>250</v>
      </c>
      <c r="B24" s="234">
        <v>72</v>
      </c>
      <c r="C24" s="234">
        <v>1</v>
      </c>
      <c r="D24" s="234">
        <v>289</v>
      </c>
      <c r="E24" s="235">
        <f>(B24/(B24+D24))*100</f>
        <v>19.94459833795014</v>
      </c>
      <c r="F24" s="234">
        <v>21</v>
      </c>
      <c r="G24" s="234">
        <v>3</v>
      </c>
      <c r="H24" s="236">
        <v>349</v>
      </c>
      <c r="I24" s="237">
        <f>(H24/(F24+H24))*100</f>
        <v>94.324324324324323</v>
      </c>
      <c r="J24" s="1"/>
    </row>
    <row r="25" spans="1:10">
      <c r="A25" s="14" t="s">
        <v>276</v>
      </c>
      <c r="B25" s="23">
        <v>1112</v>
      </c>
      <c r="C25" s="23">
        <v>1525</v>
      </c>
      <c r="D25" s="23">
        <v>315</v>
      </c>
      <c r="E25" s="160">
        <f>(B25/(B25+C25+D25))*100</f>
        <v>37.669376693766935</v>
      </c>
      <c r="F25" s="23">
        <v>41</v>
      </c>
      <c r="G25" s="23">
        <v>654</v>
      </c>
      <c r="H25" s="24">
        <v>910</v>
      </c>
      <c r="I25" s="162">
        <f>(H25/(F25+G25+H25))*100</f>
        <v>56.697819314641741</v>
      </c>
      <c r="J25" s="1"/>
    </row>
    <row r="26" spans="1:10" ht="12.75" customHeight="1">
      <c r="A26" s="382" t="s">
        <v>141</v>
      </c>
      <c r="B26" s="382"/>
      <c r="C26" s="382"/>
      <c r="D26" s="382"/>
      <c r="E26" s="382"/>
      <c r="F26" s="382"/>
      <c r="G26" s="382"/>
      <c r="H26" s="382"/>
      <c r="I26" s="382"/>
      <c r="J26" s="1"/>
    </row>
    <row r="27" spans="1:10">
      <c r="A27" s="9" t="s">
        <v>277</v>
      </c>
      <c r="B27" s="10">
        <v>3777</v>
      </c>
      <c r="C27" s="10">
        <v>147</v>
      </c>
      <c r="D27" s="10">
        <v>91</v>
      </c>
      <c r="E27" s="159">
        <f>(B27/(B27+C27+D27))*100</f>
        <v>94.0722291407223</v>
      </c>
      <c r="F27" s="10">
        <v>215</v>
      </c>
      <c r="G27" s="10">
        <v>275</v>
      </c>
      <c r="H27" s="12">
        <v>4662</v>
      </c>
      <c r="I27" s="161">
        <f>(H27/(F27+G27+H27))*100</f>
        <v>90.489130434782609</v>
      </c>
      <c r="J27" s="1"/>
    </row>
    <row r="28" spans="1:10" ht="24">
      <c r="A28" s="155" t="s">
        <v>250</v>
      </c>
      <c r="B28" s="234">
        <v>73</v>
      </c>
      <c r="C28" s="234">
        <v>4</v>
      </c>
      <c r="D28" s="234">
        <v>310</v>
      </c>
      <c r="E28" s="235">
        <f>(B28/(B28+D28))*100</f>
        <v>19.06005221932115</v>
      </c>
      <c r="F28" s="234">
        <v>37</v>
      </c>
      <c r="G28" s="234">
        <v>4</v>
      </c>
      <c r="H28" s="236">
        <v>424</v>
      </c>
      <c r="I28" s="237">
        <f>(H28/(F28+H28))*100</f>
        <v>91.973969631236443</v>
      </c>
      <c r="J28" s="1"/>
    </row>
    <row r="29" spans="1:10">
      <c r="A29" s="14" t="s">
        <v>276</v>
      </c>
      <c r="B29" s="23">
        <v>1105</v>
      </c>
      <c r="C29" s="23">
        <v>1552</v>
      </c>
      <c r="D29" s="23">
        <v>358</v>
      </c>
      <c r="E29" s="160">
        <f>(B29/(B29+C29+D29))*100</f>
        <v>36.650082918739635</v>
      </c>
      <c r="F29" s="23">
        <v>39</v>
      </c>
      <c r="G29" s="23">
        <v>712</v>
      </c>
      <c r="H29" s="24">
        <v>922</v>
      </c>
      <c r="I29" s="162">
        <f>(H29/(F29+G29+H29))*100</f>
        <v>55.110579796772264</v>
      </c>
      <c r="J29" s="1"/>
    </row>
    <row r="30" spans="1:10" ht="12.75" customHeight="1">
      <c r="A30" s="382" t="s">
        <v>142</v>
      </c>
      <c r="B30" s="382"/>
      <c r="C30" s="382"/>
      <c r="D30" s="382"/>
      <c r="E30" s="382"/>
      <c r="F30" s="382"/>
      <c r="G30" s="382"/>
      <c r="H30" s="382"/>
      <c r="I30" s="382"/>
    </row>
    <row r="31" spans="1:10" ht="14.25" customHeight="1">
      <c r="A31" s="9" t="s">
        <v>277</v>
      </c>
      <c r="B31" s="10">
        <v>4081</v>
      </c>
      <c r="C31" s="10">
        <v>146</v>
      </c>
      <c r="D31" s="10">
        <v>116</v>
      </c>
      <c r="E31" s="159">
        <f>(B31/(B31+C31+D31))*100</f>
        <v>93.967303707114908</v>
      </c>
      <c r="F31" s="10">
        <v>187</v>
      </c>
      <c r="G31" s="10">
        <v>285</v>
      </c>
      <c r="H31" s="12">
        <v>4821</v>
      </c>
      <c r="I31" s="161">
        <f>(H31/(F31+G31+H31))*100</f>
        <v>91.082561874173436</v>
      </c>
    </row>
    <row r="32" spans="1:10" ht="24">
      <c r="A32" s="155" t="s">
        <v>250</v>
      </c>
      <c r="B32" s="234">
        <v>76</v>
      </c>
      <c r="C32" s="234">
        <v>4</v>
      </c>
      <c r="D32" s="234">
        <v>345</v>
      </c>
      <c r="E32" s="235">
        <f>(B32/(B32+D32))*100</f>
        <v>18.052256532066508</v>
      </c>
      <c r="F32" s="234">
        <v>35</v>
      </c>
      <c r="G32" s="234">
        <v>8</v>
      </c>
      <c r="H32" s="236">
        <v>471</v>
      </c>
      <c r="I32" s="237">
        <f>(H32/(F32+H32))*100</f>
        <v>93.083003952569172</v>
      </c>
    </row>
    <row r="33" spans="1:9">
      <c r="A33" s="14" t="s">
        <v>276</v>
      </c>
      <c r="B33" s="23">
        <v>1156</v>
      </c>
      <c r="C33" s="23">
        <v>1632</v>
      </c>
      <c r="D33" s="23">
        <v>371</v>
      </c>
      <c r="E33" s="160">
        <f>(B33/(B33+C33+D33))*100</f>
        <v>36.593858816081038</v>
      </c>
      <c r="F33" s="23">
        <v>48</v>
      </c>
      <c r="G33" s="23">
        <v>823</v>
      </c>
      <c r="H33" s="24">
        <v>955</v>
      </c>
      <c r="I33" s="162">
        <f>(H33/(F33+G33+H33))*100</f>
        <v>52.300109529025193</v>
      </c>
    </row>
    <row r="34" spans="1:9">
      <c r="A34" s="444" t="s">
        <v>135</v>
      </c>
      <c r="B34" s="444"/>
      <c r="C34" s="444"/>
      <c r="D34" s="444"/>
      <c r="E34" s="444"/>
      <c r="F34" s="444"/>
      <c r="G34" s="444"/>
      <c r="H34" s="444"/>
      <c r="I34" s="121"/>
    </row>
    <row r="36" spans="1:9" ht="12.75" customHeight="1"/>
    <row r="40" spans="1:9" ht="12.75" customHeight="1"/>
  </sheetData>
  <mergeCells count="14">
    <mergeCell ref="A34:H34"/>
    <mergeCell ref="A26:I26"/>
    <mergeCell ref="A30:I30"/>
    <mergeCell ref="A22:I22"/>
    <mergeCell ref="A18:I18"/>
    <mergeCell ref="A14:I14"/>
    <mergeCell ref="A10:I10"/>
    <mergeCell ref="A2:H2"/>
    <mergeCell ref="A3:A5"/>
    <mergeCell ref="B3:E3"/>
    <mergeCell ref="F3:I3"/>
    <mergeCell ref="A6:I6"/>
    <mergeCell ref="B5:D5"/>
    <mergeCell ref="F5:H5"/>
  </mergeCells>
  <phoneticPr fontId="53" type="noConversion"/>
  <hyperlinks>
    <hyperlink ref="A1" location="Inhalt!A1" display="Inhalt!A1"/>
  </hyperlinks>
  <pageMargins left="0.70866141732283472" right="0.70866141732283472" top="0.78740157480314965" bottom="0.78740157480314965" header="0.31496062992125984" footer="0.31496062992125984"/>
  <pageSetup paperSize="9" scale="91" orientation="landscape" r:id="rId1"/>
  <headerFooter scaleWithDoc="0">
    <oddHeader>&amp;CBildung in Deutschland 2016 - (Web-)Tabellen F1</oddHeader>
  </headerFooter>
  <ignoredErrors>
    <ignoredError sqref="A8:I21 A24:I3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zoomScaleNormal="100" workbookViewId="0">
      <selection sqref="A1:B1"/>
    </sheetView>
  </sheetViews>
  <sheetFormatPr baseColWidth="10" defaultRowHeight="12.75"/>
  <cols>
    <col min="9" max="9" width="9.5703125" customWidth="1"/>
  </cols>
  <sheetData>
    <row r="1" spans="1:12" ht="25.5" customHeight="1">
      <c r="A1" s="334" t="s">
        <v>278</v>
      </c>
      <c r="B1" s="335"/>
    </row>
    <row r="2" spans="1:12" ht="26.25" customHeight="1">
      <c r="A2" s="331" t="s">
        <v>91</v>
      </c>
      <c r="B2" s="332"/>
      <c r="C2" s="332"/>
      <c r="D2" s="332"/>
      <c r="E2" s="332"/>
      <c r="F2" s="332"/>
      <c r="G2" s="332"/>
      <c r="H2" s="332"/>
      <c r="I2" s="332"/>
    </row>
    <row r="3" spans="1:12">
      <c r="L3" s="189"/>
    </row>
    <row r="30" spans="1:9" ht="17.25" customHeight="1">
      <c r="A30" s="333" t="s">
        <v>65</v>
      </c>
      <c r="B30" s="333"/>
      <c r="C30" s="333"/>
      <c r="D30" s="333"/>
      <c r="E30" s="333"/>
      <c r="F30" s="333"/>
      <c r="G30" s="333"/>
      <c r="H30" s="333"/>
      <c r="I30" s="333"/>
    </row>
    <row r="31" spans="1:9">
      <c r="A31" s="110" t="s">
        <v>136</v>
      </c>
      <c r="B31" s="110"/>
      <c r="C31" s="110"/>
      <c r="D31" s="110"/>
      <c r="E31" s="110"/>
      <c r="F31" s="110"/>
      <c r="G31" s="110"/>
      <c r="H31" s="323" t="s">
        <v>348</v>
      </c>
      <c r="I31" s="110"/>
    </row>
  </sheetData>
  <mergeCells count="3">
    <mergeCell ref="A2:I2"/>
    <mergeCell ref="A30:I30"/>
    <mergeCell ref="A1:B1"/>
  </mergeCells>
  <phoneticPr fontId="53" type="noConversion"/>
  <hyperlinks>
    <hyperlink ref="A1" location="Inhalt!A1" display="Inhalt!A1"/>
  </hyperlinks>
  <pageMargins left="0.70866141732283472" right="0.70866141732283472" top="0.78740157480314965" bottom="0.78740157480314965" header="0.31496062992125984" footer="0.31496062992125984"/>
  <pageSetup paperSize="9" scale="99" orientation="landscape" r:id="rId1"/>
  <headerFooter scaleWithDoc="0">
    <oddHeader>&amp;CBildung in Deutschland 2016 - (Web-)Tabellen F1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zoomScaleNormal="100" zoomScaleSheetLayoutView="90" workbookViewId="0"/>
  </sheetViews>
  <sheetFormatPr baseColWidth="10" defaultColWidth="10.85546875" defaultRowHeight="12.75"/>
  <cols>
    <col min="1" max="1" width="38" style="239" customWidth="1"/>
    <col min="2" max="8" width="8.140625" style="239" customWidth="1"/>
    <col min="9" max="9" width="8" style="239" bestFit="1" customWidth="1"/>
    <col min="10" max="11" width="8.140625" style="240" customWidth="1"/>
    <col min="12" max="16384" width="10.85546875" style="240"/>
  </cols>
  <sheetData>
    <row r="1" spans="1:13" ht="25.5" customHeight="1">
      <c r="A1" s="188" t="s">
        <v>278</v>
      </c>
    </row>
    <row r="2" spans="1:13" ht="12.75" customHeight="1">
      <c r="A2" s="345" t="s">
        <v>324</v>
      </c>
      <c r="B2" s="345"/>
      <c r="C2" s="345"/>
      <c r="D2" s="345"/>
      <c r="E2" s="345"/>
      <c r="F2" s="345"/>
      <c r="G2" s="345"/>
      <c r="H2" s="345"/>
      <c r="I2" s="345"/>
      <c r="J2" s="345"/>
      <c r="K2" s="345"/>
    </row>
    <row r="3" spans="1:13" ht="20.25" customHeight="1">
      <c r="A3" s="336" t="s">
        <v>66</v>
      </c>
      <c r="B3" s="338" t="s">
        <v>67</v>
      </c>
      <c r="C3" s="339"/>
      <c r="D3" s="339"/>
      <c r="E3" s="339"/>
      <c r="F3" s="339"/>
      <c r="G3" s="339"/>
      <c r="H3" s="339"/>
      <c r="I3" s="339"/>
      <c r="J3" s="340"/>
      <c r="K3" s="340"/>
      <c r="L3" s="239"/>
      <c r="M3" s="239"/>
    </row>
    <row r="4" spans="1:13">
      <c r="A4" s="337"/>
      <c r="B4" s="241" t="s">
        <v>68</v>
      </c>
      <c r="C4" s="242" t="s">
        <v>69</v>
      </c>
      <c r="D4" s="241" t="s">
        <v>70</v>
      </c>
      <c r="E4" s="241" t="s">
        <v>71</v>
      </c>
      <c r="F4" s="241" t="s">
        <v>72</v>
      </c>
      <c r="G4" s="242" t="s">
        <v>73</v>
      </c>
      <c r="H4" s="241" t="s">
        <v>74</v>
      </c>
      <c r="I4" s="242" t="s">
        <v>75</v>
      </c>
      <c r="J4" s="242" t="s">
        <v>76</v>
      </c>
      <c r="K4" s="242" t="s">
        <v>77</v>
      </c>
      <c r="L4" s="239"/>
      <c r="M4" s="239"/>
    </row>
    <row r="5" spans="1:13" ht="12.75" customHeight="1">
      <c r="A5" s="341" t="s">
        <v>78</v>
      </c>
      <c r="B5" s="341"/>
      <c r="C5" s="341"/>
      <c r="D5" s="341"/>
      <c r="E5" s="341"/>
      <c r="F5" s="341"/>
      <c r="G5" s="341"/>
      <c r="H5" s="341"/>
      <c r="I5" s="341"/>
      <c r="J5" s="342"/>
      <c r="K5" s="342"/>
      <c r="L5" s="239"/>
      <c r="M5" s="239"/>
    </row>
    <row r="6" spans="1:13">
      <c r="A6" s="243" t="s">
        <v>79</v>
      </c>
      <c r="B6" s="244">
        <v>65.3</v>
      </c>
      <c r="C6" s="245">
        <v>64.3</v>
      </c>
      <c r="D6" s="245">
        <v>63.4</v>
      </c>
      <c r="E6" s="246">
        <v>60.6</v>
      </c>
      <c r="F6" s="246">
        <v>60.2</v>
      </c>
      <c r="G6" s="246">
        <v>60.6</v>
      </c>
      <c r="H6" s="247">
        <v>60.6</v>
      </c>
      <c r="I6" s="248">
        <v>58.7</v>
      </c>
      <c r="J6" s="248">
        <v>58.8</v>
      </c>
      <c r="K6" s="248">
        <v>57.6</v>
      </c>
    </row>
    <row r="7" spans="1:13">
      <c r="A7" s="249" t="s">
        <v>80</v>
      </c>
      <c r="B7" s="250">
        <v>0.6</v>
      </c>
      <c r="C7" s="251">
        <v>0.7</v>
      </c>
      <c r="D7" s="251">
        <v>0.7</v>
      </c>
      <c r="E7" s="251">
        <v>0.6</v>
      </c>
      <c r="F7" s="251">
        <v>0.6</v>
      </c>
      <c r="G7" s="251">
        <v>0.6</v>
      </c>
      <c r="H7" s="251">
        <v>0.7</v>
      </c>
      <c r="I7" s="252">
        <v>0.7</v>
      </c>
      <c r="J7" s="252">
        <v>0.7</v>
      </c>
      <c r="K7" s="252">
        <v>0.8</v>
      </c>
    </row>
    <row r="8" spans="1:13">
      <c r="A8" s="253" t="s">
        <v>81</v>
      </c>
      <c r="B8" s="244">
        <v>26.6</v>
      </c>
      <c r="C8" s="245">
        <v>26.8</v>
      </c>
      <c r="D8" s="245">
        <v>27.5</v>
      </c>
      <c r="E8" s="246">
        <v>30.1</v>
      </c>
      <c r="F8" s="246">
        <v>30.3</v>
      </c>
      <c r="G8" s="246">
        <v>30</v>
      </c>
      <c r="H8" s="247">
        <v>29.9</v>
      </c>
      <c r="I8" s="248">
        <v>31</v>
      </c>
      <c r="J8" s="248">
        <v>30.4</v>
      </c>
      <c r="K8" s="248">
        <v>30.5</v>
      </c>
    </row>
    <row r="9" spans="1:13">
      <c r="A9" s="254" t="s">
        <v>82</v>
      </c>
      <c r="B9" s="250">
        <v>1</v>
      </c>
      <c r="C9" s="251">
        <v>1</v>
      </c>
      <c r="D9" s="251">
        <v>1</v>
      </c>
      <c r="E9" s="251">
        <v>0.9</v>
      </c>
      <c r="F9" s="251">
        <v>0.9</v>
      </c>
      <c r="G9" s="251">
        <v>1</v>
      </c>
      <c r="H9" s="251">
        <v>0.9</v>
      </c>
      <c r="I9" s="252">
        <v>0.9</v>
      </c>
      <c r="J9" s="252">
        <v>0.9</v>
      </c>
      <c r="K9" s="252">
        <v>1</v>
      </c>
    </row>
    <row r="10" spans="1:13">
      <c r="A10" s="253" t="s">
        <v>83</v>
      </c>
      <c r="B10" s="247">
        <v>2.8</v>
      </c>
      <c r="C10" s="246">
        <v>3.3</v>
      </c>
      <c r="D10" s="246">
        <v>3.7</v>
      </c>
      <c r="E10" s="246">
        <v>4.0999999999999996</v>
      </c>
      <c r="F10" s="246">
        <v>4.4000000000000004</v>
      </c>
      <c r="G10" s="246">
        <v>4.3</v>
      </c>
      <c r="H10" s="246">
        <v>4.5999999999999996</v>
      </c>
      <c r="I10" s="248">
        <v>5.3</v>
      </c>
      <c r="J10" s="248">
        <v>5.9</v>
      </c>
      <c r="K10" s="248">
        <v>6.8</v>
      </c>
    </row>
    <row r="11" spans="1:13">
      <c r="A11" s="254" t="s">
        <v>84</v>
      </c>
      <c r="B11" s="250">
        <v>1.2</v>
      </c>
      <c r="C11" s="251">
        <v>1.4</v>
      </c>
      <c r="D11" s="251">
        <v>1.4</v>
      </c>
      <c r="E11" s="251">
        <v>1.3</v>
      </c>
      <c r="F11" s="251">
        <v>1.3</v>
      </c>
      <c r="G11" s="251">
        <v>1.3</v>
      </c>
      <c r="H11" s="250">
        <v>1.2</v>
      </c>
      <c r="I11" s="252">
        <v>1.2</v>
      </c>
      <c r="J11" s="252">
        <v>1.2</v>
      </c>
      <c r="K11" s="252">
        <v>1.2</v>
      </c>
    </row>
    <row r="12" spans="1:13" hidden="1">
      <c r="A12" s="253" t="s">
        <v>85</v>
      </c>
      <c r="B12" s="247"/>
      <c r="C12" s="246"/>
      <c r="D12" s="246"/>
      <c r="E12" s="246"/>
      <c r="F12" s="246"/>
      <c r="G12" s="246"/>
      <c r="H12" s="246"/>
      <c r="I12" s="248"/>
      <c r="J12" s="248"/>
      <c r="K12" s="248"/>
    </row>
    <row r="13" spans="1:13" hidden="1">
      <c r="A13" s="253" t="s">
        <v>86</v>
      </c>
      <c r="B13" s="247"/>
      <c r="C13" s="246"/>
      <c r="D13" s="246"/>
      <c r="E13" s="246"/>
      <c r="F13" s="246"/>
      <c r="G13" s="246"/>
      <c r="H13" s="247"/>
      <c r="I13" s="248"/>
      <c r="J13" s="248"/>
      <c r="K13" s="248"/>
    </row>
    <row r="14" spans="1:13">
      <c r="A14" s="253" t="s">
        <v>87</v>
      </c>
      <c r="B14" s="247">
        <v>0.1</v>
      </c>
      <c r="C14" s="246">
        <v>0.1</v>
      </c>
      <c r="D14" s="246">
        <v>0.1</v>
      </c>
      <c r="E14" s="246">
        <v>0.1</v>
      </c>
      <c r="F14" s="246">
        <v>0.1</v>
      </c>
      <c r="G14" s="246">
        <v>0.1</v>
      </c>
      <c r="H14" s="246">
        <v>0.1</v>
      </c>
      <c r="I14" s="248">
        <v>0.1</v>
      </c>
      <c r="J14" s="248">
        <v>0.1</v>
      </c>
      <c r="K14" s="248">
        <v>0.1</v>
      </c>
    </row>
    <row r="15" spans="1:13" ht="12.75" customHeight="1">
      <c r="A15" s="254" t="s">
        <v>88</v>
      </c>
      <c r="B15" s="250">
        <v>2.4</v>
      </c>
      <c r="C15" s="251">
        <v>2.4</v>
      </c>
      <c r="D15" s="251">
        <v>2.2999999999999998</v>
      </c>
      <c r="E15" s="251">
        <v>2.2000000000000002</v>
      </c>
      <c r="F15" s="251">
        <v>2.2999999999999998</v>
      </c>
      <c r="G15" s="251">
        <v>2.2000000000000002</v>
      </c>
      <c r="H15" s="250">
        <v>2</v>
      </c>
      <c r="I15" s="252">
        <v>2</v>
      </c>
      <c r="J15" s="252">
        <v>2</v>
      </c>
      <c r="K15" s="252">
        <v>2.1</v>
      </c>
    </row>
    <row r="16" spans="1:13" ht="12.75" customHeight="1">
      <c r="A16" s="253" t="s">
        <v>90</v>
      </c>
      <c r="B16" s="247">
        <f>B10+B7</f>
        <v>3.4</v>
      </c>
      <c r="C16" s="247">
        <f t="shared" ref="C16:K16" si="0">C10+C7</f>
        <v>4</v>
      </c>
      <c r="D16" s="247">
        <f t="shared" si="0"/>
        <v>4.4000000000000004</v>
      </c>
      <c r="E16" s="247">
        <f t="shared" si="0"/>
        <v>4.6999999999999993</v>
      </c>
      <c r="F16" s="247">
        <f t="shared" si="0"/>
        <v>5</v>
      </c>
      <c r="G16" s="247">
        <f t="shared" si="0"/>
        <v>4.8999999999999995</v>
      </c>
      <c r="H16" s="247">
        <f t="shared" si="0"/>
        <v>5.3</v>
      </c>
      <c r="I16" s="247">
        <f t="shared" si="0"/>
        <v>6</v>
      </c>
      <c r="J16" s="247">
        <f t="shared" si="0"/>
        <v>6.6000000000000005</v>
      </c>
      <c r="K16" s="248">
        <f t="shared" si="0"/>
        <v>7.6</v>
      </c>
    </row>
    <row r="17" spans="1:11">
      <c r="A17" s="254" t="s">
        <v>236</v>
      </c>
      <c r="B17" s="261">
        <f>SUM(B6:B15)</f>
        <v>100</v>
      </c>
      <c r="C17" s="261">
        <f t="shared" ref="C17:I17" si="1">SUM(C6:C15)</f>
        <v>100</v>
      </c>
      <c r="D17" s="261">
        <f t="shared" si="1"/>
        <v>100.1</v>
      </c>
      <c r="E17" s="261">
        <f t="shared" si="1"/>
        <v>99.9</v>
      </c>
      <c r="F17" s="261">
        <f t="shared" si="1"/>
        <v>100.10000000000001</v>
      </c>
      <c r="G17" s="261">
        <f t="shared" si="1"/>
        <v>100.1</v>
      </c>
      <c r="H17" s="261">
        <f t="shared" si="1"/>
        <v>100</v>
      </c>
      <c r="I17" s="270">
        <f t="shared" si="1"/>
        <v>99.9</v>
      </c>
      <c r="J17" s="270">
        <v>100</v>
      </c>
      <c r="K17" s="270">
        <v>100</v>
      </c>
    </row>
    <row r="18" spans="1:11" ht="12.75" customHeight="1">
      <c r="A18" s="343" t="s">
        <v>89</v>
      </c>
      <c r="B18" s="343"/>
      <c r="C18" s="343"/>
      <c r="D18" s="343"/>
      <c r="E18" s="343"/>
      <c r="F18" s="343"/>
      <c r="G18" s="343"/>
      <c r="H18" s="343"/>
      <c r="I18" s="343"/>
      <c r="J18" s="342"/>
      <c r="K18" s="342"/>
    </row>
    <row r="19" spans="1:11">
      <c r="A19" s="243" t="s">
        <v>79</v>
      </c>
      <c r="B19" s="256">
        <v>2117</v>
      </c>
      <c r="C19" s="257">
        <v>2050</v>
      </c>
      <c r="D19" s="257">
        <v>2128</v>
      </c>
      <c r="E19" s="258">
        <v>2240</v>
      </c>
      <c r="F19" s="258">
        <v>2374</v>
      </c>
      <c r="G19" s="258">
        <v>2478</v>
      </c>
      <c r="H19" s="259">
        <v>2888</v>
      </c>
      <c r="I19" s="260">
        <v>2690</v>
      </c>
      <c r="J19" s="260">
        <v>2765</v>
      </c>
      <c r="K19" s="260">
        <v>2725</v>
      </c>
    </row>
    <row r="20" spans="1:11">
      <c r="A20" s="249" t="s">
        <v>80</v>
      </c>
      <c r="B20" s="261">
        <v>106</v>
      </c>
      <c r="C20" s="262">
        <v>127</v>
      </c>
      <c r="D20" s="262">
        <v>133</v>
      </c>
      <c r="E20" s="263">
        <v>124</v>
      </c>
      <c r="F20" s="263">
        <v>139</v>
      </c>
      <c r="G20" s="263">
        <v>132</v>
      </c>
      <c r="H20" s="263">
        <v>142</v>
      </c>
      <c r="I20" s="264">
        <v>147</v>
      </c>
      <c r="J20" s="264">
        <v>161</v>
      </c>
      <c r="K20" s="264">
        <v>190</v>
      </c>
    </row>
    <row r="21" spans="1:11">
      <c r="A21" s="253" t="s">
        <v>81</v>
      </c>
      <c r="B21" s="256">
        <v>798</v>
      </c>
      <c r="C21" s="257">
        <v>799</v>
      </c>
      <c r="D21" s="257">
        <v>870</v>
      </c>
      <c r="E21" s="258">
        <v>1040</v>
      </c>
      <c r="F21" s="258">
        <v>1075</v>
      </c>
      <c r="G21" s="258">
        <v>1104</v>
      </c>
      <c r="H21" s="259">
        <v>1271</v>
      </c>
      <c r="I21" s="260">
        <v>1262</v>
      </c>
      <c r="J21" s="260">
        <v>1271</v>
      </c>
      <c r="K21" s="260">
        <v>1256</v>
      </c>
    </row>
    <row r="22" spans="1:11">
      <c r="A22" s="254" t="s">
        <v>82</v>
      </c>
      <c r="B22" s="261">
        <v>159</v>
      </c>
      <c r="C22" s="262">
        <v>153</v>
      </c>
      <c r="D22" s="262">
        <v>170</v>
      </c>
      <c r="E22" s="263">
        <v>190</v>
      </c>
      <c r="F22" s="263">
        <v>200</v>
      </c>
      <c r="G22" s="263">
        <v>227</v>
      </c>
      <c r="H22" s="263">
        <v>217</v>
      </c>
      <c r="I22" s="264">
        <v>219</v>
      </c>
      <c r="J22" s="264">
        <v>229</v>
      </c>
      <c r="K22" s="264">
        <v>243</v>
      </c>
    </row>
    <row r="23" spans="1:11">
      <c r="A23" s="253" t="s">
        <v>83</v>
      </c>
      <c r="B23" s="255">
        <v>173</v>
      </c>
      <c r="C23" s="265">
        <v>185</v>
      </c>
      <c r="D23" s="265">
        <v>189</v>
      </c>
      <c r="E23" s="266">
        <v>207</v>
      </c>
      <c r="F23" s="266">
        <v>215</v>
      </c>
      <c r="G23" s="266">
        <v>204</v>
      </c>
      <c r="H23" s="266">
        <v>248</v>
      </c>
      <c r="I23" s="267">
        <v>253</v>
      </c>
      <c r="J23" s="267">
        <v>300</v>
      </c>
      <c r="K23" s="267">
        <v>319</v>
      </c>
    </row>
    <row r="24" spans="1:11">
      <c r="A24" s="254" t="s">
        <v>84</v>
      </c>
      <c r="B24" s="261">
        <v>72</v>
      </c>
      <c r="C24" s="262">
        <v>79</v>
      </c>
      <c r="D24" s="262">
        <v>83</v>
      </c>
      <c r="E24" s="263">
        <v>91</v>
      </c>
      <c r="F24" s="263">
        <v>95</v>
      </c>
      <c r="G24" s="263">
        <v>97</v>
      </c>
      <c r="H24" s="268">
        <v>98</v>
      </c>
      <c r="I24" s="264">
        <v>101</v>
      </c>
      <c r="J24" s="264">
        <v>98</v>
      </c>
      <c r="K24" s="264">
        <v>94</v>
      </c>
    </row>
    <row r="25" spans="1:11" hidden="1">
      <c r="A25" s="254" t="s">
        <v>85</v>
      </c>
      <c r="B25" s="261"/>
      <c r="C25" s="262"/>
      <c r="D25" s="262"/>
      <c r="E25" s="263"/>
      <c r="F25" s="263"/>
      <c r="G25" s="263"/>
      <c r="H25" s="263"/>
      <c r="I25" s="264"/>
      <c r="J25" s="264"/>
      <c r="K25" s="264"/>
    </row>
    <row r="26" spans="1:11" hidden="1">
      <c r="A26" s="254" t="s">
        <v>86</v>
      </c>
      <c r="B26" s="261"/>
      <c r="C26" s="262"/>
      <c r="D26" s="262"/>
      <c r="E26" s="263"/>
      <c r="F26" s="263"/>
      <c r="G26" s="263"/>
      <c r="H26" s="268"/>
      <c r="I26" s="264"/>
      <c r="J26" s="264"/>
      <c r="K26" s="264"/>
    </row>
    <row r="27" spans="1:11">
      <c r="A27" s="253" t="s">
        <v>87</v>
      </c>
      <c r="B27" s="255">
        <v>27</v>
      </c>
      <c r="C27" s="265">
        <v>25</v>
      </c>
      <c r="D27" s="265">
        <v>24</v>
      </c>
      <c r="E27" s="266">
        <v>24</v>
      </c>
      <c r="F27" s="266">
        <v>23</v>
      </c>
      <c r="G27" s="266">
        <v>18</v>
      </c>
      <c r="H27" s="266">
        <v>24</v>
      </c>
      <c r="I27" s="269">
        <v>19</v>
      </c>
      <c r="J27" s="269">
        <v>20</v>
      </c>
      <c r="K27" s="269">
        <v>21</v>
      </c>
    </row>
    <row r="28" spans="1:11" ht="46.5" customHeight="1">
      <c r="A28" s="346" t="s">
        <v>32</v>
      </c>
      <c r="B28" s="346"/>
      <c r="C28" s="346"/>
      <c r="D28" s="346"/>
      <c r="E28" s="346"/>
      <c r="F28" s="346"/>
      <c r="G28" s="346"/>
      <c r="H28" s="346"/>
      <c r="I28" s="346"/>
      <c r="J28" s="346"/>
      <c r="K28" s="346"/>
    </row>
    <row r="29" spans="1:11">
      <c r="A29" s="344"/>
      <c r="B29" s="344"/>
      <c r="C29" s="344"/>
      <c r="D29" s="344"/>
      <c r="E29" s="344"/>
      <c r="F29" s="344"/>
      <c r="G29" s="344"/>
      <c r="H29" s="344"/>
      <c r="I29" s="344"/>
    </row>
  </sheetData>
  <mergeCells count="7">
    <mergeCell ref="A2:K2"/>
    <mergeCell ref="A28:K28"/>
    <mergeCell ref="A3:A4"/>
    <mergeCell ref="B3:K3"/>
    <mergeCell ref="A5:K5"/>
    <mergeCell ref="A18:K18"/>
    <mergeCell ref="A29:I2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 in Deutschland 2016 - (Web-)Tabellen F1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zoomScaleNormal="100" zoomScaleSheetLayoutView="90" workbookViewId="0">
      <selection sqref="A1:B1"/>
    </sheetView>
  </sheetViews>
  <sheetFormatPr baseColWidth="10" defaultRowHeight="12.75"/>
  <cols>
    <col min="1" max="1" width="16.7109375" customWidth="1"/>
    <col min="8" max="8" width="11.42578125" customWidth="1"/>
  </cols>
  <sheetData>
    <row r="1" spans="1:11" ht="25.5" customHeight="1">
      <c r="A1" s="353" t="s">
        <v>278</v>
      </c>
      <c r="B1" s="353"/>
    </row>
    <row r="2" spans="1:11" s="21" customFormat="1" ht="25.5" customHeight="1">
      <c r="A2" s="331" t="s">
        <v>325</v>
      </c>
      <c r="B2" s="348"/>
      <c r="C2" s="348"/>
      <c r="D2" s="348"/>
      <c r="E2" s="348"/>
      <c r="F2" s="348"/>
    </row>
    <row r="3" spans="1:11" ht="48">
      <c r="A3" s="349" t="s">
        <v>275</v>
      </c>
      <c r="B3" s="8" t="s">
        <v>236</v>
      </c>
      <c r="C3" s="8" t="s">
        <v>240</v>
      </c>
      <c r="D3" s="8" t="s">
        <v>241</v>
      </c>
      <c r="E3" s="7" t="s">
        <v>327</v>
      </c>
      <c r="F3" s="7" t="s">
        <v>51</v>
      </c>
    </row>
    <row r="4" spans="1:11">
      <c r="A4" s="350"/>
      <c r="B4" s="351" t="s">
        <v>234</v>
      </c>
      <c r="C4" s="352"/>
      <c r="D4" s="352"/>
      <c r="E4" s="352"/>
      <c r="F4" s="352"/>
    </row>
    <row r="5" spans="1:11">
      <c r="A5" s="9" t="s">
        <v>320</v>
      </c>
      <c r="B5" s="311" t="s">
        <v>6</v>
      </c>
      <c r="C5" s="10">
        <v>382</v>
      </c>
      <c r="D5" s="10">
        <v>217</v>
      </c>
      <c r="E5" s="311" t="s">
        <v>6</v>
      </c>
      <c r="F5" s="313" t="s">
        <v>6</v>
      </c>
    </row>
    <row r="6" spans="1:11">
      <c r="A6" s="155" t="s">
        <v>319</v>
      </c>
      <c r="B6" s="312" t="s">
        <v>6</v>
      </c>
      <c r="C6" s="156">
        <v>471</v>
      </c>
      <c r="D6" s="156">
        <v>293</v>
      </c>
      <c r="E6" s="312" t="s">
        <v>6</v>
      </c>
      <c r="F6" s="314" t="s">
        <v>6</v>
      </c>
    </row>
    <row r="7" spans="1:11">
      <c r="A7" s="9" t="s">
        <v>318</v>
      </c>
      <c r="B7" s="311" t="s">
        <v>6</v>
      </c>
      <c r="C7" s="10">
        <v>544</v>
      </c>
      <c r="D7" s="10">
        <v>367</v>
      </c>
      <c r="E7" s="311" t="s">
        <v>6</v>
      </c>
      <c r="F7" s="315" t="s">
        <v>6</v>
      </c>
    </row>
    <row r="8" spans="1:11">
      <c r="A8" s="155" t="s">
        <v>317</v>
      </c>
      <c r="B8" s="312" t="s">
        <v>6</v>
      </c>
      <c r="C8" s="156">
        <v>633</v>
      </c>
      <c r="D8" s="156">
        <v>439</v>
      </c>
      <c r="E8" s="312" t="s">
        <v>6</v>
      </c>
      <c r="F8" s="314" t="s">
        <v>6</v>
      </c>
      <c r="H8" s="16"/>
    </row>
    <row r="9" spans="1:11">
      <c r="A9" s="9" t="s">
        <v>316</v>
      </c>
      <c r="B9" s="311" t="s">
        <v>6</v>
      </c>
      <c r="C9" s="10">
        <v>747</v>
      </c>
      <c r="D9" s="10">
        <v>886</v>
      </c>
      <c r="E9" s="311" t="s">
        <v>6</v>
      </c>
      <c r="F9" s="315" t="s">
        <v>6</v>
      </c>
    </row>
    <row r="10" spans="1:11">
      <c r="A10" s="155" t="s">
        <v>315</v>
      </c>
      <c r="B10" s="312" t="s">
        <v>6</v>
      </c>
      <c r="C10" s="156">
        <v>854</v>
      </c>
      <c r="D10" s="156">
        <v>1044</v>
      </c>
      <c r="E10" s="312" t="s">
        <v>6</v>
      </c>
      <c r="F10" s="314" t="s">
        <v>6</v>
      </c>
      <c r="H10" s="16"/>
      <c r="I10" s="16"/>
      <c r="J10" s="16"/>
      <c r="K10" s="16"/>
    </row>
    <row r="11" spans="1:11">
      <c r="A11" s="9" t="s">
        <v>314</v>
      </c>
      <c r="B11" s="311" t="s">
        <v>6</v>
      </c>
      <c r="C11" s="10">
        <v>951</v>
      </c>
      <c r="D11" s="10">
        <v>1173</v>
      </c>
      <c r="E11" s="311" t="s">
        <v>6</v>
      </c>
      <c r="F11" s="315" t="s">
        <v>6</v>
      </c>
      <c r="H11" s="16"/>
    </row>
    <row r="12" spans="1:11">
      <c r="A12" s="155" t="s">
        <v>313</v>
      </c>
      <c r="B12" s="312" t="s">
        <v>6</v>
      </c>
      <c r="C12" s="156">
        <v>1253</v>
      </c>
      <c r="D12" s="156">
        <v>1308</v>
      </c>
      <c r="E12" s="312" t="s">
        <v>6</v>
      </c>
      <c r="F12" s="314" t="s">
        <v>6</v>
      </c>
      <c r="H12" s="16"/>
    </row>
    <row r="13" spans="1:11">
      <c r="A13" s="9" t="s">
        <v>272</v>
      </c>
      <c r="B13" s="10">
        <v>11286</v>
      </c>
      <c r="C13" s="10">
        <v>1453</v>
      </c>
      <c r="D13" s="10">
        <v>1481</v>
      </c>
      <c r="E13" s="311" t="s">
        <v>6</v>
      </c>
      <c r="F13" s="315" t="s">
        <v>6</v>
      </c>
      <c r="H13" s="16"/>
    </row>
    <row r="14" spans="1:11">
      <c r="A14" s="155" t="s">
        <v>270</v>
      </c>
      <c r="B14" s="156">
        <v>11186</v>
      </c>
      <c r="C14" s="156">
        <v>2138</v>
      </c>
      <c r="D14" s="156">
        <v>1659</v>
      </c>
      <c r="E14" s="312" t="s">
        <v>6</v>
      </c>
      <c r="F14" s="314" t="s">
        <v>6</v>
      </c>
      <c r="H14" s="16"/>
    </row>
    <row r="15" spans="1:11">
      <c r="A15" s="9" t="s">
        <v>271</v>
      </c>
      <c r="B15" s="10">
        <v>11283</v>
      </c>
      <c r="C15" s="10">
        <v>2317</v>
      </c>
      <c r="D15" s="10">
        <v>1777</v>
      </c>
      <c r="E15" s="311" t="s">
        <v>6</v>
      </c>
      <c r="F15" s="315" t="s">
        <v>6</v>
      </c>
      <c r="H15" s="16"/>
    </row>
    <row r="16" spans="1:11">
      <c r="A16" s="155" t="s">
        <v>274</v>
      </c>
      <c r="B16" s="156">
        <v>11492</v>
      </c>
      <c r="C16" s="156">
        <v>3075</v>
      </c>
      <c r="D16" s="156">
        <v>2113</v>
      </c>
      <c r="E16" s="312" t="s">
        <v>6</v>
      </c>
      <c r="F16" s="314" t="s">
        <v>6</v>
      </c>
      <c r="H16" s="16"/>
    </row>
    <row r="17" spans="1:8">
      <c r="A17" s="9" t="s">
        <v>273</v>
      </c>
      <c r="B17" s="10">
        <v>11803</v>
      </c>
      <c r="C17" s="10">
        <v>3377</v>
      </c>
      <c r="D17" s="10">
        <v>2283</v>
      </c>
      <c r="E17" s="311" t="s">
        <v>6</v>
      </c>
      <c r="F17" s="315" t="s">
        <v>6</v>
      </c>
      <c r="H17" s="16"/>
    </row>
    <row r="18" spans="1:8">
      <c r="A18" s="155" t="s">
        <v>269</v>
      </c>
      <c r="B18" s="156">
        <v>11265</v>
      </c>
      <c r="C18" s="156">
        <v>4108</v>
      </c>
      <c r="D18" s="156">
        <v>2778</v>
      </c>
      <c r="E18" s="156">
        <v>2218</v>
      </c>
      <c r="F18" s="157">
        <v>2161</v>
      </c>
      <c r="H18" s="16"/>
    </row>
    <row r="19" spans="1:8">
      <c r="A19" s="9" t="s">
        <v>258</v>
      </c>
      <c r="B19" s="10">
        <v>11369</v>
      </c>
      <c r="C19" s="10">
        <v>4541</v>
      </c>
      <c r="D19" s="10">
        <v>3065</v>
      </c>
      <c r="E19" s="10">
        <v>1970</v>
      </c>
      <c r="F19" s="12">
        <v>1793</v>
      </c>
      <c r="H19" s="16"/>
    </row>
    <row r="20" spans="1:8">
      <c r="A20" s="155" t="s">
        <v>259</v>
      </c>
      <c r="B20" s="156">
        <v>12298</v>
      </c>
      <c r="C20" s="156">
        <v>5230</v>
      </c>
      <c r="D20" s="156">
        <v>4004</v>
      </c>
      <c r="E20" s="156">
        <v>1924</v>
      </c>
      <c r="F20" s="157">
        <v>1140</v>
      </c>
      <c r="H20" s="16"/>
    </row>
    <row r="21" spans="1:8">
      <c r="A21" s="9" t="s">
        <v>260</v>
      </c>
      <c r="B21" s="10">
        <v>12515</v>
      </c>
      <c r="C21" s="10">
        <v>5309</v>
      </c>
      <c r="D21" s="10">
        <v>4201</v>
      </c>
      <c r="E21" s="10">
        <v>1938</v>
      </c>
      <c r="F21" s="12">
        <v>1067</v>
      </c>
      <c r="H21" s="16"/>
    </row>
    <row r="22" spans="1:8">
      <c r="A22" s="155" t="s">
        <v>261</v>
      </c>
      <c r="B22" s="156">
        <v>13131</v>
      </c>
      <c r="C22" s="156">
        <v>5680</v>
      </c>
      <c r="D22" s="156">
        <v>4725</v>
      </c>
      <c r="E22" s="156">
        <v>1922</v>
      </c>
      <c r="F22" s="157">
        <v>804</v>
      </c>
      <c r="H22" s="16"/>
    </row>
    <row r="23" spans="1:8">
      <c r="A23" s="9" t="s">
        <v>262</v>
      </c>
      <c r="B23" s="10">
        <v>13421</v>
      </c>
      <c r="C23" s="10">
        <v>5817</v>
      </c>
      <c r="D23" s="10">
        <v>4989</v>
      </c>
      <c r="E23" s="10">
        <v>1918</v>
      </c>
      <c r="F23" s="12">
        <v>697</v>
      </c>
      <c r="H23" s="16"/>
    </row>
    <row r="24" spans="1:8">
      <c r="A24" s="155" t="s">
        <v>263</v>
      </c>
      <c r="B24" s="156">
        <v>14094</v>
      </c>
      <c r="C24" s="156">
        <v>6047</v>
      </c>
      <c r="D24" s="156">
        <v>5502</v>
      </c>
      <c r="E24" s="156">
        <v>1905</v>
      </c>
      <c r="F24" s="157">
        <v>640</v>
      </c>
    </row>
    <row r="25" spans="1:8">
      <c r="A25" s="9" t="s">
        <v>264</v>
      </c>
      <c r="B25" s="10">
        <v>14744</v>
      </c>
      <c r="C25" s="10">
        <v>6353</v>
      </c>
      <c r="D25" s="10">
        <v>5864</v>
      </c>
      <c r="E25" s="10">
        <v>1935</v>
      </c>
      <c r="F25" s="12">
        <v>592</v>
      </c>
    </row>
    <row r="26" spans="1:8">
      <c r="A26" s="155" t="s">
        <v>265</v>
      </c>
      <c r="B26" s="156">
        <v>15278</v>
      </c>
      <c r="C26" s="156">
        <v>6826</v>
      </c>
      <c r="D26" s="156">
        <v>6207</v>
      </c>
      <c r="E26" s="156">
        <v>1710</v>
      </c>
      <c r="F26" s="157">
        <v>535</v>
      </c>
    </row>
    <row r="27" spans="1:8">
      <c r="A27" s="9" t="s">
        <v>266</v>
      </c>
      <c r="B27" s="10">
        <v>15591</v>
      </c>
      <c r="C27" s="10">
        <v>7035</v>
      </c>
      <c r="D27" s="10">
        <v>6414</v>
      </c>
      <c r="E27" s="10">
        <v>1630</v>
      </c>
      <c r="F27" s="12">
        <v>512</v>
      </c>
      <c r="H27" s="16"/>
    </row>
    <row r="28" spans="1:8">
      <c r="A28" s="155" t="s">
        <v>267</v>
      </c>
      <c r="B28" s="156">
        <v>16082</v>
      </c>
      <c r="C28" s="156">
        <v>7199</v>
      </c>
      <c r="D28" s="156">
        <v>6735</v>
      </c>
      <c r="E28" s="156">
        <v>1726</v>
      </c>
      <c r="F28" s="157">
        <v>422</v>
      </c>
      <c r="H28" s="16"/>
    </row>
    <row r="29" spans="1:8">
      <c r="A29" s="9" t="s">
        <v>268</v>
      </c>
      <c r="B29" s="10">
        <v>16144</v>
      </c>
      <c r="C29" s="10">
        <v>7233</v>
      </c>
      <c r="D29" s="10">
        <v>6796</v>
      </c>
      <c r="E29" s="10">
        <v>1671</v>
      </c>
      <c r="F29" s="12">
        <v>444</v>
      </c>
    </row>
    <row r="30" spans="1:8">
      <c r="A30" s="155" t="s">
        <v>172</v>
      </c>
      <c r="B30" s="156">
        <v>16634</v>
      </c>
      <c r="C30" s="156">
        <v>7477</v>
      </c>
      <c r="D30" s="156">
        <v>7067</v>
      </c>
      <c r="E30" s="156">
        <v>1698</v>
      </c>
      <c r="F30" s="157">
        <v>392</v>
      </c>
      <c r="H30" s="16"/>
    </row>
    <row r="31" spans="1:8">
      <c r="A31" s="39" t="s">
        <v>321</v>
      </c>
      <c r="B31" s="40">
        <v>16694</v>
      </c>
      <c r="C31" s="40">
        <v>7494</v>
      </c>
      <c r="D31" s="40">
        <v>7113</v>
      </c>
      <c r="E31" s="40">
        <v>1699</v>
      </c>
      <c r="F31" s="41">
        <v>388</v>
      </c>
      <c r="H31" s="16"/>
    </row>
    <row r="32" spans="1:8">
      <c r="A32" s="155" t="s">
        <v>144</v>
      </c>
      <c r="B32" s="156">
        <v>17437</v>
      </c>
      <c r="C32" s="156">
        <v>7685</v>
      </c>
      <c r="D32" s="156">
        <v>7689</v>
      </c>
      <c r="E32" s="156">
        <v>1703</v>
      </c>
      <c r="F32" s="157">
        <v>360</v>
      </c>
      <c r="H32" s="16"/>
    </row>
    <row r="33" spans="1:8">
      <c r="A33" s="39" t="s">
        <v>57</v>
      </c>
      <c r="B33" s="40">
        <v>17689</v>
      </c>
      <c r="C33" s="40">
        <v>7823</v>
      </c>
      <c r="D33" s="40">
        <v>7785</v>
      </c>
      <c r="E33" s="311" t="s">
        <v>6</v>
      </c>
      <c r="F33" s="315" t="s">
        <v>6</v>
      </c>
      <c r="H33" s="16"/>
    </row>
    <row r="34" spans="1:8">
      <c r="A34" s="155" t="s">
        <v>56</v>
      </c>
      <c r="B34" s="156">
        <v>18044</v>
      </c>
      <c r="C34" s="156">
        <v>8298</v>
      </c>
      <c r="D34" s="156">
        <v>8099</v>
      </c>
      <c r="E34" s="156">
        <v>1286</v>
      </c>
      <c r="F34" s="157">
        <v>361</v>
      </c>
      <c r="H34" s="16"/>
    </row>
    <row r="35" spans="1:8">
      <c r="A35" s="154" t="s">
        <v>58</v>
      </c>
      <c r="B35" s="139">
        <v>18268</v>
      </c>
      <c r="C35" s="139">
        <v>8352</v>
      </c>
      <c r="D35" s="139">
        <v>8182</v>
      </c>
      <c r="E35" s="139">
        <v>1318</v>
      </c>
      <c r="F35" s="140">
        <v>416</v>
      </c>
      <c r="H35" s="16"/>
    </row>
    <row r="36" spans="1:8" ht="78" customHeight="1">
      <c r="A36" s="347" t="s">
        <v>328</v>
      </c>
      <c r="B36" s="347"/>
      <c r="C36" s="347"/>
      <c r="D36" s="347"/>
      <c r="E36" s="347"/>
      <c r="F36" s="347"/>
    </row>
  </sheetData>
  <mergeCells count="5">
    <mergeCell ref="A36:F36"/>
    <mergeCell ref="A2:F2"/>
    <mergeCell ref="A3:A4"/>
    <mergeCell ref="B4:F4"/>
    <mergeCell ref="A1:B1"/>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7" orientation="landscape" r:id="rId1"/>
  <headerFooter scaleWithDoc="0">
    <oddHeader>&amp;CBildung in Deutschland 2016 -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zoomScaleNormal="100" zoomScaleSheetLayoutView="100" workbookViewId="0">
      <selection sqref="A1:B1"/>
    </sheetView>
  </sheetViews>
  <sheetFormatPr baseColWidth="10" defaultRowHeight="12.75"/>
  <cols>
    <col min="1" max="1" width="25.42578125" customWidth="1"/>
    <col min="2" max="13" width="6.28515625" customWidth="1"/>
  </cols>
  <sheetData>
    <row r="1" spans="1:13" ht="25.5" customHeight="1">
      <c r="A1" s="334" t="s">
        <v>278</v>
      </c>
      <c r="B1" s="335"/>
      <c r="F1" s="111"/>
    </row>
    <row r="2" spans="1:13" ht="16.5" customHeight="1">
      <c r="A2" s="331" t="s">
        <v>25</v>
      </c>
      <c r="B2" s="332"/>
      <c r="C2" s="332"/>
      <c r="D2" s="332"/>
      <c r="E2" s="332"/>
      <c r="F2" s="332"/>
      <c r="G2" s="332"/>
      <c r="H2" s="332"/>
      <c r="I2" s="332"/>
      <c r="J2" s="332"/>
      <c r="K2" s="332"/>
    </row>
    <row r="3" spans="1:13" ht="12.75" customHeight="1">
      <c r="A3" s="349" t="s">
        <v>173</v>
      </c>
      <c r="B3" s="356" t="s">
        <v>147</v>
      </c>
      <c r="C3" s="357"/>
      <c r="D3" s="357"/>
      <c r="E3" s="357"/>
      <c r="F3" s="357"/>
      <c r="G3" s="357"/>
      <c r="H3" s="357"/>
      <c r="I3" s="357"/>
      <c r="J3" s="357"/>
      <c r="K3" s="357"/>
      <c r="L3" s="357"/>
      <c r="M3" s="357"/>
    </row>
    <row r="4" spans="1:13">
      <c r="A4" s="354"/>
      <c r="B4" s="8">
        <v>1995</v>
      </c>
      <c r="C4" s="8">
        <v>2000</v>
      </c>
      <c r="D4" s="8">
        <v>2005</v>
      </c>
      <c r="E4" s="7">
        <v>2006</v>
      </c>
      <c r="F4" s="7">
        <v>2007</v>
      </c>
      <c r="G4" s="7">
        <v>2008</v>
      </c>
      <c r="H4" s="7">
        <v>2009</v>
      </c>
      <c r="I4" s="7">
        <v>2010</v>
      </c>
      <c r="J4" s="7">
        <v>2011</v>
      </c>
      <c r="K4" s="7">
        <v>2012</v>
      </c>
      <c r="L4" s="7">
        <v>2013</v>
      </c>
      <c r="M4" s="7">
        <v>2014</v>
      </c>
    </row>
    <row r="5" spans="1:13">
      <c r="A5" s="350"/>
      <c r="B5" s="351" t="s">
        <v>234</v>
      </c>
      <c r="C5" s="352"/>
      <c r="D5" s="352"/>
      <c r="E5" s="352"/>
      <c r="F5" s="352"/>
      <c r="G5" s="352"/>
      <c r="H5" s="352"/>
      <c r="I5" s="352"/>
      <c r="J5" s="352"/>
      <c r="K5" s="352"/>
      <c r="L5" s="355"/>
      <c r="M5" s="355"/>
    </row>
    <row r="6" spans="1:13" s="4" customFormat="1">
      <c r="A6" s="39" t="s">
        <v>174</v>
      </c>
      <c r="B6" s="97">
        <v>96</v>
      </c>
      <c r="C6" s="97">
        <v>103</v>
      </c>
      <c r="D6" s="97">
        <v>108</v>
      </c>
      <c r="E6" s="97">
        <v>109</v>
      </c>
      <c r="F6" s="97">
        <v>110</v>
      </c>
      <c r="G6" s="97">
        <v>110</v>
      </c>
      <c r="H6" s="97">
        <v>110</v>
      </c>
      <c r="I6" s="97">
        <v>112</v>
      </c>
      <c r="J6" s="97">
        <v>114</v>
      </c>
      <c r="K6" s="98">
        <v>114</v>
      </c>
      <c r="L6" s="98">
        <v>112</v>
      </c>
      <c r="M6" s="98">
        <v>113</v>
      </c>
    </row>
    <row r="7" spans="1:13" ht="13.5">
      <c r="A7" s="81" t="s">
        <v>50</v>
      </c>
      <c r="B7" s="92">
        <v>90</v>
      </c>
      <c r="C7" s="92">
        <v>91</v>
      </c>
      <c r="D7" s="92">
        <v>89</v>
      </c>
      <c r="E7" s="92">
        <v>90</v>
      </c>
      <c r="F7" s="92">
        <v>90</v>
      </c>
      <c r="G7" s="92">
        <v>91</v>
      </c>
      <c r="H7" s="92">
        <v>91</v>
      </c>
      <c r="I7" s="92">
        <v>91</v>
      </c>
      <c r="J7" s="92">
        <v>91</v>
      </c>
      <c r="K7" s="93">
        <v>91</v>
      </c>
      <c r="L7" s="93">
        <v>90</v>
      </c>
      <c r="M7" s="93">
        <v>91</v>
      </c>
    </row>
    <row r="8" spans="1:13" s="4" customFormat="1">
      <c r="A8" s="42" t="s">
        <v>230</v>
      </c>
      <c r="B8" s="40">
        <v>1</v>
      </c>
      <c r="C8" s="40">
        <v>1</v>
      </c>
      <c r="D8" s="40">
        <v>2</v>
      </c>
      <c r="E8" s="40">
        <v>2</v>
      </c>
      <c r="F8" s="40">
        <v>2</v>
      </c>
      <c r="G8" s="40">
        <v>2</v>
      </c>
      <c r="H8" s="40">
        <v>2</v>
      </c>
      <c r="I8" s="40">
        <v>2</v>
      </c>
      <c r="J8" s="40">
        <v>2</v>
      </c>
      <c r="K8" s="41">
        <v>2</v>
      </c>
      <c r="L8" s="41">
        <v>2</v>
      </c>
      <c r="M8" s="41">
        <v>2</v>
      </c>
    </row>
    <row r="9" spans="1:13">
      <c r="A9" s="81" t="s">
        <v>231</v>
      </c>
      <c r="B9" s="92">
        <v>5</v>
      </c>
      <c r="C9" s="92">
        <v>11</v>
      </c>
      <c r="D9" s="92">
        <v>17</v>
      </c>
      <c r="E9" s="92">
        <v>17</v>
      </c>
      <c r="F9" s="92">
        <v>18</v>
      </c>
      <c r="G9" s="92">
        <v>17</v>
      </c>
      <c r="H9" s="92">
        <v>17</v>
      </c>
      <c r="I9" s="92">
        <v>19</v>
      </c>
      <c r="J9" s="92">
        <v>21</v>
      </c>
      <c r="K9" s="93">
        <v>21</v>
      </c>
      <c r="L9" s="93">
        <v>20</v>
      </c>
      <c r="M9" s="93">
        <v>20</v>
      </c>
    </row>
    <row r="10" spans="1:13" s="4" customFormat="1" ht="24">
      <c r="A10" s="39" t="s">
        <v>175</v>
      </c>
      <c r="B10" s="97">
        <v>17</v>
      </c>
      <c r="C10" s="97">
        <v>16</v>
      </c>
      <c r="D10" s="97">
        <v>15</v>
      </c>
      <c r="E10" s="97">
        <v>15</v>
      </c>
      <c r="F10" s="97">
        <v>14</v>
      </c>
      <c r="G10" s="97">
        <v>14</v>
      </c>
      <c r="H10" s="97">
        <v>16</v>
      </c>
      <c r="I10" s="97">
        <v>16</v>
      </c>
      <c r="J10" s="97">
        <v>17</v>
      </c>
      <c r="K10" s="99">
        <v>17</v>
      </c>
      <c r="L10" s="99">
        <v>17</v>
      </c>
      <c r="M10" s="99">
        <v>16</v>
      </c>
    </row>
    <row r="11" spans="1:13">
      <c r="A11" s="81" t="s">
        <v>229</v>
      </c>
      <c r="B11" s="92" t="s">
        <v>279</v>
      </c>
      <c r="C11" s="92" t="s">
        <v>279</v>
      </c>
      <c r="D11" s="92" t="s">
        <v>279</v>
      </c>
      <c r="E11" s="92" t="s">
        <v>279</v>
      </c>
      <c r="F11" s="92" t="s">
        <v>279</v>
      </c>
      <c r="G11" s="92" t="s">
        <v>279</v>
      </c>
      <c r="H11" s="92" t="s">
        <v>279</v>
      </c>
      <c r="I11" s="92" t="s">
        <v>279</v>
      </c>
      <c r="J11" s="92" t="s">
        <v>279</v>
      </c>
      <c r="K11" s="93" t="s">
        <v>279</v>
      </c>
      <c r="L11" s="93" t="s">
        <v>279</v>
      </c>
      <c r="M11" s="93" t="s">
        <v>279</v>
      </c>
    </row>
    <row r="12" spans="1:13" s="4" customFormat="1">
      <c r="A12" s="42" t="s">
        <v>230</v>
      </c>
      <c r="B12" s="40">
        <v>17</v>
      </c>
      <c r="C12" s="40">
        <v>16</v>
      </c>
      <c r="D12" s="40">
        <v>15</v>
      </c>
      <c r="E12" s="40">
        <v>15</v>
      </c>
      <c r="F12" s="40">
        <v>14</v>
      </c>
      <c r="G12" s="40">
        <v>14</v>
      </c>
      <c r="H12" s="40">
        <v>14</v>
      </c>
      <c r="I12" s="40">
        <v>14</v>
      </c>
      <c r="J12" s="40">
        <v>14</v>
      </c>
      <c r="K12" s="41">
        <v>14</v>
      </c>
      <c r="L12" s="41">
        <v>14</v>
      </c>
      <c r="M12" s="41">
        <v>13</v>
      </c>
    </row>
    <row r="13" spans="1:13">
      <c r="A13" s="81" t="s">
        <v>231</v>
      </c>
      <c r="B13" s="92" t="s">
        <v>279</v>
      </c>
      <c r="C13" s="92" t="s">
        <v>279</v>
      </c>
      <c r="D13" s="92" t="s">
        <v>279</v>
      </c>
      <c r="E13" s="92" t="s">
        <v>279</v>
      </c>
      <c r="F13" s="92" t="s">
        <v>279</v>
      </c>
      <c r="G13" s="92" t="s">
        <v>279</v>
      </c>
      <c r="H13" s="92">
        <v>2</v>
      </c>
      <c r="I13" s="92">
        <v>2</v>
      </c>
      <c r="J13" s="92">
        <v>3</v>
      </c>
      <c r="K13" s="93">
        <v>3</v>
      </c>
      <c r="L13" s="93">
        <v>3</v>
      </c>
      <c r="M13" s="93">
        <v>3</v>
      </c>
    </row>
    <row r="14" spans="1:13" s="4" customFormat="1">
      <c r="A14" s="39" t="s">
        <v>176</v>
      </c>
      <c r="B14" s="97">
        <v>46</v>
      </c>
      <c r="C14" s="97">
        <v>49</v>
      </c>
      <c r="D14" s="97">
        <v>53</v>
      </c>
      <c r="E14" s="97">
        <v>53</v>
      </c>
      <c r="F14" s="97">
        <v>52</v>
      </c>
      <c r="G14" s="97">
        <v>51</v>
      </c>
      <c r="H14" s="97">
        <v>51</v>
      </c>
      <c r="I14" s="97">
        <v>51</v>
      </c>
      <c r="J14" s="97">
        <v>52</v>
      </c>
      <c r="K14" s="99">
        <v>52</v>
      </c>
      <c r="L14" s="99">
        <v>53</v>
      </c>
      <c r="M14" s="99">
        <v>52</v>
      </c>
    </row>
    <row r="15" spans="1:13">
      <c r="A15" s="81" t="s">
        <v>229</v>
      </c>
      <c r="B15" s="92">
        <v>44</v>
      </c>
      <c r="C15" s="92">
        <v>45</v>
      </c>
      <c r="D15" s="92">
        <v>46</v>
      </c>
      <c r="E15" s="92">
        <v>46</v>
      </c>
      <c r="F15" s="92">
        <v>46</v>
      </c>
      <c r="G15" s="92">
        <v>46</v>
      </c>
      <c r="H15" s="92">
        <v>46</v>
      </c>
      <c r="I15" s="92">
        <v>46</v>
      </c>
      <c r="J15" s="92">
        <v>46</v>
      </c>
      <c r="K15" s="93">
        <v>46</v>
      </c>
      <c r="L15" s="93">
        <v>46</v>
      </c>
      <c r="M15" s="93">
        <v>45</v>
      </c>
    </row>
    <row r="16" spans="1:13" s="4" customFormat="1">
      <c r="A16" s="42" t="s">
        <v>230</v>
      </c>
      <c r="B16" s="40">
        <v>2</v>
      </c>
      <c r="C16" s="40">
        <v>4</v>
      </c>
      <c r="D16" s="40">
        <v>5</v>
      </c>
      <c r="E16" s="40">
        <v>5</v>
      </c>
      <c r="F16" s="40">
        <v>5</v>
      </c>
      <c r="G16" s="40">
        <v>4</v>
      </c>
      <c r="H16" s="40">
        <v>4</v>
      </c>
      <c r="I16" s="40">
        <v>4</v>
      </c>
      <c r="J16" s="40">
        <v>4</v>
      </c>
      <c r="K16" s="41">
        <v>4</v>
      </c>
      <c r="L16" s="41">
        <v>4</v>
      </c>
      <c r="M16" s="41">
        <v>4</v>
      </c>
    </row>
    <row r="17" spans="1:13">
      <c r="A17" s="81" t="s">
        <v>231</v>
      </c>
      <c r="B17" s="92" t="s">
        <v>279</v>
      </c>
      <c r="C17" s="92" t="s">
        <v>279</v>
      </c>
      <c r="D17" s="92">
        <v>2</v>
      </c>
      <c r="E17" s="92">
        <v>2</v>
      </c>
      <c r="F17" s="92">
        <v>1</v>
      </c>
      <c r="G17" s="92">
        <v>1</v>
      </c>
      <c r="H17" s="92">
        <v>1</v>
      </c>
      <c r="I17" s="92">
        <v>1</v>
      </c>
      <c r="J17" s="92">
        <v>2</v>
      </c>
      <c r="K17" s="93">
        <v>2</v>
      </c>
      <c r="L17" s="93">
        <v>3</v>
      </c>
      <c r="M17" s="93">
        <v>3</v>
      </c>
    </row>
    <row r="18" spans="1:13" s="4" customFormat="1" ht="13.5">
      <c r="A18" s="39" t="s">
        <v>165</v>
      </c>
      <c r="B18" s="97">
        <v>138</v>
      </c>
      <c r="C18" s="97">
        <v>155</v>
      </c>
      <c r="D18" s="97">
        <v>168</v>
      </c>
      <c r="E18" s="97">
        <v>174</v>
      </c>
      <c r="F18" s="97">
        <v>182</v>
      </c>
      <c r="G18" s="97">
        <v>188</v>
      </c>
      <c r="H18" s="97">
        <v>199</v>
      </c>
      <c r="I18" s="97">
        <v>207</v>
      </c>
      <c r="J18" s="97">
        <v>210</v>
      </c>
      <c r="K18" s="99">
        <v>216</v>
      </c>
      <c r="L18" s="99">
        <v>212</v>
      </c>
      <c r="M18" s="99">
        <v>219</v>
      </c>
    </row>
    <row r="19" spans="1:13">
      <c r="A19" s="81" t="s">
        <v>229</v>
      </c>
      <c r="B19" s="92">
        <v>99</v>
      </c>
      <c r="C19" s="92">
        <v>105</v>
      </c>
      <c r="D19" s="92">
        <v>100</v>
      </c>
      <c r="E19" s="92">
        <v>100</v>
      </c>
      <c r="F19" s="92">
        <v>99</v>
      </c>
      <c r="G19" s="92">
        <v>100</v>
      </c>
      <c r="H19" s="92">
        <v>104</v>
      </c>
      <c r="I19" s="92">
        <v>105</v>
      </c>
      <c r="J19" s="92">
        <v>105</v>
      </c>
      <c r="K19" s="93">
        <v>105</v>
      </c>
      <c r="L19" s="93">
        <v>106</v>
      </c>
      <c r="M19" s="93">
        <v>104</v>
      </c>
    </row>
    <row r="20" spans="1:13" s="4" customFormat="1">
      <c r="A20" s="42" t="s">
        <v>230</v>
      </c>
      <c r="B20" s="40">
        <v>19</v>
      </c>
      <c r="C20" s="40">
        <v>18</v>
      </c>
      <c r="D20" s="40">
        <v>19</v>
      </c>
      <c r="E20" s="40">
        <v>19</v>
      </c>
      <c r="F20" s="40">
        <v>19</v>
      </c>
      <c r="G20" s="40">
        <v>18</v>
      </c>
      <c r="H20" s="40">
        <v>17</v>
      </c>
      <c r="I20" s="40">
        <v>17</v>
      </c>
      <c r="J20" s="40">
        <v>18</v>
      </c>
      <c r="K20" s="41">
        <v>19</v>
      </c>
      <c r="L20" s="41">
        <v>17</v>
      </c>
      <c r="M20" s="41">
        <v>18</v>
      </c>
    </row>
    <row r="21" spans="1:13">
      <c r="A21" s="81" t="s">
        <v>231</v>
      </c>
      <c r="B21" s="92">
        <v>20</v>
      </c>
      <c r="C21" s="92">
        <v>32</v>
      </c>
      <c r="D21" s="92">
        <v>49</v>
      </c>
      <c r="E21" s="92">
        <v>55</v>
      </c>
      <c r="F21" s="92">
        <v>64</v>
      </c>
      <c r="G21" s="92">
        <v>70</v>
      </c>
      <c r="H21" s="92">
        <v>78</v>
      </c>
      <c r="I21" s="92">
        <v>85</v>
      </c>
      <c r="J21" s="92">
        <v>87</v>
      </c>
      <c r="K21" s="93">
        <v>92</v>
      </c>
      <c r="L21" s="93">
        <v>89</v>
      </c>
      <c r="M21" s="93">
        <v>97</v>
      </c>
    </row>
    <row r="22" spans="1:13" s="4" customFormat="1" ht="24">
      <c r="A22" s="39" t="s">
        <v>312</v>
      </c>
      <c r="B22" s="97">
        <v>30</v>
      </c>
      <c r="C22" s="97">
        <v>29</v>
      </c>
      <c r="D22" s="97">
        <v>30</v>
      </c>
      <c r="E22" s="97">
        <v>30</v>
      </c>
      <c r="F22" s="97">
        <v>31</v>
      </c>
      <c r="G22" s="97">
        <v>30</v>
      </c>
      <c r="H22" s="97">
        <v>29</v>
      </c>
      <c r="I22" s="97">
        <v>29</v>
      </c>
      <c r="J22" s="97">
        <v>29</v>
      </c>
      <c r="K22" s="99">
        <v>29</v>
      </c>
      <c r="L22" s="99">
        <v>29</v>
      </c>
      <c r="M22" s="99">
        <v>33</v>
      </c>
    </row>
    <row r="23" spans="1:13">
      <c r="A23" s="81" t="s">
        <v>229</v>
      </c>
      <c r="B23" s="92">
        <v>30</v>
      </c>
      <c r="C23" s="92">
        <v>29</v>
      </c>
      <c r="D23" s="92">
        <v>30</v>
      </c>
      <c r="E23" s="92">
        <v>30</v>
      </c>
      <c r="F23" s="92">
        <v>30</v>
      </c>
      <c r="G23" s="92">
        <v>29</v>
      </c>
      <c r="H23" s="92">
        <v>28</v>
      </c>
      <c r="I23" s="92">
        <v>28</v>
      </c>
      <c r="J23" s="92">
        <v>28</v>
      </c>
      <c r="K23" s="93">
        <v>28</v>
      </c>
      <c r="L23" s="93">
        <v>28</v>
      </c>
      <c r="M23" s="93">
        <v>32</v>
      </c>
    </row>
    <row r="24" spans="1:13" s="4" customFormat="1">
      <c r="A24" s="42" t="s">
        <v>230</v>
      </c>
      <c r="B24" s="97" t="s">
        <v>279</v>
      </c>
      <c r="C24" s="97" t="s">
        <v>279</v>
      </c>
      <c r="D24" s="97" t="s">
        <v>279</v>
      </c>
      <c r="E24" s="97" t="s">
        <v>279</v>
      </c>
      <c r="F24" s="97" t="s">
        <v>279</v>
      </c>
      <c r="G24" s="97" t="s">
        <v>279</v>
      </c>
      <c r="H24" s="97" t="s">
        <v>279</v>
      </c>
      <c r="I24" s="97" t="s">
        <v>279</v>
      </c>
      <c r="J24" s="97" t="s">
        <v>279</v>
      </c>
      <c r="K24" s="99" t="s">
        <v>279</v>
      </c>
      <c r="L24" s="99" t="s">
        <v>279</v>
      </c>
      <c r="M24" s="99" t="s">
        <v>279</v>
      </c>
    </row>
    <row r="25" spans="1:13">
      <c r="A25" s="81" t="s">
        <v>231</v>
      </c>
      <c r="B25" s="92" t="s">
        <v>279</v>
      </c>
      <c r="C25" s="92" t="s">
        <v>279</v>
      </c>
      <c r="D25" s="92" t="s">
        <v>279</v>
      </c>
      <c r="E25" s="92" t="s">
        <v>279</v>
      </c>
      <c r="F25" s="92">
        <v>1</v>
      </c>
      <c r="G25" s="92">
        <v>1</v>
      </c>
      <c r="H25" s="92">
        <v>1</v>
      </c>
      <c r="I25" s="92">
        <v>1</v>
      </c>
      <c r="J25" s="92">
        <v>1</v>
      </c>
      <c r="K25" s="93">
        <v>1</v>
      </c>
      <c r="L25" s="93">
        <v>1</v>
      </c>
      <c r="M25" s="93">
        <v>1</v>
      </c>
    </row>
    <row r="26" spans="1:13" s="4" customFormat="1">
      <c r="A26" s="39" t="s">
        <v>257</v>
      </c>
      <c r="B26" s="97">
        <v>327</v>
      </c>
      <c r="C26" s="97">
        <v>352</v>
      </c>
      <c r="D26" s="97">
        <v>374</v>
      </c>
      <c r="E26" s="97">
        <v>381</v>
      </c>
      <c r="F26" s="97">
        <v>389</v>
      </c>
      <c r="G26" s="97">
        <v>393</v>
      </c>
      <c r="H26" s="97">
        <v>405</v>
      </c>
      <c r="I26" s="97">
        <v>415</v>
      </c>
      <c r="J26" s="97">
        <v>422</v>
      </c>
      <c r="K26" s="99">
        <v>428</v>
      </c>
      <c r="L26" s="99">
        <v>423</v>
      </c>
      <c r="M26" s="99">
        <v>433</v>
      </c>
    </row>
    <row r="27" spans="1:13">
      <c r="A27" s="81" t="s">
        <v>229</v>
      </c>
      <c r="B27" s="92">
        <v>263</v>
      </c>
      <c r="C27" s="92">
        <v>270</v>
      </c>
      <c r="D27" s="92">
        <v>265</v>
      </c>
      <c r="E27" s="92">
        <v>266</v>
      </c>
      <c r="F27" s="92">
        <v>265</v>
      </c>
      <c r="G27" s="92">
        <v>266</v>
      </c>
      <c r="H27" s="92">
        <v>269</v>
      </c>
      <c r="I27" s="92">
        <v>270</v>
      </c>
      <c r="J27" s="92">
        <v>270</v>
      </c>
      <c r="K27" s="93">
        <v>270</v>
      </c>
      <c r="L27" s="93">
        <v>270</v>
      </c>
      <c r="M27" s="93">
        <v>274</v>
      </c>
    </row>
    <row r="28" spans="1:13" s="4" customFormat="1">
      <c r="A28" s="42" t="s">
        <v>230</v>
      </c>
      <c r="B28" s="97">
        <v>39</v>
      </c>
      <c r="C28" s="97">
        <v>39</v>
      </c>
      <c r="D28" s="97">
        <v>41</v>
      </c>
      <c r="E28" s="97">
        <v>41</v>
      </c>
      <c r="F28" s="97">
        <v>40</v>
      </c>
      <c r="G28" s="97">
        <v>38</v>
      </c>
      <c r="H28" s="97">
        <v>37</v>
      </c>
      <c r="I28" s="97">
        <v>37</v>
      </c>
      <c r="J28" s="97">
        <v>38</v>
      </c>
      <c r="K28" s="99">
        <v>39</v>
      </c>
      <c r="L28" s="99">
        <v>37</v>
      </c>
      <c r="M28" s="99">
        <v>35</v>
      </c>
    </row>
    <row r="29" spans="1:13">
      <c r="A29" s="94" t="s">
        <v>231</v>
      </c>
      <c r="B29" s="95">
        <v>25</v>
      </c>
      <c r="C29" s="95">
        <v>43</v>
      </c>
      <c r="D29" s="95">
        <v>68</v>
      </c>
      <c r="E29" s="95">
        <v>74</v>
      </c>
      <c r="F29" s="95">
        <v>84</v>
      </c>
      <c r="G29" s="95">
        <v>89</v>
      </c>
      <c r="H29" s="95">
        <v>99</v>
      </c>
      <c r="I29" s="95">
        <v>108</v>
      </c>
      <c r="J29" s="95">
        <v>114</v>
      </c>
      <c r="K29" s="96">
        <v>119</v>
      </c>
      <c r="L29" s="96">
        <v>116</v>
      </c>
      <c r="M29" s="96">
        <v>124</v>
      </c>
    </row>
    <row r="30" spans="1:13" s="138" customFormat="1" ht="69" customHeight="1">
      <c r="A30" s="347" t="s">
        <v>3</v>
      </c>
      <c r="B30" s="347"/>
      <c r="C30" s="347"/>
      <c r="D30" s="347"/>
      <c r="E30" s="347"/>
      <c r="F30" s="347"/>
      <c r="G30" s="347"/>
      <c r="H30" s="347"/>
      <c r="I30" s="347"/>
      <c r="J30" s="347"/>
      <c r="K30" s="347"/>
      <c r="L30" s="347"/>
      <c r="M30" s="347"/>
    </row>
  </sheetData>
  <mergeCells count="6">
    <mergeCell ref="A30:M30"/>
    <mergeCell ref="A2:K2"/>
    <mergeCell ref="A3:A5"/>
    <mergeCell ref="A1:B1"/>
    <mergeCell ref="B5:M5"/>
    <mergeCell ref="B3:M3"/>
  </mergeCells>
  <phoneticPr fontId="53" type="noConversion"/>
  <hyperlinks>
    <hyperlink ref="A1" location="Inhalt!A1" display="Inhalt!A1"/>
  </hyperlinks>
  <pageMargins left="0.70866141732283472" right="0.70866141732283472" top="0.78740157480314965" bottom="0.78740157480314965" header="0.31496062992125984" footer="0.31496062992125984"/>
  <pageSetup paperSize="9" orientation="landscape" r:id="rId1"/>
  <headerFooter scaleWithDoc="0">
    <oddHeader>&amp;CBildung in Deutschland 2016 - (Web-)Tabellen F1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zoomScaleNormal="100" workbookViewId="0">
      <selection sqref="A1:B1"/>
    </sheetView>
  </sheetViews>
  <sheetFormatPr baseColWidth="10" defaultRowHeight="12.75"/>
  <cols>
    <col min="1" max="1" width="23.28515625" style="35" customWidth="1"/>
    <col min="2" max="17" width="7.28515625" style="35" customWidth="1"/>
    <col min="18" max="16384" width="11.42578125" style="35"/>
  </cols>
  <sheetData>
    <row r="1" spans="1:17" ht="25.5" customHeight="1">
      <c r="A1" s="366" t="s">
        <v>278</v>
      </c>
      <c r="B1" s="367"/>
    </row>
    <row r="2" spans="1:17" ht="12.75" customHeight="1">
      <c r="A2" s="371" t="s">
        <v>27</v>
      </c>
      <c r="B2" s="371"/>
      <c r="C2" s="371"/>
      <c r="D2" s="371"/>
      <c r="E2" s="371"/>
      <c r="F2" s="371"/>
      <c r="G2" s="371"/>
      <c r="H2" s="371"/>
      <c r="I2" s="371"/>
      <c r="J2" s="371"/>
      <c r="K2" s="371"/>
      <c r="L2" s="371"/>
      <c r="M2" s="371"/>
      <c r="N2" s="371"/>
      <c r="O2" s="371"/>
      <c r="P2" s="371"/>
      <c r="Q2" s="371"/>
    </row>
    <row r="3" spans="1:17" ht="12.75" customHeight="1">
      <c r="A3" s="361" t="s">
        <v>300</v>
      </c>
      <c r="B3" s="358" t="s">
        <v>49</v>
      </c>
      <c r="C3" s="359"/>
      <c r="D3" s="359"/>
      <c r="E3" s="359"/>
      <c r="F3" s="359"/>
      <c r="G3" s="359"/>
      <c r="H3" s="359"/>
      <c r="I3" s="360"/>
      <c r="J3" s="374" t="s">
        <v>36</v>
      </c>
      <c r="K3" s="375"/>
      <c r="L3" s="375"/>
      <c r="M3" s="375"/>
      <c r="N3" s="375"/>
      <c r="O3" s="375"/>
      <c r="P3" s="375"/>
      <c r="Q3" s="375"/>
    </row>
    <row r="4" spans="1:17">
      <c r="A4" s="362"/>
      <c r="B4" s="368" t="s">
        <v>240</v>
      </c>
      <c r="C4" s="369"/>
      <c r="D4" s="369"/>
      <c r="E4" s="370"/>
      <c r="F4" s="368" t="s">
        <v>241</v>
      </c>
      <c r="G4" s="369"/>
      <c r="H4" s="369"/>
      <c r="I4" s="369"/>
      <c r="J4" s="368" t="s">
        <v>240</v>
      </c>
      <c r="K4" s="369"/>
      <c r="L4" s="369"/>
      <c r="M4" s="370"/>
      <c r="N4" s="368" t="s">
        <v>241</v>
      </c>
      <c r="O4" s="369"/>
      <c r="P4" s="369"/>
      <c r="Q4" s="369"/>
    </row>
    <row r="5" spans="1:17" ht="24.75" customHeight="1">
      <c r="A5" s="362"/>
      <c r="B5" s="163" t="s">
        <v>52</v>
      </c>
      <c r="C5" s="163" t="s">
        <v>53</v>
      </c>
      <c r="D5" s="163" t="s">
        <v>54</v>
      </c>
      <c r="E5" s="163" t="s">
        <v>301</v>
      </c>
      <c r="F5" s="163" t="s">
        <v>52</v>
      </c>
      <c r="G5" s="163" t="s">
        <v>53</v>
      </c>
      <c r="H5" s="163" t="s">
        <v>54</v>
      </c>
      <c r="I5" s="164" t="s">
        <v>301</v>
      </c>
      <c r="J5" s="163" t="s">
        <v>52</v>
      </c>
      <c r="K5" s="163" t="s">
        <v>53</v>
      </c>
      <c r="L5" s="163" t="s">
        <v>54</v>
      </c>
      <c r="M5" s="163" t="s">
        <v>301</v>
      </c>
      <c r="N5" s="163" t="s">
        <v>52</v>
      </c>
      <c r="O5" s="163" t="s">
        <v>53</v>
      </c>
      <c r="P5" s="163" t="s">
        <v>54</v>
      </c>
      <c r="Q5" s="164" t="s">
        <v>301</v>
      </c>
    </row>
    <row r="6" spans="1:17" ht="12.75" customHeight="1">
      <c r="A6" s="363"/>
      <c r="B6" s="376" t="s">
        <v>62</v>
      </c>
      <c r="C6" s="377"/>
      <c r="D6" s="377"/>
      <c r="E6" s="377"/>
      <c r="F6" s="377"/>
      <c r="G6" s="377"/>
      <c r="H6" s="377"/>
      <c r="I6" s="377"/>
      <c r="J6" s="355"/>
      <c r="K6" s="355"/>
      <c r="L6" s="355"/>
      <c r="M6" s="355"/>
      <c r="N6" s="355"/>
      <c r="O6" s="355"/>
      <c r="P6" s="355"/>
      <c r="Q6" s="355"/>
    </row>
    <row r="7" spans="1:17" ht="12.75" customHeight="1">
      <c r="A7" s="299"/>
      <c r="B7" s="365" t="s">
        <v>236</v>
      </c>
      <c r="C7" s="365"/>
      <c r="D7" s="365"/>
      <c r="E7" s="365"/>
      <c r="F7" s="365"/>
      <c r="G7" s="365"/>
      <c r="H7" s="365"/>
      <c r="I7" s="365"/>
      <c r="J7" s="365"/>
      <c r="K7" s="365"/>
      <c r="L7" s="365"/>
      <c r="M7" s="365"/>
      <c r="N7" s="365"/>
      <c r="O7" s="365"/>
      <c r="P7" s="365"/>
      <c r="Q7" s="365"/>
    </row>
    <row r="8" spans="1:17">
      <c r="A8" s="36" t="s">
        <v>302</v>
      </c>
      <c r="B8" s="141">
        <v>10.496869588384175</v>
      </c>
      <c r="C8" s="142">
        <v>9.3313521545319471</v>
      </c>
      <c r="D8" s="142">
        <v>13.333333333333334</v>
      </c>
      <c r="E8" s="142">
        <v>22.328548644338117</v>
      </c>
      <c r="F8" s="142">
        <v>1.24822695035461</v>
      </c>
      <c r="G8" s="142">
        <v>0.73710073710073709</v>
      </c>
      <c r="H8" s="142">
        <v>0.79365079365079361</v>
      </c>
      <c r="I8" s="143">
        <v>9.4660194174757279</v>
      </c>
      <c r="J8" s="144">
        <v>12.218112397088653</v>
      </c>
      <c r="K8" s="142">
        <v>10.191168551427033</v>
      </c>
      <c r="L8" s="142">
        <v>15.294117647058824</v>
      </c>
      <c r="M8" s="142">
        <v>30.779054916985952</v>
      </c>
      <c r="N8" s="142">
        <v>1.9132342188642455</v>
      </c>
      <c r="O8" s="142">
        <v>1.2046597828964787</v>
      </c>
      <c r="P8" s="142">
        <v>1.4705882352941175</v>
      </c>
      <c r="Q8" s="143">
        <v>12.403100775193799</v>
      </c>
    </row>
    <row r="9" spans="1:17">
      <c r="A9" s="165" t="s">
        <v>303</v>
      </c>
      <c r="B9" s="166">
        <v>3.7831357399760219</v>
      </c>
      <c r="C9" s="167">
        <v>3.4323922734026748</v>
      </c>
      <c r="D9" s="168">
        <v>4</v>
      </c>
      <c r="E9" s="168">
        <v>7.4960127591706529</v>
      </c>
      <c r="F9" s="169" t="s">
        <v>279</v>
      </c>
      <c r="G9" s="169" t="s">
        <v>279</v>
      </c>
      <c r="H9" s="169" t="s">
        <v>279</v>
      </c>
      <c r="I9" s="170" t="s">
        <v>279</v>
      </c>
      <c r="J9" s="171">
        <v>4.6295191504593731</v>
      </c>
      <c r="K9" s="167">
        <v>4.1464728056004301</v>
      </c>
      <c r="L9" s="168">
        <v>5.8823529411764701</v>
      </c>
      <c r="M9" s="168">
        <v>9.4508301404853121</v>
      </c>
      <c r="N9" s="170" t="s">
        <v>279</v>
      </c>
      <c r="O9" s="170" t="s">
        <v>279</v>
      </c>
      <c r="P9" s="170" t="s">
        <v>279</v>
      </c>
      <c r="Q9" s="170" t="s">
        <v>279</v>
      </c>
    </row>
    <row r="10" spans="1:17">
      <c r="A10" s="36" t="s">
        <v>304</v>
      </c>
      <c r="B10" s="141">
        <v>3.3701878246969499</v>
      </c>
      <c r="C10" s="145">
        <v>3.2392273402674596</v>
      </c>
      <c r="D10" s="146" t="s">
        <v>279</v>
      </c>
      <c r="E10" s="142">
        <v>5.5821371610845292</v>
      </c>
      <c r="F10" s="142">
        <v>0.1276595744680851</v>
      </c>
      <c r="G10" s="142">
        <v>6.1425061425061427E-2</v>
      </c>
      <c r="H10" s="142">
        <v>0</v>
      </c>
      <c r="I10" s="143">
        <v>1.2135922330097086</v>
      </c>
      <c r="J10" s="144">
        <v>4.247703138050352</v>
      </c>
      <c r="K10" s="145">
        <v>3.6887452880990845</v>
      </c>
      <c r="L10" s="279" t="s">
        <v>279</v>
      </c>
      <c r="M10" s="142">
        <v>10.472541507024266</v>
      </c>
      <c r="N10" s="142">
        <v>0.60931026078479167</v>
      </c>
      <c r="O10" s="142">
        <v>0.45009266613714588</v>
      </c>
      <c r="P10" s="142">
        <v>0</v>
      </c>
      <c r="Q10" s="143">
        <v>3.1007751937984498</v>
      </c>
    </row>
    <row r="11" spans="1:17">
      <c r="A11" s="165" t="s">
        <v>305</v>
      </c>
      <c r="B11" s="166">
        <v>2.3444784867457038</v>
      </c>
      <c r="C11" s="167">
        <v>1.0698365527488856</v>
      </c>
      <c r="D11" s="169" t="s">
        <v>279</v>
      </c>
      <c r="E11" s="168">
        <v>16.586921850079744</v>
      </c>
      <c r="F11" s="168">
        <v>2.624113475177305</v>
      </c>
      <c r="G11" s="168">
        <v>2.0884520884520885</v>
      </c>
      <c r="H11" s="168">
        <v>0.79365079365079361</v>
      </c>
      <c r="I11" s="172">
        <v>11.650485436893204</v>
      </c>
      <c r="J11" s="171">
        <v>2.2670325736785584</v>
      </c>
      <c r="K11" s="167">
        <v>1.0500807754442649</v>
      </c>
      <c r="L11" s="170" t="s">
        <v>279</v>
      </c>
      <c r="M11" s="168">
        <v>14.303959131545337</v>
      </c>
      <c r="N11" s="168">
        <v>2.839385815257129</v>
      </c>
      <c r="O11" s="168">
        <v>2.1048451151707703</v>
      </c>
      <c r="P11" s="168">
        <v>0.73529411764705876</v>
      </c>
      <c r="Q11" s="172">
        <v>14.147286821705427</v>
      </c>
    </row>
    <row r="12" spans="1:17">
      <c r="A12" s="36" t="s">
        <v>306</v>
      </c>
      <c r="B12" s="141">
        <v>3.4767550286399365</v>
      </c>
      <c r="C12" s="145">
        <v>1.7087667161961366</v>
      </c>
      <c r="D12" s="142">
        <v>6</v>
      </c>
      <c r="E12" s="147">
        <v>21.850079744816586</v>
      </c>
      <c r="F12" s="142">
        <v>4.6382978723404262</v>
      </c>
      <c r="G12" s="142">
        <v>3.5165847665847667</v>
      </c>
      <c r="H12" s="142">
        <v>3.9682539682539679</v>
      </c>
      <c r="I12" s="143">
        <v>22.572815533980584</v>
      </c>
      <c r="J12" s="144">
        <v>5.1067891659706479</v>
      </c>
      <c r="K12" s="145">
        <v>2.3290253096392028</v>
      </c>
      <c r="L12" s="142">
        <v>7.0588235294117645</v>
      </c>
      <c r="M12" s="147">
        <v>31.03448275862069</v>
      </c>
      <c r="N12" s="142">
        <v>8.189129904947599</v>
      </c>
      <c r="O12" s="142">
        <v>5.7585385226370134</v>
      </c>
      <c r="P12" s="142">
        <v>11.76470588235294</v>
      </c>
      <c r="Q12" s="143">
        <v>42.829457364341081</v>
      </c>
    </row>
    <row r="13" spans="1:17">
      <c r="A13" s="165" t="s">
        <v>307</v>
      </c>
      <c r="B13" s="166">
        <v>4.6489942720127884</v>
      </c>
      <c r="C13" s="167">
        <v>4.0118870728083209</v>
      </c>
      <c r="D13" s="168">
        <v>3.3333333333333335</v>
      </c>
      <c r="E13" s="168">
        <v>11.802232854864434</v>
      </c>
      <c r="F13" s="168">
        <v>8.1418439716312054</v>
      </c>
      <c r="G13" s="168">
        <v>7.5859950859950853</v>
      </c>
      <c r="H13" s="168">
        <v>3.1746031746031744</v>
      </c>
      <c r="I13" s="172">
        <v>18.446601941747574</v>
      </c>
      <c r="J13" s="171">
        <v>5.3334924233385035</v>
      </c>
      <c r="K13" s="167">
        <v>4.7119009154550344</v>
      </c>
      <c r="L13" s="168">
        <v>4.117647058823529</v>
      </c>
      <c r="M13" s="168">
        <v>11.494252873563218</v>
      </c>
      <c r="N13" s="168">
        <v>11.308798440165733</v>
      </c>
      <c r="O13" s="168">
        <v>11.119936457505956</v>
      </c>
      <c r="P13" s="168">
        <v>2.9411764705882351</v>
      </c>
      <c r="Q13" s="172">
        <v>16.279069767441861</v>
      </c>
    </row>
    <row r="14" spans="1:17">
      <c r="A14" s="36" t="s">
        <v>308</v>
      </c>
      <c r="B14" s="141">
        <v>8.2856001065672036</v>
      </c>
      <c r="C14" s="145">
        <v>8.2763744427934611</v>
      </c>
      <c r="D14" s="142">
        <v>3.3333333333333335</v>
      </c>
      <c r="E14" s="147">
        <v>9.5693779904306222</v>
      </c>
      <c r="F14" s="142">
        <v>11.432624113475178</v>
      </c>
      <c r="G14" s="142">
        <v>10.396191646191646</v>
      </c>
      <c r="H14" s="142">
        <v>10.317460317460316</v>
      </c>
      <c r="I14" s="143">
        <v>28.155339805825243</v>
      </c>
      <c r="J14" s="144">
        <v>10.869824603269301</v>
      </c>
      <c r="K14" s="145">
        <v>10.770059235325794</v>
      </c>
      <c r="L14" s="142">
        <v>2.9411764705882351</v>
      </c>
      <c r="M14" s="147">
        <v>13.537675606641125</v>
      </c>
      <c r="N14" s="142">
        <v>14.367535949305385</v>
      </c>
      <c r="O14" s="142">
        <v>13.701350277998412</v>
      </c>
      <c r="P14" s="142">
        <v>13.23529411764706</v>
      </c>
      <c r="Q14" s="143">
        <v>24.418604651162788</v>
      </c>
    </row>
    <row r="15" spans="1:17">
      <c r="A15" s="165" t="s">
        <v>309</v>
      </c>
      <c r="B15" s="166">
        <v>90.009324630345006</v>
      </c>
      <c r="C15" s="167">
        <v>93.060921248142648</v>
      </c>
      <c r="D15" s="168">
        <v>81.333333333333329</v>
      </c>
      <c r="E15" s="168">
        <v>59.330143540669852</v>
      </c>
      <c r="F15" s="168">
        <v>90.822695035460981</v>
      </c>
      <c r="G15" s="168">
        <v>93.212530712530722</v>
      </c>
      <c r="H15" s="168">
        <v>86.507936507936506</v>
      </c>
      <c r="I15" s="172">
        <v>54.368932038834949</v>
      </c>
      <c r="J15" s="171">
        <v>90.585848944040094</v>
      </c>
      <c r="K15" s="167">
        <v>93.551427032848679</v>
      </c>
      <c r="L15" s="168">
        <v>83.529411764705884</v>
      </c>
      <c r="M15" s="168">
        <v>63.984674329501914</v>
      </c>
      <c r="N15" s="168">
        <v>89.324884231050447</v>
      </c>
      <c r="O15" s="168">
        <v>92.202806460153568</v>
      </c>
      <c r="P15" s="168">
        <v>80.14705882352942</v>
      </c>
      <c r="Q15" s="172">
        <v>49.612403100775197</v>
      </c>
    </row>
    <row r="16" spans="1:17" ht="12.75" customHeight="1">
      <c r="A16" s="300"/>
      <c r="B16" s="372" t="s">
        <v>310</v>
      </c>
      <c r="C16" s="372"/>
      <c r="D16" s="372"/>
      <c r="E16" s="372"/>
      <c r="F16" s="372"/>
      <c r="G16" s="372"/>
      <c r="H16" s="372"/>
      <c r="I16" s="372"/>
      <c r="J16" s="373"/>
      <c r="K16" s="373"/>
      <c r="L16" s="373"/>
      <c r="M16" s="373"/>
      <c r="N16" s="373"/>
      <c r="O16" s="373"/>
      <c r="P16" s="373"/>
      <c r="Q16" s="373"/>
    </row>
    <row r="17" spans="1:17">
      <c r="A17" s="36" t="s">
        <v>302</v>
      </c>
      <c r="B17" s="141">
        <v>0.98987108655616951</v>
      </c>
      <c r="C17" s="142">
        <v>0.82859848484848486</v>
      </c>
      <c r="D17" s="146" t="s">
        <v>279</v>
      </c>
      <c r="E17" s="142">
        <v>13.793103448275861</v>
      </c>
      <c r="F17" s="142">
        <v>0.57592628143597624</v>
      </c>
      <c r="G17" s="142">
        <v>7.9349335449315606E-2</v>
      </c>
      <c r="H17" s="142">
        <v>0</v>
      </c>
      <c r="I17" s="143">
        <v>25</v>
      </c>
      <c r="J17" s="144">
        <v>1.1743267867989471</v>
      </c>
      <c r="K17" s="142">
        <v>0.66722268557130937</v>
      </c>
      <c r="L17" s="146" t="s">
        <v>279</v>
      </c>
      <c r="M17" s="142">
        <v>38.571428571428577</v>
      </c>
      <c r="N17" s="142">
        <v>0.76272591610014928</v>
      </c>
      <c r="O17" s="142">
        <v>0.27336408679309754</v>
      </c>
      <c r="P17" s="142">
        <v>0</v>
      </c>
      <c r="Q17" s="143">
        <v>28.037383177570092</v>
      </c>
    </row>
    <row r="18" spans="1:17">
      <c r="A18" s="165" t="s">
        <v>303</v>
      </c>
      <c r="B18" s="166">
        <v>0.20718232044198895</v>
      </c>
      <c r="C18" s="168">
        <v>0.16571969696969696</v>
      </c>
      <c r="D18" s="169" t="s">
        <v>279</v>
      </c>
      <c r="E18" s="168">
        <v>3.4482758620689655E-2</v>
      </c>
      <c r="F18" s="169" t="s">
        <v>279</v>
      </c>
      <c r="G18" s="169" t="s">
        <v>279</v>
      </c>
      <c r="H18" s="169" t="s">
        <v>279</v>
      </c>
      <c r="I18" s="170" t="s">
        <v>279</v>
      </c>
      <c r="J18" s="171">
        <v>0.28345818991698724</v>
      </c>
      <c r="K18" s="168">
        <v>0.25020850708924103</v>
      </c>
      <c r="L18" s="169" t="s">
        <v>279</v>
      </c>
      <c r="M18" s="168">
        <v>1.4285714285714285E-2</v>
      </c>
      <c r="N18" s="169" t="s">
        <v>279</v>
      </c>
      <c r="O18" s="169" t="s">
        <v>279</v>
      </c>
      <c r="P18" s="169" t="s">
        <v>279</v>
      </c>
      <c r="Q18" s="170" t="s">
        <v>279</v>
      </c>
    </row>
    <row r="19" spans="1:17">
      <c r="A19" s="36" t="s">
        <v>304</v>
      </c>
      <c r="B19" s="141">
        <v>0.20718232044198895</v>
      </c>
      <c r="C19" s="142">
        <v>0.14204545454545456</v>
      </c>
      <c r="D19" s="146" t="s">
        <v>279</v>
      </c>
      <c r="E19" s="142">
        <v>5.1724137931034484</v>
      </c>
      <c r="F19" s="142">
        <v>5.7592628143597627E-2</v>
      </c>
      <c r="G19" s="146" t="s">
        <v>279</v>
      </c>
      <c r="H19" s="142">
        <v>0</v>
      </c>
      <c r="I19" s="143">
        <v>1.9230769230769231</v>
      </c>
      <c r="J19" s="144">
        <v>0.18222312208949179</v>
      </c>
      <c r="K19" s="142">
        <v>0.12510425354462051</v>
      </c>
      <c r="L19" s="146" t="s">
        <v>279</v>
      </c>
      <c r="M19" s="142">
        <v>4.2857142857142856</v>
      </c>
      <c r="N19" s="142">
        <v>0.23213397446526282</v>
      </c>
      <c r="O19" s="146" t="s">
        <v>279</v>
      </c>
      <c r="P19" s="142">
        <v>0</v>
      </c>
      <c r="Q19" s="143">
        <v>2.8037383177570092</v>
      </c>
    </row>
    <row r="20" spans="1:17">
      <c r="A20" s="165" t="s">
        <v>305</v>
      </c>
      <c r="B20" s="166">
        <v>0.25322283609576429</v>
      </c>
      <c r="C20" s="168">
        <v>0.26041666666666663</v>
      </c>
      <c r="D20" s="169" t="s">
        <v>279</v>
      </c>
      <c r="E20" s="168">
        <v>0</v>
      </c>
      <c r="F20" s="168">
        <v>1.1326550201574197</v>
      </c>
      <c r="G20" s="168">
        <v>1.1704026978774051</v>
      </c>
      <c r="H20" s="168">
        <v>0</v>
      </c>
      <c r="I20" s="172">
        <v>0</v>
      </c>
      <c r="J20" s="171">
        <v>0.26321117635148816</v>
      </c>
      <c r="K20" s="168">
        <v>0.27105921601334448</v>
      </c>
      <c r="L20" s="169" t="s">
        <v>279</v>
      </c>
      <c r="M20" s="168">
        <v>0</v>
      </c>
      <c r="N20" s="168">
        <v>1.160669872326314</v>
      </c>
      <c r="O20" s="168">
        <v>1.1959678797198017</v>
      </c>
      <c r="P20" s="168">
        <v>0</v>
      </c>
      <c r="Q20" s="172">
        <v>0</v>
      </c>
    </row>
    <row r="21" spans="1:17">
      <c r="A21" s="36" t="s">
        <v>306</v>
      </c>
      <c r="B21" s="141">
        <v>0.23020257826887663</v>
      </c>
      <c r="C21" s="142">
        <v>0.16571969696969696</v>
      </c>
      <c r="D21" s="146" t="s">
        <v>279</v>
      </c>
      <c r="E21" s="142">
        <v>5.1724137931034484</v>
      </c>
      <c r="F21" s="142">
        <v>2.1693223267421771</v>
      </c>
      <c r="G21" s="142">
        <v>2.0829200555445349</v>
      </c>
      <c r="H21" s="142">
        <v>0</v>
      </c>
      <c r="I21" s="143">
        <v>7.6923076923076925</v>
      </c>
      <c r="J21" s="144">
        <v>0.36444624417898358</v>
      </c>
      <c r="K21" s="142">
        <v>0.29190992493744788</v>
      </c>
      <c r="L21" s="146" t="s">
        <v>279</v>
      </c>
      <c r="M21" s="142">
        <v>1.4285714285714286</v>
      </c>
      <c r="N21" s="142">
        <v>3.2332946443375894</v>
      </c>
      <c r="O21" s="142">
        <v>3.058260720997779</v>
      </c>
      <c r="P21" s="142">
        <v>0</v>
      </c>
      <c r="Q21" s="143">
        <v>14.953271028037381</v>
      </c>
    </row>
    <row r="22" spans="1:17">
      <c r="A22" s="165" t="s">
        <v>307</v>
      </c>
      <c r="B22" s="166">
        <v>2.9465930018416207</v>
      </c>
      <c r="C22" s="168">
        <v>2.3674242424242422</v>
      </c>
      <c r="D22" s="168">
        <v>6.4516129032258061</v>
      </c>
      <c r="E22" s="168">
        <v>41.379310344827587</v>
      </c>
      <c r="F22" s="168">
        <v>7.5062392013822228</v>
      </c>
      <c r="G22" s="168">
        <v>7.0620908549890888</v>
      </c>
      <c r="H22" s="168">
        <v>4.6875</v>
      </c>
      <c r="I22" s="172">
        <v>30.76923076923077</v>
      </c>
      <c r="J22" s="171">
        <v>3.4014982790038473</v>
      </c>
      <c r="K22" s="168">
        <v>2.9816513761467891</v>
      </c>
      <c r="L22" s="168">
        <v>6.8493150684931505</v>
      </c>
      <c r="M22" s="168">
        <v>28.571428571428569</v>
      </c>
      <c r="N22" s="168">
        <v>11.291659757917428</v>
      </c>
      <c r="O22" s="168">
        <v>11.122501281394156</v>
      </c>
      <c r="P22" s="168">
        <v>4.225352112676056</v>
      </c>
      <c r="Q22" s="172">
        <v>25.233644859813083</v>
      </c>
    </row>
    <row r="23" spans="1:17">
      <c r="A23" s="36" t="s">
        <v>308</v>
      </c>
      <c r="B23" s="141">
        <v>11.487108655616943</v>
      </c>
      <c r="C23" s="142">
        <v>11.742424242424242</v>
      </c>
      <c r="D23" s="142">
        <v>1.6129032258064515</v>
      </c>
      <c r="E23" s="142">
        <v>3.4482758620689653</v>
      </c>
      <c r="F23" s="142">
        <v>9.4643885582645417</v>
      </c>
      <c r="G23" s="142">
        <v>9.3433842491569141</v>
      </c>
      <c r="H23" s="142">
        <v>1.5625</v>
      </c>
      <c r="I23" s="143">
        <v>20.192307692307693</v>
      </c>
      <c r="J23" s="144">
        <v>12.00647904434096</v>
      </c>
      <c r="K23" s="142">
        <v>13.344453711426189</v>
      </c>
      <c r="L23" s="142">
        <v>1.3698630136986301</v>
      </c>
      <c r="M23" s="142">
        <v>4.2857142857142856</v>
      </c>
      <c r="N23" s="142">
        <v>13.082407560935168</v>
      </c>
      <c r="O23" s="142">
        <v>13.036049888945838</v>
      </c>
      <c r="P23" s="142">
        <v>1.4084507042253522</v>
      </c>
      <c r="Q23" s="143">
        <v>23.364485981308412</v>
      </c>
    </row>
    <row r="24" spans="1:17">
      <c r="A24" s="165" t="s">
        <v>309</v>
      </c>
      <c r="B24" s="166">
        <v>98.595764272559848</v>
      </c>
      <c r="C24" s="168">
        <v>98.816287878787875</v>
      </c>
      <c r="D24" s="168">
        <v>98.387096774193552</v>
      </c>
      <c r="E24" s="168">
        <v>82.758620689655174</v>
      </c>
      <c r="F24" s="168">
        <v>95.526972547513921</v>
      </c>
      <c r="G24" s="168">
        <v>96.349930569331477</v>
      </c>
      <c r="H24" s="168">
        <v>98.4375</v>
      </c>
      <c r="I24" s="172">
        <v>53.846153846153847</v>
      </c>
      <c r="J24" s="171">
        <v>97.8740635756226</v>
      </c>
      <c r="K24" s="168">
        <v>98.999165971643038</v>
      </c>
      <c r="L24" s="168">
        <v>98.630136986301366</v>
      </c>
      <c r="M24" s="168">
        <v>72.857142857142847</v>
      </c>
      <c r="N24" s="168">
        <v>95.092024539877301</v>
      </c>
      <c r="O24" s="168">
        <v>95.86536818725439</v>
      </c>
      <c r="P24" s="168">
        <v>98.591549295774655</v>
      </c>
      <c r="Q24" s="172">
        <v>50.467289719626166</v>
      </c>
    </row>
    <row r="25" spans="1:17" ht="12.75" customHeight="1">
      <c r="A25" s="300"/>
      <c r="B25" s="364" t="s">
        <v>276</v>
      </c>
      <c r="C25" s="364"/>
      <c r="D25" s="364"/>
      <c r="E25" s="364"/>
      <c r="F25" s="364"/>
      <c r="G25" s="364"/>
      <c r="H25" s="364"/>
      <c r="I25" s="364"/>
      <c r="J25" s="364"/>
      <c r="K25" s="364"/>
      <c r="L25" s="364"/>
      <c r="M25" s="364"/>
      <c r="N25" s="364"/>
      <c r="O25" s="364"/>
      <c r="P25" s="364"/>
      <c r="Q25" s="364"/>
    </row>
    <row r="26" spans="1:17">
      <c r="A26" s="36" t="s">
        <v>302</v>
      </c>
      <c r="B26" s="141">
        <v>23.553588365475814</v>
      </c>
      <c r="C26" s="142">
        <v>23.663208300079809</v>
      </c>
      <c r="D26" s="142">
        <v>22.727272727272727</v>
      </c>
      <c r="E26" s="142">
        <v>23.198594024604567</v>
      </c>
      <c r="F26" s="142">
        <v>3.1504617055947857</v>
      </c>
      <c r="G26" s="142">
        <v>2.9911624745071381</v>
      </c>
      <c r="H26" s="142">
        <v>1.6129032258064515</v>
      </c>
      <c r="I26" s="143">
        <v>4.220779220779221</v>
      </c>
      <c r="J26" s="144">
        <v>28.21034282393957</v>
      </c>
      <c r="K26" s="142">
        <v>27.54559270516717</v>
      </c>
      <c r="L26" s="142">
        <v>26.804123711340207</v>
      </c>
      <c r="M26" s="142">
        <v>30.855539971949508</v>
      </c>
      <c r="N26" s="142">
        <v>5.1034482758620694</v>
      </c>
      <c r="O26" s="142">
        <v>4.409171075837742</v>
      </c>
      <c r="P26" s="142">
        <v>3.0769230769230771</v>
      </c>
      <c r="Q26" s="143">
        <v>8.3129584352078236</v>
      </c>
    </row>
    <row r="27" spans="1:17">
      <c r="A27" s="165" t="s">
        <v>303</v>
      </c>
      <c r="B27" s="166">
        <v>8.6942775845716103</v>
      </c>
      <c r="C27" s="168">
        <v>8.938547486033519</v>
      </c>
      <c r="D27" s="168">
        <v>6.8181818181818175</v>
      </c>
      <c r="E27" s="168">
        <v>7.9086115992970125</v>
      </c>
      <c r="F27" s="169" t="s">
        <v>279</v>
      </c>
      <c r="G27" s="169" t="s">
        <v>279</v>
      </c>
      <c r="H27" s="169" t="s">
        <v>279</v>
      </c>
      <c r="I27" s="170" t="s">
        <v>279</v>
      </c>
      <c r="J27" s="171">
        <v>10.894828588030215</v>
      </c>
      <c r="K27" s="168">
        <v>11.094224924012158</v>
      </c>
      <c r="L27" s="168">
        <v>10.309278350515463</v>
      </c>
      <c r="M27" s="168">
        <v>10.238429172510518</v>
      </c>
      <c r="N27" s="169" t="s">
        <v>279</v>
      </c>
      <c r="O27" s="169" t="s">
        <v>279</v>
      </c>
      <c r="P27" s="169" t="s">
        <v>279</v>
      </c>
      <c r="Q27" s="170" t="s">
        <v>279</v>
      </c>
    </row>
    <row r="28" spans="1:17">
      <c r="A28" s="36" t="s">
        <v>304</v>
      </c>
      <c r="B28" s="141">
        <v>7.714195384128991</v>
      </c>
      <c r="C28" s="142">
        <v>8.459696727853153</v>
      </c>
      <c r="D28" s="146" t="s">
        <v>279</v>
      </c>
      <c r="E28" s="142">
        <v>5.6239015817223192</v>
      </c>
      <c r="F28" s="142">
        <v>0.32590983161325365</v>
      </c>
      <c r="G28" s="142">
        <v>0.20394289598912305</v>
      </c>
      <c r="H28" s="146" t="s">
        <v>279</v>
      </c>
      <c r="I28" s="143">
        <v>0.97402597402597402</v>
      </c>
      <c r="J28" s="144">
        <v>10.081348053457292</v>
      </c>
      <c r="K28" s="142">
        <v>10.182370820668693</v>
      </c>
      <c r="L28" s="146" t="s">
        <v>279</v>
      </c>
      <c r="M28" s="142">
        <v>11.079943899018232</v>
      </c>
      <c r="N28" s="142">
        <v>1.6551724137931034</v>
      </c>
      <c r="O28" s="142">
        <v>1.352145796590241</v>
      </c>
      <c r="P28" s="146" t="s">
        <v>279</v>
      </c>
      <c r="Q28" s="143">
        <v>3.1784841075794623</v>
      </c>
    </row>
    <row r="29" spans="1:17">
      <c r="A29" s="165" t="s">
        <v>305</v>
      </c>
      <c r="B29" s="166">
        <v>5.2165665507429653</v>
      </c>
      <c r="C29" s="168">
        <v>2.4341580207501998</v>
      </c>
      <c r="D29" s="169" t="s">
        <v>279</v>
      </c>
      <c r="E29" s="168">
        <v>18.277680140597539</v>
      </c>
      <c r="F29" s="168">
        <v>6.8441064638783269</v>
      </c>
      <c r="G29" s="168">
        <v>5.2345343303874916</v>
      </c>
      <c r="H29" s="168">
        <v>1.6129032258064515</v>
      </c>
      <c r="I29" s="172">
        <v>15.584415584415584</v>
      </c>
      <c r="J29" s="171">
        <v>5.1423590935502617</v>
      </c>
      <c r="K29" s="168">
        <v>2.4696048632218845</v>
      </c>
      <c r="L29" s="169" t="s">
        <v>279</v>
      </c>
      <c r="M29" s="168">
        <v>15.708274894810659</v>
      </c>
      <c r="N29" s="168">
        <v>7.4942528735632186</v>
      </c>
      <c r="O29" s="168">
        <v>5.2322163433274547</v>
      </c>
      <c r="P29" s="168">
        <v>1.5384615384615385</v>
      </c>
      <c r="Q29" s="172">
        <v>17.848410757946208</v>
      </c>
    </row>
    <row r="30" spans="1:17">
      <c r="A30" s="36" t="s">
        <v>306</v>
      </c>
      <c r="B30" s="141">
        <v>7.9355042680999048</v>
      </c>
      <c r="C30" s="142">
        <v>4.3096568236233042</v>
      </c>
      <c r="D30" s="142">
        <v>10.227272727272728</v>
      </c>
      <c r="E30" s="142">
        <v>23.550087873462214</v>
      </c>
      <c r="F30" s="142">
        <v>11.624117327539381</v>
      </c>
      <c r="G30" s="142">
        <v>8.4296397008837527</v>
      </c>
      <c r="H30" s="142">
        <v>8.064516129032258</v>
      </c>
      <c r="I30" s="143">
        <v>27.597402597402599</v>
      </c>
      <c r="J30" s="144">
        <v>11.853573503776873</v>
      </c>
      <c r="K30" s="142">
        <v>6.0410334346504557</v>
      </c>
      <c r="L30" s="142">
        <v>12.371134020618557</v>
      </c>
      <c r="M30" s="142">
        <v>33.239831697054697</v>
      </c>
      <c r="N30" s="142">
        <v>21.931034482758623</v>
      </c>
      <c r="O30" s="142">
        <v>15.049970605526161</v>
      </c>
      <c r="P30" s="142">
        <v>24.615384615384617</v>
      </c>
      <c r="Q30" s="143">
        <v>50.122249388753062</v>
      </c>
    </row>
    <row r="31" spans="1:17">
      <c r="A31" s="165" t="s">
        <v>307</v>
      </c>
      <c r="B31" s="166">
        <v>6.9870376225102753</v>
      </c>
      <c r="C31" s="168">
        <v>6.7837190742218683</v>
      </c>
      <c r="D31" s="168">
        <v>1.1363636363636365</v>
      </c>
      <c r="E31" s="168">
        <v>8.7873462214411244</v>
      </c>
      <c r="F31" s="168">
        <v>9.9402498642042367</v>
      </c>
      <c r="G31" s="168">
        <v>9.381373215499659</v>
      </c>
      <c r="H31" s="168">
        <v>1.6129032258064515</v>
      </c>
      <c r="I31" s="172">
        <v>14.285714285714285</v>
      </c>
      <c r="J31" s="171">
        <v>8.1057524694944796</v>
      </c>
      <c r="K31" s="168">
        <v>7.8647416413373863</v>
      </c>
      <c r="L31" s="168">
        <v>2.0618556701030926</v>
      </c>
      <c r="M31" s="168">
        <v>9.8176718092566624</v>
      </c>
      <c r="N31" s="168">
        <v>11.35632183908046</v>
      </c>
      <c r="O31" s="168">
        <v>11.111111111111111</v>
      </c>
      <c r="P31" s="168">
        <v>1.5384615384615385</v>
      </c>
      <c r="Q31" s="172">
        <v>13.93643031784841</v>
      </c>
    </row>
    <row r="32" spans="1:17">
      <c r="A32" s="36" t="s">
        <v>308</v>
      </c>
      <c r="B32" s="141">
        <v>3.8887132469174834</v>
      </c>
      <c r="C32" s="142">
        <v>2.4341580207501998</v>
      </c>
      <c r="D32" s="142">
        <v>4.5454545454545459</v>
      </c>
      <c r="E32" s="142">
        <v>10.193321616871705</v>
      </c>
      <c r="F32" s="142">
        <v>17.001629549158064</v>
      </c>
      <c r="G32" s="142">
        <v>14.004078857919783</v>
      </c>
      <c r="H32" s="142">
        <v>19.35483870967742</v>
      </c>
      <c r="I32" s="143">
        <v>30.844155844155846</v>
      </c>
      <c r="J32" s="144">
        <v>7.5537478210342819</v>
      </c>
      <c r="K32" s="142">
        <v>5.8130699088145894</v>
      </c>
      <c r="L32" s="142">
        <v>4.1237113402061851</v>
      </c>
      <c r="M32" s="142">
        <v>14.446002805049089</v>
      </c>
      <c r="N32" s="142">
        <v>17.931034482758619</v>
      </c>
      <c r="O32" s="142">
        <v>15.990593768371546</v>
      </c>
      <c r="P32" s="142">
        <v>26.153846153846157</v>
      </c>
      <c r="Q32" s="143">
        <v>24.69437652811736</v>
      </c>
    </row>
    <row r="33" spans="1:17">
      <c r="A33" s="165" t="s">
        <v>309</v>
      </c>
      <c r="B33" s="166">
        <v>78.216882706291486</v>
      </c>
      <c r="C33" s="168">
        <v>83.35993615323224</v>
      </c>
      <c r="D33" s="168">
        <v>69.318181818181827</v>
      </c>
      <c r="E33" s="168">
        <v>56.942003514938492</v>
      </c>
      <c r="F33" s="168">
        <v>77.512221618685501</v>
      </c>
      <c r="G33" s="168">
        <v>82.460910944935421</v>
      </c>
      <c r="H33" s="168">
        <v>74.193548387096769</v>
      </c>
      <c r="I33" s="172">
        <v>54.54545454545454</v>
      </c>
      <c r="J33" s="171">
        <v>79.052876234747231</v>
      </c>
      <c r="K33" s="168">
        <v>83.624620060790278</v>
      </c>
      <c r="L33" s="168">
        <v>72.164948453608247</v>
      </c>
      <c r="M33" s="168">
        <v>63.113604488078543</v>
      </c>
      <c r="N33" s="168">
        <v>73.333333333333329</v>
      </c>
      <c r="O33" s="168">
        <v>79.600235155790713</v>
      </c>
      <c r="P33" s="168">
        <v>60</v>
      </c>
      <c r="Q33" s="172">
        <v>49.388753056234719</v>
      </c>
    </row>
    <row r="34" spans="1:17" ht="12.75" customHeight="1">
      <c r="A34" s="300"/>
      <c r="B34" s="364" t="s">
        <v>248</v>
      </c>
      <c r="C34" s="364"/>
      <c r="D34" s="364"/>
      <c r="E34" s="364"/>
      <c r="F34" s="364"/>
      <c r="G34" s="364"/>
      <c r="H34" s="364"/>
      <c r="I34" s="364"/>
      <c r="J34" s="364"/>
      <c r="K34" s="364"/>
      <c r="L34" s="364"/>
      <c r="M34" s="364"/>
      <c r="N34" s="364"/>
      <c r="O34" s="364"/>
      <c r="P34" s="364"/>
      <c r="Q34" s="364"/>
    </row>
    <row r="35" spans="1:17">
      <c r="A35" s="36" t="s">
        <v>236</v>
      </c>
      <c r="B35" s="148">
        <v>7507</v>
      </c>
      <c r="C35" s="148">
        <v>6730</v>
      </c>
      <c r="D35" s="148">
        <v>150</v>
      </c>
      <c r="E35" s="148">
        <v>627</v>
      </c>
      <c r="F35" s="148">
        <v>7050</v>
      </c>
      <c r="G35" s="148">
        <v>6512</v>
      </c>
      <c r="H35" s="148">
        <v>126</v>
      </c>
      <c r="I35" s="149">
        <v>412</v>
      </c>
      <c r="J35" s="150">
        <v>8381</v>
      </c>
      <c r="K35" s="148">
        <v>7428</v>
      </c>
      <c r="L35" s="148">
        <v>170</v>
      </c>
      <c r="M35" s="148">
        <v>783</v>
      </c>
      <c r="N35" s="148">
        <v>8206</v>
      </c>
      <c r="O35" s="148">
        <v>7554</v>
      </c>
      <c r="P35" s="148">
        <v>136</v>
      </c>
      <c r="Q35" s="149">
        <v>516</v>
      </c>
    </row>
    <row r="36" spans="1:17">
      <c r="A36" s="165" t="s">
        <v>277</v>
      </c>
      <c r="B36" s="173">
        <v>4344</v>
      </c>
      <c r="C36" s="173">
        <v>4224</v>
      </c>
      <c r="D36" s="173">
        <v>62</v>
      </c>
      <c r="E36" s="173">
        <v>58</v>
      </c>
      <c r="F36" s="173">
        <v>5209</v>
      </c>
      <c r="G36" s="173">
        <v>5041</v>
      </c>
      <c r="H36" s="173">
        <v>64</v>
      </c>
      <c r="I36" s="174">
        <v>104</v>
      </c>
      <c r="J36" s="175">
        <v>4513</v>
      </c>
      <c r="K36" s="173">
        <v>4406</v>
      </c>
      <c r="L36" s="173">
        <v>58</v>
      </c>
      <c r="M36" s="173">
        <v>49</v>
      </c>
      <c r="N36" s="173">
        <v>5491</v>
      </c>
      <c r="O36" s="173">
        <v>5341</v>
      </c>
      <c r="P36" s="173">
        <v>58</v>
      </c>
      <c r="Q36" s="174">
        <v>92</v>
      </c>
    </row>
    <row r="37" spans="1:17">
      <c r="A37" s="38" t="s">
        <v>276</v>
      </c>
      <c r="B37" s="151">
        <v>3163</v>
      </c>
      <c r="C37" s="151">
        <v>2506</v>
      </c>
      <c r="D37" s="151">
        <v>88</v>
      </c>
      <c r="E37" s="151">
        <v>569</v>
      </c>
      <c r="F37" s="151">
        <v>1841</v>
      </c>
      <c r="G37" s="151">
        <v>1471</v>
      </c>
      <c r="H37" s="151">
        <v>62</v>
      </c>
      <c r="I37" s="152">
        <v>308</v>
      </c>
      <c r="J37" s="153">
        <v>3442</v>
      </c>
      <c r="K37" s="151">
        <v>2632</v>
      </c>
      <c r="L37" s="151">
        <v>97</v>
      </c>
      <c r="M37" s="151">
        <v>713</v>
      </c>
      <c r="N37" s="151">
        <v>2175</v>
      </c>
      <c r="O37" s="151">
        <v>1701</v>
      </c>
      <c r="P37" s="151">
        <v>65</v>
      </c>
      <c r="Q37" s="152">
        <v>409</v>
      </c>
    </row>
    <row r="38" spans="1:17" s="34" customFormat="1">
      <c r="A38" s="278" t="s">
        <v>329</v>
      </c>
      <c r="G38" s="109"/>
      <c r="I38" s="109"/>
    </row>
    <row r="39" spans="1:17">
      <c r="G39" s="37"/>
      <c r="I39" s="37"/>
    </row>
    <row r="40" spans="1:17">
      <c r="A40" s="34"/>
      <c r="G40" s="37"/>
      <c r="I40" s="37"/>
    </row>
    <row r="41" spans="1:17">
      <c r="G41" s="37"/>
      <c r="I41" s="37"/>
    </row>
    <row r="42" spans="1:17">
      <c r="G42" s="37"/>
      <c r="I42" s="37"/>
    </row>
    <row r="43" spans="1:17">
      <c r="G43" s="37"/>
      <c r="I43" s="37"/>
    </row>
    <row r="44" spans="1:17">
      <c r="G44" s="37"/>
      <c r="I44" s="37"/>
    </row>
    <row r="45" spans="1:17">
      <c r="G45" s="37"/>
      <c r="I45" s="37"/>
    </row>
    <row r="46" spans="1:17">
      <c r="G46" s="37"/>
      <c r="I46" s="37"/>
    </row>
    <row r="47" spans="1:17">
      <c r="G47" s="37"/>
      <c r="I47" s="37"/>
    </row>
    <row r="48" spans="1:17">
      <c r="G48" s="37"/>
      <c r="I48" s="37"/>
    </row>
    <row r="49" spans="7:9">
      <c r="G49" s="37"/>
      <c r="I49" s="37"/>
    </row>
    <row r="50" spans="7:9">
      <c r="G50" s="37"/>
      <c r="I50" s="37"/>
    </row>
  </sheetData>
  <mergeCells count="14">
    <mergeCell ref="B3:I3"/>
    <mergeCell ref="A3:A6"/>
    <mergeCell ref="B34:Q34"/>
    <mergeCell ref="B7:Q7"/>
    <mergeCell ref="A1:B1"/>
    <mergeCell ref="B4:E4"/>
    <mergeCell ref="F4:I4"/>
    <mergeCell ref="A2:Q2"/>
    <mergeCell ref="B25:Q25"/>
    <mergeCell ref="B16:Q16"/>
    <mergeCell ref="J3:Q3"/>
    <mergeCell ref="J4:M4"/>
    <mergeCell ref="N4:Q4"/>
    <mergeCell ref="B6:Q6"/>
  </mergeCells>
  <phoneticPr fontId="53" type="noConversion"/>
  <hyperlinks>
    <hyperlink ref="A1" location="Inhalt!A1" display="Inhalt!A1"/>
  </hyperlinks>
  <pageMargins left="0.70866141732283472" right="0.70866141732283472" top="0.78740157480314965" bottom="0.78740157480314965" header="0.31496062992125984" footer="0.31496062992125984"/>
  <pageSetup paperSize="9" scale="95" orientation="landscape" r:id="rId1"/>
  <headerFooter scaleWithDoc="0">
    <oddHeader>&amp;CBildung in Deutschland 2016 - (Web-)Tabellen F1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5"/>
  <sheetViews>
    <sheetView zoomScaleNormal="100" zoomScaleSheetLayoutView="100" workbookViewId="0">
      <selection sqref="A1:B1"/>
    </sheetView>
  </sheetViews>
  <sheetFormatPr baseColWidth="10" defaultRowHeight="12.75"/>
  <cols>
    <col min="1" max="1" width="25.140625" customWidth="1"/>
    <col min="2" max="14" width="6.140625" customWidth="1"/>
    <col min="15" max="15" width="7" customWidth="1"/>
    <col min="16" max="21" width="6.140625" customWidth="1"/>
  </cols>
  <sheetData>
    <row r="1" spans="1:30" ht="25.5" customHeight="1">
      <c r="A1" s="334" t="s">
        <v>278</v>
      </c>
      <c r="B1" s="335"/>
      <c r="C1" s="120"/>
      <c r="D1" s="120"/>
      <c r="E1" s="120"/>
      <c r="I1" s="111"/>
    </row>
    <row r="2" spans="1:30" ht="12.75" customHeight="1">
      <c r="A2" s="380" t="s">
        <v>28</v>
      </c>
      <c r="B2" s="380"/>
      <c r="C2" s="380"/>
      <c r="D2" s="380"/>
      <c r="E2" s="380"/>
      <c r="F2" s="380"/>
      <c r="G2" s="380"/>
      <c r="H2" s="380"/>
      <c r="I2" s="380"/>
      <c r="J2" s="380"/>
      <c r="K2" s="380"/>
      <c r="L2" s="380"/>
      <c r="M2" s="380"/>
      <c r="N2" s="380"/>
      <c r="O2" s="380"/>
      <c r="P2" s="380"/>
      <c r="Q2" s="380"/>
      <c r="R2" s="380"/>
      <c r="S2" s="380"/>
      <c r="T2" s="380"/>
      <c r="U2" s="380"/>
      <c r="W2" s="16"/>
    </row>
    <row r="3" spans="1:30" ht="12.75" customHeight="1">
      <c r="A3" s="349" t="s">
        <v>173</v>
      </c>
      <c r="B3" s="357" t="s">
        <v>147</v>
      </c>
      <c r="C3" s="357"/>
      <c r="D3" s="357"/>
      <c r="E3" s="357"/>
      <c r="F3" s="357"/>
      <c r="G3" s="357"/>
      <c r="H3" s="357"/>
      <c r="I3" s="357"/>
      <c r="J3" s="357"/>
      <c r="K3" s="357"/>
      <c r="L3" s="357"/>
      <c r="M3" s="357"/>
      <c r="N3" s="357"/>
      <c r="O3" s="357"/>
      <c r="P3" s="357"/>
      <c r="Q3" s="357"/>
      <c r="R3" s="357"/>
      <c r="S3" s="357"/>
      <c r="T3" s="357"/>
      <c r="U3" s="357"/>
    </row>
    <row r="4" spans="1:30">
      <c r="A4" s="354"/>
      <c r="B4" s="271" t="s">
        <v>148</v>
      </c>
      <c r="C4" s="8" t="s">
        <v>41</v>
      </c>
      <c r="D4" s="8" t="s">
        <v>42</v>
      </c>
      <c r="E4" s="8" t="s">
        <v>43</v>
      </c>
      <c r="F4" s="8" t="s">
        <v>149</v>
      </c>
      <c r="G4" s="8" t="s">
        <v>150</v>
      </c>
      <c r="H4" s="7" t="s">
        <v>151</v>
      </c>
      <c r="I4" s="7" t="s">
        <v>152</v>
      </c>
      <c r="J4" s="7" t="s">
        <v>153</v>
      </c>
      <c r="K4" s="7" t="s">
        <v>154</v>
      </c>
      <c r="L4" s="7" t="s">
        <v>155</v>
      </c>
      <c r="M4" s="7" t="s">
        <v>156</v>
      </c>
      <c r="N4" s="7" t="s">
        <v>157</v>
      </c>
      <c r="O4" s="7" t="s">
        <v>158</v>
      </c>
      <c r="P4" s="7" t="s">
        <v>159</v>
      </c>
      <c r="Q4" s="7" t="s">
        <v>160</v>
      </c>
      <c r="R4" s="7" t="s">
        <v>161</v>
      </c>
      <c r="S4" s="7" t="s">
        <v>162</v>
      </c>
      <c r="T4" s="7" t="s">
        <v>163</v>
      </c>
      <c r="U4" s="7" t="s">
        <v>164</v>
      </c>
      <c r="X4" s="119"/>
      <c r="Y4" s="119"/>
      <c r="Z4" s="119"/>
      <c r="AA4" s="119"/>
      <c r="AB4" s="119"/>
      <c r="AC4" s="119"/>
      <c r="AD4" s="119"/>
    </row>
    <row r="5" spans="1:30">
      <c r="A5" s="354"/>
      <c r="B5" s="379" t="s">
        <v>166</v>
      </c>
      <c r="C5" s="379"/>
      <c r="D5" s="379"/>
      <c r="E5" s="379"/>
      <c r="F5" s="379"/>
      <c r="G5" s="379"/>
      <c r="H5" s="379"/>
      <c r="I5" s="379"/>
      <c r="J5" s="379"/>
      <c r="K5" s="379"/>
      <c r="L5" s="379"/>
      <c r="M5" s="379"/>
      <c r="N5" s="379"/>
      <c r="O5" s="379"/>
      <c r="P5" s="379"/>
      <c r="Q5" s="379"/>
      <c r="R5" s="379"/>
      <c r="S5" s="379"/>
      <c r="T5" s="379"/>
      <c r="U5" s="379"/>
      <c r="X5" s="119"/>
      <c r="Y5" s="119"/>
      <c r="Z5" s="119"/>
      <c r="AA5" s="119"/>
      <c r="AB5" s="119"/>
      <c r="AC5" s="119"/>
      <c r="AD5" s="119"/>
    </row>
    <row r="6" spans="1:30" s="4" customFormat="1" ht="12.75" customHeight="1">
      <c r="A6" s="382" t="s">
        <v>38</v>
      </c>
      <c r="B6" s="382"/>
      <c r="C6" s="382"/>
      <c r="D6" s="382"/>
      <c r="E6" s="382"/>
      <c r="F6" s="382"/>
      <c r="G6" s="382"/>
      <c r="H6" s="382"/>
      <c r="I6" s="382"/>
      <c r="J6" s="382"/>
      <c r="K6" s="382"/>
      <c r="L6" s="382"/>
      <c r="M6" s="382"/>
      <c r="N6" s="382"/>
      <c r="O6" s="382"/>
      <c r="P6" s="382"/>
      <c r="Q6" s="382"/>
      <c r="R6" s="382"/>
      <c r="S6" s="382"/>
      <c r="T6" s="382"/>
      <c r="U6" s="382"/>
      <c r="X6" s="124"/>
      <c r="Y6" s="124"/>
      <c r="Z6" s="124"/>
      <c r="AA6" s="124"/>
      <c r="AB6" s="124"/>
      <c r="AC6" s="124"/>
      <c r="AD6" s="124"/>
    </row>
    <row r="7" spans="1:30" ht="13.5">
      <c r="A7" s="42" t="s">
        <v>167</v>
      </c>
      <c r="B7" s="272">
        <v>6.7</v>
      </c>
      <c r="C7" s="272">
        <v>1.8</v>
      </c>
      <c r="D7" s="272">
        <v>6.3</v>
      </c>
      <c r="E7" s="272">
        <v>14.5</v>
      </c>
      <c r="F7" s="272">
        <v>4.4000000000000004</v>
      </c>
      <c r="G7" s="272">
        <v>1.5</v>
      </c>
      <c r="H7" s="272">
        <v>11.2</v>
      </c>
      <c r="I7" s="272">
        <v>0.3</v>
      </c>
      <c r="J7" s="272">
        <v>9.3000000000000007</v>
      </c>
      <c r="K7" s="272">
        <v>22.8</v>
      </c>
      <c r="L7" s="272">
        <v>10.5</v>
      </c>
      <c r="M7" s="316" t="s">
        <v>279</v>
      </c>
      <c r="N7" s="273">
        <v>3.1</v>
      </c>
      <c r="O7" s="273">
        <v>9.8000000000000007</v>
      </c>
      <c r="P7" s="273">
        <v>0.8</v>
      </c>
      <c r="Q7" s="273">
        <v>15.9</v>
      </c>
      <c r="R7" s="273">
        <v>4.2</v>
      </c>
      <c r="S7" s="318" t="s">
        <v>279</v>
      </c>
      <c r="T7" s="273">
        <v>5.0999999999999996</v>
      </c>
      <c r="U7" s="273">
        <v>1.6</v>
      </c>
      <c r="X7" s="119"/>
      <c r="Y7" s="119"/>
      <c r="Z7" s="119"/>
      <c r="AA7" s="119"/>
      <c r="AB7" s="119"/>
      <c r="AC7" s="119"/>
      <c r="AD7" s="119"/>
    </row>
    <row r="8" spans="1:30" s="4" customFormat="1" ht="25.5">
      <c r="A8" s="81" t="s">
        <v>92</v>
      </c>
      <c r="B8" s="277">
        <v>1.2</v>
      </c>
      <c r="C8" s="277">
        <v>1.4</v>
      </c>
      <c r="D8" s="277">
        <v>0.7</v>
      </c>
      <c r="E8" s="277">
        <v>5.4</v>
      </c>
      <c r="F8" s="277">
        <v>0.8</v>
      </c>
      <c r="G8" s="320" t="s">
        <v>279</v>
      </c>
      <c r="H8" s="277">
        <v>7</v>
      </c>
      <c r="I8" s="320" t="s">
        <v>279</v>
      </c>
      <c r="J8" s="277">
        <v>5.7</v>
      </c>
      <c r="K8" s="277">
        <v>2</v>
      </c>
      <c r="L8" s="277">
        <v>2.2999999999999998</v>
      </c>
      <c r="M8" s="320" t="s">
        <v>279</v>
      </c>
      <c r="N8" s="320" t="s">
        <v>279</v>
      </c>
      <c r="O8" s="277">
        <v>0.4</v>
      </c>
      <c r="P8" s="277">
        <v>1.2</v>
      </c>
      <c r="Q8" s="320" t="s">
        <v>279</v>
      </c>
      <c r="R8" s="277">
        <v>3.6</v>
      </c>
      <c r="S8" s="320" t="s">
        <v>279</v>
      </c>
      <c r="T8" s="320" t="s">
        <v>279</v>
      </c>
      <c r="U8" s="320" t="s">
        <v>279</v>
      </c>
      <c r="X8" s="124"/>
      <c r="Y8" s="124"/>
      <c r="Z8" s="124"/>
      <c r="AA8" s="124"/>
      <c r="AB8" s="124"/>
      <c r="AC8" s="124"/>
      <c r="AD8" s="124"/>
    </row>
    <row r="9" spans="1:30" ht="13.5">
      <c r="A9" s="274" t="s">
        <v>39</v>
      </c>
      <c r="B9" s="275">
        <v>17.5</v>
      </c>
      <c r="C9" s="275">
        <v>3.1</v>
      </c>
      <c r="D9" s="275">
        <v>17.100000000000001</v>
      </c>
      <c r="E9" s="275">
        <v>32</v>
      </c>
      <c r="F9" s="275">
        <v>9.6999999999999993</v>
      </c>
      <c r="G9" s="275">
        <v>4.5999999999999996</v>
      </c>
      <c r="H9" s="275">
        <v>20.9</v>
      </c>
      <c r="I9" s="275">
        <v>1.2</v>
      </c>
      <c r="J9" s="275">
        <v>14.9</v>
      </c>
      <c r="K9" s="275">
        <v>54.4</v>
      </c>
      <c r="L9" s="275">
        <v>24.9</v>
      </c>
      <c r="M9" s="316" t="s">
        <v>279</v>
      </c>
      <c r="N9" s="276">
        <v>10</v>
      </c>
      <c r="O9" s="276">
        <v>29.3</v>
      </c>
      <c r="P9" s="317" t="s">
        <v>279</v>
      </c>
      <c r="Q9" s="276">
        <v>43.8</v>
      </c>
      <c r="R9" s="276">
        <v>6.4</v>
      </c>
      <c r="S9" s="318" t="s">
        <v>279</v>
      </c>
      <c r="T9" s="276">
        <v>13.9</v>
      </c>
      <c r="U9" s="276">
        <v>5.4</v>
      </c>
      <c r="X9" s="119"/>
      <c r="Y9" s="119"/>
      <c r="Z9" s="119"/>
      <c r="AA9" s="119"/>
      <c r="AB9" s="119"/>
      <c r="AC9" s="119"/>
      <c r="AD9" s="119"/>
    </row>
    <row r="10" spans="1:30">
      <c r="A10" s="378" t="s">
        <v>234</v>
      </c>
      <c r="B10" s="378"/>
      <c r="C10" s="378"/>
      <c r="D10" s="378"/>
      <c r="E10" s="378"/>
      <c r="F10" s="378"/>
      <c r="G10" s="378"/>
      <c r="H10" s="378"/>
      <c r="I10" s="378"/>
      <c r="J10" s="378"/>
      <c r="K10" s="378"/>
      <c r="L10" s="378"/>
      <c r="M10" s="378"/>
      <c r="N10" s="378"/>
      <c r="O10" s="378"/>
      <c r="P10" s="378"/>
      <c r="Q10" s="378"/>
      <c r="R10" s="378"/>
      <c r="S10" s="378"/>
      <c r="T10" s="378"/>
      <c r="U10" s="378"/>
      <c r="X10" s="119"/>
      <c r="Y10" s="119"/>
      <c r="Z10" s="119"/>
      <c r="AA10" s="119"/>
      <c r="AB10" s="119"/>
      <c r="AC10" s="119"/>
      <c r="AD10" s="119"/>
    </row>
    <row r="11" spans="1:30" ht="12.75" customHeight="1">
      <c r="A11" s="381" t="s">
        <v>63</v>
      </c>
      <c r="B11" s="381"/>
      <c r="C11" s="381"/>
      <c r="D11" s="381"/>
      <c r="E11" s="381"/>
      <c r="F11" s="381"/>
      <c r="G11" s="381"/>
      <c r="H11" s="381"/>
      <c r="I11" s="381"/>
      <c r="J11" s="381"/>
      <c r="K11" s="381"/>
      <c r="L11" s="381"/>
      <c r="M11" s="381"/>
      <c r="N11" s="381"/>
      <c r="O11" s="381"/>
      <c r="P11" s="381"/>
      <c r="Q11" s="381"/>
      <c r="R11" s="381"/>
      <c r="S11" s="381"/>
      <c r="T11" s="381"/>
      <c r="U11" s="381"/>
      <c r="X11" s="119"/>
      <c r="Y11" s="119"/>
      <c r="Z11" s="119"/>
      <c r="AA11" s="119"/>
      <c r="AB11" s="119"/>
      <c r="AC11" s="119"/>
      <c r="AD11" s="119"/>
    </row>
    <row r="12" spans="1:30" s="4" customFormat="1">
      <c r="A12" s="57" t="s">
        <v>257</v>
      </c>
      <c r="B12" s="125">
        <v>6326</v>
      </c>
      <c r="C12" s="125">
        <v>4736.5384615384619</v>
      </c>
      <c r="D12" s="125">
        <v>7188.5876288659792</v>
      </c>
      <c r="E12" s="125">
        <v>4248.1549295774648</v>
      </c>
      <c r="F12" s="125">
        <v>5016.9014084507044</v>
      </c>
      <c r="G12" s="125">
        <v>7627.9375</v>
      </c>
      <c r="H12" s="125">
        <v>3905.25</v>
      </c>
      <c r="I12" s="125">
        <v>4146.833333333333</v>
      </c>
      <c r="J12" s="125">
        <v>4453.375</v>
      </c>
      <c r="K12" s="125">
        <v>4955.8421052631575</v>
      </c>
      <c r="L12" s="125">
        <v>7241.3235294117649</v>
      </c>
      <c r="M12" s="125">
        <v>5638.5714285714284</v>
      </c>
      <c r="N12" s="126">
        <v>6593.6206896551721</v>
      </c>
      <c r="O12" s="126">
        <v>10059.777777777777</v>
      </c>
      <c r="P12" s="126">
        <v>6456.6315789473683</v>
      </c>
      <c r="Q12" s="126">
        <v>4924</v>
      </c>
      <c r="R12" s="126">
        <v>4501.92</v>
      </c>
      <c r="S12" s="126">
        <v>5518</v>
      </c>
      <c r="T12" s="126">
        <v>4632.833333333333</v>
      </c>
      <c r="U12" s="126">
        <v>4628.636363636364</v>
      </c>
      <c r="X12" s="124"/>
      <c r="Y12" s="124"/>
      <c r="Z12" s="124"/>
      <c r="AA12" s="124"/>
      <c r="AB12" s="124"/>
      <c r="AC12" s="124"/>
      <c r="AD12" s="124"/>
    </row>
    <row r="13" spans="1:30">
      <c r="A13" s="81" t="s">
        <v>229</v>
      </c>
      <c r="B13" s="127">
        <v>9258.1078066914506</v>
      </c>
      <c r="C13" s="127">
        <v>5899.3921568627447</v>
      </c>
      <c r="D13" s="127">
        <v>10077.8125</v>
      </c>
      <c r="E13" s="127">
        <v>9793.1538461538457</v>
      </c>
      <c r="F13" s="127">
        <v>7013.083333333333</v>
      </c>
      <c r="G13" s="127">
        <v>10029.828571428572</v>
      </c>
      <c r="H13" s="127">
        <v>12493.916666666666</v>
      </c>
      <c r="I13" s="127">
        <v>4955.6000000000004</v>
      </c>
      <c r="J13" s="127">
        <v>6471.8</v>
      </c>
      <c r="K13" s="127">
        <v>8037.333333333333</v>
      </c>
      <c r="L13" s="127">
        <v>12853.35294117647</v>
      </c>
      <c r="M13" s="127">
        <v>5638.5714285714284</v>
      </c>
      <c r="N13" s="128">
        <v>9228.5499999999993</v>
      </c>
      <c r="O13" s="128">
        <v>15394.785714285714</v>
      </c>
      <c r="P13" s="128">
        <v>7991.333333333333</v>
      </c>
      <c r="Q13" s="128">
        <v>4984</v>
      </c>
      <c r="R13" s="128">
        <v>6686.6875</v>
      </c>
      <c r="S13" s="128">
        <v>6843.375</v>
      </c>
      <c r="T13" s="128">
        <v>5281.9</v>
      </c>
      <c r="U13" s="128">
        <v>5010.8999999999996</v>
      </c>
      <c r="X13" s="119"/>
      <c r="Y13" s="119"/>
      <c r="Z13" s="119"/>
      <c r="AA13" s="119"/>
      <c r="AB13" s="119"/>
      <c r="AC13" s="119"/>
      <c r="AD13" s="119"/>
    </row>
    <row r="14" spans="1:30" s="4" customFormat="1">
      <c r="A14" s="42" t="s">
        <v>230</v>
      </c>
      <c r="B14" s="125">
        <v>823.40540540540542</v>
      </c>
      <c r="C14" s="125">
        <v>221.33333333333334</v>
      </c>
      <c r="D14" s="125">
        <v>927.42857142857144</v>
      </c>
      <c r="E14" s="125">
        <v>1056.6666666666667</v>
      </c>
      <c r="F14" s="125">
        <v>688.5</v>
      </c>
      <c r="G14" s="125">
        <v>1371.2857142857142</v>
      </c>
      <c r="H14" s="125">
        <v>1321</v>
      </c>
      <c r="I14" s="125">
        <v>56</v>
      </c>
      <c r="J14" s="316" t="s">
        <v>279</v>
      </c>
      <c r="K14" s="125">
        <v>528</v>
      </c>
      <c r="L14" s="125">
        <v>543.5</v>
      </c>
      <c r="M14" s="316" t="s">
        <v>279</v>
      </c>
      <c r="N14" s="319" t="s">
        <v>279</v>
      </c>
      <c r="O14" s="126">
        <v>1029.875</v>
      </c>
      <c r="P14" s="126">
        <v>608.33333333333337</v>
      </c>
      <c r="Q14" s="319" t="s">
        <v>279</v>
      </c>
      <c r="R14" s="126">
        <v>279.66666666666669</v>
      </c>
      <c r="S14" s="126">
        <v>216.5</v>
      </c>
      <c r="T14" s="319" t="s">
        <v>279</v>
      </c>
      <c r="U14" s="319" t="s">
        <v>279</v>
      </c>
      <c r="X14" s="124"/>
      <c r="Y14" s="124"/>
      <c r="Z14" s="124"/>
      <c r="AA14" s="124"/>
      <c r="AB14" s="124"/>
      <c r="AC14" s="124"/>
      <c r="AD14" s="124"/>
    </row>
    <row r="15" spans="1:30">
      <c r="A15" s="81" t="s">
        <v>231</v>
      </c>
      <c r="B15" s="127">
        <v>1491.5371900826447</v>
      </c>
      <c r="C15" s="127">
        <v>709.75</v>
      </c>
      <c r="D15" s="127">
        <v>1844.661971830986</v>
      </c>
      <c r="E15" s="127">
        <v>1043.5</v>
      </c>
      <c r="F15" s="127">
        <v>908.29411764705878</v>
      </c>
      <c r="G15" s="127">
        <v>916.33333333333337</v>
      </c>
      <c r="H15" s="127">
        <v>642.06666666666672</v>
      </c>
      <c r="I15" s="127">
        <v>150</v>
      </c>
      <c r="J15" s="127">
        <v>1089.3333333333333</v>
      </c>
      <c r="K15" s="127">
        <v>2366.3333333333335</v>
      </c>
      <c r="L15" s="127">
        <v>1963.3846153846155</v>
      </c>
      <c r="M15" s="127">
        <v>0</v>
      </c>
      <c r="N15" s="128">
        <v>738.22222222222217</v>
      </c>
      <c r="O15" s="128">
        <v>3158.3636363636365</v>
      </c>
      <c r="P15" s="128">
        <v>981</v>
      </c>
      <c r="Q15" s="128">
        <v>4624</v>
      </c>
      <c r="R15" s="128">
        <v>787</v>
      </c>
      <c r="S15" s="128">
        <v>0</v>
      </c>
      <c r="T15" s="128">
        <v>1387.5</v>
      </c>
      <c r="U15" s="128">
        <v>806</v>
      </c>
      <c r="X15" s="119"/>
      <c r="Y15" s="119"/>
      <c r="Z15" s="119"/>
      <c r="AA15" s="119"/>
      <c r="AB15" s="119"/>
      <c r="AC15" s="119"/>
      <c r="AD15" s="119"/>
    </row>
    <row r="16" spans="1:30" s="4" customFormat="1" ht="13.5">
      <c r="A16" s="39" t="s">
        <v>40</v>
      </c>
      <c r="B16" s="129">
        <v>15941.420560747663</v>
      </c>
      <c r="C16" s="129">
        <v>11695.222222222223</v>
      </c>
      <c r="D16" s="129">
        <v>18945.681159420288</v>
      </c>
      <c r="E16" s="129">
        <v>9398.2999999999993</v>
      </c>
      <c r="F16" s="129">
        <v>13692</v>
      </c>
      <c r="G16" s="129">
        <v>19830.166666666668</v>
      </c>
      <c r="H16" s="129">
        <v>9467.9166666666661</v>
      </c>
      <c r="I16" s="129">
        <v>9121.5</v>
      </c>
      <c r="J16" s="129">
        <v>10086</v>
      </c>
      <c r="K16" s="129">
        <v>9029.8333333333339</v>
      </c>
      <c r="L16" s="129">
        <v>21758.857142857141</v>
      </c>
      <c r="M16" s="129">
        <v>12554</v>
      </c>
      <c r="N16" s="130">
        <v>11748.818181818182</v>
      </c>
      <c r="O16" s="130">
        <v>29894.1875</v>
      </c>
      <c r="P16" s="130">
        <v>13340.833333333334</v>
      </c>
      <c r="Q16" s="130">
        <v>17713</v>
      </c>
      <c r="R16" s="130">
        <v>13450.166666666666</v>
      </c>
      <c r="S16" s="130">
        <v>16743</v>
      </c>
      <c r="T16" s="130">
        <v>11226.666666666666</v>
      </c>
      <c r="U16" s="130">
        <v>8683.25</v>
      </c>
      <c r="X16" s="124"/>
      <c r="Y16" s="124"/>
      <c r="Z16" s="124"/>
      <c r="AA16" s="124"/>
      <c r="AB16" s="124"/>
      <c r="AC16" s="124"/>
      <c r="AD16" s="124"/>
    </row>
    <row r="17" spans="1:30">
      <c r="A17" s="81" t="s">
        <v>229</v>
      </c>
      <c r="B17" s="127">
        <v>19752.917647058825</v>
      </c>
      <c r="C17" s="127">
        <v>12973.375</v>
      </c>
      <c r="D17" s="127">
        <v>21561.35</v>
      </c>
      <c r="E17" s="127">
        <v>19749.222222222223</v>
      </c>
      <c r="F17" s="127">
        <v>19590.222222222223</v>
      </c>
      <c r="G17" s="127">
        <v>21151.636363636364</v>
      </c>
      <c r="H17" s="127">
        <v>26405</v>
      </c>
      <c r="I17" s="127">
        <v>9121.5</v>
      </c>
      <c r="J17" s="127">
        <v>19020</v>
      </c>
      <c r="K17" s="127">
        <v>13275.75</v>
      </c>
      <c r="L17" s="127">
        <v>29748.2</v>
      </c>
      <c r="M17" s="127">
        <v>12554</v>
      </c>
      <c r="N17" s="128">
        <v>11748.818181818182</v>
      </c>
      <c r="O17" s="128">
        <v>31751.066666666666</v>
      </c>
      <c r="P17" s="128">
        <v>15812.8</v>
      </c>
      <c r="Q17" s="128">
        <v>17713</v>
      </c>
      <c r="R17" s="128">
        <v>19440.25</v>
      </c>
      <c r="S17" s="128">
        <v>16743</v>
      </c>
      <c r="T17" s="128">
        <v>11226.666666666666</v>
      </c>
      <c r="U17" s="128">
        <v>8683.25</v>
      </c>
      <c r="X17" s="119"/>
      <c r="Y17" s="119"/>
      <c r="Z17" s="119"/>
      <c r="AA17" s="119"/>
      <c r="AB17" s="119"/>
      <c r="AC17" s="119"/>
      <c r="AD17" s="119"/>
    </row>
    <row r="18" spans="1:30" s="4" customFormat="1">
      <c r="A18" s="42" t="s">
        <v>230</v>
      </c>
      <c r="B18" s="125">
        <v>2703</v>
      </c>
      <c r="C18" s="316" t="s">
        <v>279</v>
      </c>
      <c r="D18" s="125">
        <v>2703</v>
      </c>
      <c r="E18" s="316" t="s">
        <v>279</v>
      </c>
      <c r="F18" s="125">
        <v>112</v>
      </c>
      <c r="G18" s="125">
        <v>5294</v>
      </c>
      <c r="H18" s="319" t="s">
        <v>279</v>
      </c>
      <c r="I18" s="319" t="s">
        <v>279</v>
      </c>
      <c r="J18" s="319" t="s">
        <v>279</v>
      </c>
      <c r="K18" s="319" t="s">
        <v>279</v>
      </c>
      <c r="L18" s="319" t="s">
        <v>279</v>
      </c>
      <c r="M18" s="319" t="s">
        <v>279</v>
      </c>
      <c r="N18" s="319" t="s">
        <v>279</v>
      </c>
      <c r="O18" s="319" t="s">
        <v>279</v>
      </c>
      <c r="P18" s="319" t="s">
        <v>279</v>
      </c>
      <c r="Q18" s="319" t="s">
        <v>279</v>
      </c>
      <c r="R18" s="319" t="s">
        <v>279</v>
      </c>
      <c r="S18" s="319" t="s">
        <v>279</v>
      </c>
      <c r="T18" s="319" t="s">
        <v>279</v>
      </c>
      <c r="U18" s="319" t="s">
        <v>279</v>
      </c>
      <c r="X18" s="124"/>
      <c r="Y18" s="124"/>
      <c r="Z18" s="124"/>
      <c r="AA18" s="124"/>
      <c r="AB18" s="124"/>
      <c r="AC18" s="124"/>
      <c r="AD18" s="124"/>
    </row>
    <row r="19" spans="1:30">
      <c r="A19" s="81" t="s">
        <v>231</v>
      </c>
      <c r="B19" s="127">
        <v>1066.4000000000001</v>
      </c>
      <c r="C19" s="127">
        <v>1470</v>
      </c>
      <c r="D19" s="127">
        <v>1166.4285714285713</v>
      </c>
      <c r="E19" s="127">
        <v>929.36363636363637</v>
      </c>
      <c r="F19" s="127">
        <v>524</v>
      </c>
      <c r="G19" s="127">
        <v>0</v>
      </c>
      <c r="H19" s="127">
        <v>999.375</v>
      </c>
      <c r="I19" s="127">
        <v>0</v>
      </c>
      <c r="J19" s="127">
        <v>1152</v>
      </c>
      <c r="K19" s="127">
        <v>538</v>
      </c>
      <c r="L19" s="127">
        <v>1785.5</v>
      </c>
      <c r="M19" s="127">
        <v>0</v>
      </c>
      <c r="N19" s="128">
        <v>0</v>
      </c>
      <c r="O19" s="128">
        <v>2041</v>
      </c>
      <c r="P19" s="128">
        <v>981</v>
      </c>
      <c r="Q19" s="128">
        <v>0</v>
      </c>
      <c r="R19" s="128">
        <v>1470</v>
      </c>
      <c r="S19" s="128">
        <v>0</v>
      </c>
      <c r="T19" s="128">
        <v>0</v>
      </c>
      <c r="U19" s="128">
        <v>0</v>
      </c>
      <c r="X19" s="119"/>
      <c r="Y19" s="119"/>
      <c r="Z19" s="119"/>
      <c r="AA19" s="119"/>
      <c r="AB19" s="119"/>
      <c r="AC19" s="119"/>
      <c r="AD19" s="119"/>
    </row>
    <row r="20" spans="1:30" s="4" customFormat="1" ht="13.5">
      <c r="A20" s="39" t="s">
        <v>165</v>
      </c>
      <c r="B20" s="129">
        <v>4129.8940092165894</v>
      </c>
      <c r="C20" s="129">
        <v>3039.1034482758619</v>
      </c>
      <c r="D20" s="129">
        <v>4755.3513513513517</v>
      </c>
      <c r="E20" s="129">
        <v>2606.5250000000001</v>
      </c>
      <c r="F20" s="129">
        <v>3585.4250000000002</v>
      </c>
      <c r="G20" s="129">
        <v>4797.3599999999997</v>
      </c>
      <c r="H20" s="129">
        <v>1956.7777777777778</v>
      </c>
      <c r="I20" s="129">
        <v>2048.3333333333335</v>
      </c>
      <c r="J20" s="129">
        <v>3562.25</v>
      </c>
      <c r="K20" s="129">
        <v>4131</v>
      </c>
      <c r="L20" s="129">
        <v>5760</v>
      </c>
      <c r="M20" s="129">
        <v>4289.333333333333</v>
      </c>
      <c r="N20" s="130">
        <v>4172.1428571428569</v>
      </c>
      <c r="O20" s="130">
        <v>5938.9736842105267</v>
      </c>
      <c r="P20" s="130">
        <v>4924.625</v>
      </c>
      <c r="Q20" s="130">
        <v>5280.5</v>
      </c>
      <c r="R20" s="130">
        <v>2543.090909090909</v>
      </c>
      <c r="S20" s="130">
        <v>4998.5</v>
      </c>
      <c r="T20" s="130">
        <v>3332</v>
      </c>
      <c r="U20" s="130">
        <v>3001.6</v>
      </c>
      <c r="X20" s="124"/>
      <c r="Y20" s="124"/>
      <c r="Z20" s="124"/>
      <c r="AA20" s="124"/>
      <c r="AB20" s="124"/>
      <c r="AC20" s="124"/>
      <c r="AD20" s="124"/>
    </row>
    <row r="21" spans="1:30">
      <c r="A21" s="81" t="s">
        <v>229</v>
      </c>
      <c r="B21" s="127">
        <v>6831.1523809523806</v>
      </c>
      <c r="C21" s="127">
        <v>4226.7</v>
      </c>
      <c r="D21" s="127">
        <v>7243.7051282051279</v>
      </c>
      <c r="E21" s="127">
        <v>9675.4285714285706</v>
      </c>
      <c r="F21" s="127">
        <v>5977.5714285714284</v>
      </c>
      <c r="G21" s="127">
        <v>6516.8823529411766</v>
      </c>
      <c r="H21" s="127">
        <v>9791.25</v>
      </c>
      <c r="I21" s="127">
        <v>3021</v>
      </c>
      <c r="J21" s="127">
        <v>6066.5</v>
      </c>
      <c r="K21" s="127">
        <v>16430</v>
      </c>
      <c r="L21" s="127">
        <v>10515</v>
      </c>
      <c r="M21" s="127">
        <v>4289.333333333333</v>
      </c>
      <c r="N21" s="128">
        <v>8761.6666666666661</v>
      </c>
      <c r="O21" s="128">
        <v>9482.5625</v>
      </c>
      <c r="P21" s="128">
        <v>5451.1428571428569</v>
      </c>
      <c r="Q21" s="128">
        <v>5937</v>
      </c>
      <c r="R21" s="128">
        <v>5077.2</v>
      </c>
      <c r="S21" s="128">
        <v>4998.5</v>
      </c>
      <c r="T21" s="128">
        <v>4304.25</v>
      </c>
      <c r="U21" s="128">
        <v>3550.5</v>
      </c>
      <c r="X21" s="119"/>
      <c r="Y21" s="119"/>
      <c r="Z21" s="119"/>
      <c r="AA21" s="119"/>
      <c r="AB21" s="119"/>
      <c r="AC21" s="119"/>
      <c r="AD21" s="119"/>
    </row>
    <row r="22" spans="1:30" s="4" customFormat="1">
      <c r="A22" s="42" t="s">
        <v>230</v>
      </c>
      <c r="B22" s="125">
        <v>1249.7222222222222</v>
      </c>
      <c r="C22" s="125">
        <v>287.33333333333331</v>
      </c>
      <c r="D22" s="125">
        <v>1538.5833333333333</v>
      </c>
      <c r="E22" s="125">
        <v>1056.6666666666667</v>
      </c>
      <c r="F22" s="125">
        <v>803.8</v>
      </c>
      <c r="G22" s="125">
        <v>1824.5</v>
      </c>
      <c r="H22" s="125">
        <v>1321</v>
      </c>
      <c r="I22" s="125">
        <v>56</v>
      </c>
      <c r="J22" s="316" t="s">
        <v>279</v>
      </c>
      <c r="K22" s="125">
        <v>528</v>
      </c>
      <c r="L22" s="125">
        <v>1763</v>
      </c>
      <c r="M22" s="316" t="s">
        <v>279</v>
      </c>
      <c r="N22" s="319" t="s">
        <v>279</v>
      </c>
      <c r="O22" s="126">
        <v>2597.6666666666665</v>
      </c>
      <c r="P22" s="126">
        <v>1239</v>
      </c>
      <c r="Q22" s="319" t="s">
        <v>279</v>
      </c>
      <c r="R22" s="126">
        <v>403</v>
      </c>
      <c r="S22" s="319" t="s">
        <v>279</v>
      </c>
      <c r="T22" s="319" t="s">
        <v>279</v>
      </c>
      <c r="U22" s="319" t="s">
        <v>279</v>
      </c>
      <c r="Y22" s="123"/>
      <c r="Z22" s="123"/>
      <c r="AA22" s="123"/>
    </row>
    <row r="23" spans="1:30">
      <c r="A23" s="94" t="s">
        <v>231</v>
      </c>
      <c r="B23" s="131">
        <v>1664.0531914893618</v>
      </c>
      <c r="C23" s="131">
        <v>456.33333333333331</v>
      </c>
      <c r="D23" s="131">
        <v>2074.4827586206898</v>
      </c>
      <c r="E23" s="131">
        <v>1112.0999999999999</v>
      </c>
      <c r="F23" s="131">
        <v>990.64285714285711</v>
      </c>
      <c r="G23" s="131">
        <v>916.33333333333337</v>
      </c>
      <c r="H23" s="131">
        <v>525.04761904761904</v>
      </c>
      <c r="I23" s="131">
        <v>150</v>
      </c>
      <c r="J23" s="131">
        <v>1058</v>
      </c>
      <c r="K23" s="131">
        <v>2888.7142857142858</v>
      </c>
      <c r="L23" s="131">
        <v>2693.375</v>
      </c>
      <c r="M23" s="131">
        <v>0</v>
      </c>
      <c r="N23" s="132">
        <v>730</v>
      </c>
      <c r="O23" s="132">
        <v>3482.4736842105262</v>
      </c>
      <c r="P23" s="132">
        <v>0</v>
      </c>
      <c r="Q23" s="132">
        <v>4624</v>
      </c>
      <c r="R23" s="132">
        <v>445.5</v>
      </c>
      <c r="S23" s="132">
        <v>0</v>
      </c>
      <c r="T23" s="132">
        <v>1387.5</v>
      </c>
      <c r="U23" s="132">
        <v>806</v>
      </c>
      <c r="Y23" s="122"/>
      <c r="Z23" s="122"/>
      <c r="AA23" s="122"/>
    </row>
    <row r="24" spans="1:30" ht="12.75" customHeight="1">
      <c r="A24" s="381" t="s">
        <v>64</v>
      </c>
      <c r="B24" s="381"/>
      <c r="C24" s="381"/>
      <c r="D24" s="381"/>
      <c r="E24" s="381"/>
      <c r="F24" s="381"/>
      <c r="G24" s="381"/>
      <c r="H24" s="381"/>
      <c r="I24" s="381"/>
      <c r="J24" s="381"/>
      <c r="K24" s="381"/>
      <c r="L24" s="381"/>
      <c r="M24" s="381"/>
      <c r="N24" s="381"/>
      <c r="O24" s="381"/>
      <c r="P24" s="381"/>
      <c r="Q24" s="381"/>
      <c r="R24" s="381"/>
      <c r="S24" s="381"/>
      <c r="T24" s="381"/>
      <c r="U24" s="381"/>
      <c r="X24" s="119"/>
      <c r="Y24" s="119"/>
      <c r="Z24" s="119"/>
      <c r="AA24" s="119"/>
      <c r="AB24" s="119"/>
      <c r="AC24" s="119"/>
      <c r="AD24" s="119"/>
    </row>
    <row r="25" spans="1:30" s="4" customFormat="1">
      <c r="A25" s="57" t="s">
        <v>257</v>
      </c>
      <c r="B25" s="125">
        <v>427</v>
      </c>
      <c r="C25" s="125">
        <v>65</v>
      </c>
      <c r="D25" s="125">
        <v>291</v>
      </c>
      <c r="E25" s="125">
        <v>71</v>
      </c>
      <c r="F25" s="125">
        <v>71</v>
      </c>
      <c r="G25" s="125">
        <v>48</v>
      </c>
      <c r="H25" s="125">
        <v>44</v>
      </c>
      <c r="I25" s="125">
        <v>12</v>
      </c>
      <c r="J25" s="125">
        <v>8</v>
      </c>
      <c r="K25" s="125">
        <v>19</v>
      </c>
      <c r="L25" s="125">
        <v>34</v>
      </c>
      <c r="M25" s="125">
        <v>7</v>
      </c>
      <c r="N25" s="126">
        <v>29</v>
      </c>
      <c r="O25" s="126">
        <v>72</v>
      </c>
      <c r="P25" s="126">
        <v>19</v>
      </c>
      <c r="Q25" s="126">
        <v>6</v>
      </c>
      <c r="R25" s="126">
        <v>25</v>
      </c>
      <c r="S25" s="126">
        <v>10</v>
      </c>
      <c r="T25" s="126">
        <v>12</v>
      </c>
      <c r="U25" s="126">
        <v>11</v>
      </c>
      <c r="X25" s="124"/>
      <c r="Y25" s="124"/>
      <c r="Z25" s="124"/>
      <c r="AA25" s="124"/>
      <c r="AB25" s="124"/>
      <c r="AC25" s="124"/>
      <c r="AD25" s="124"/>
    </row>
    <row r="26" spans="1:30">
      <c r="A26" s="81" t="s">
        <v>229</v>
      </c>
      <c r="B26" s="127">
        <v>269</v>
      </c>
      <c r="C26" s="127">
        <v>51</v>
      </c>
      <c r="D26" s="127">
        <v>192</v>
      </c>
      <c r="E26" s="127">
        <v>26</v>
      </c>
      <c r="F26" s="127">
        <v>48</v>
      </c>
      <c r="G26" s="127">
        <v>35</v>
      </c>
      <c r="H26" s="127">
        <v>12</v>
      </c>
      <c r="I26" s="127">
        <v>10</v>
      </c>
      <c r="J26" s="127">
        <v>5</v>
      </c>
      <c r="K26" s="127">
        <v>9</v>
      </c>
      <c r="L26" s="127">
        <v>17</v>
      </c>
      <c r="M26" s="127">
        <v>7</v>
      </c>
      <c r="N26" s="128">
        <v>20</v>
      </c>
      <c r="O26" s="128">
        <v>42</v>
      </c>
      <c r="P26" s="128">
        <v>15</v>
      </c>
      <c r="Q26" s="128">
        <v>5</v>
      </c>
      <c r="R26" s="128">
        <v>16</v>
      </c>
      <c r="S26" s="128">
        <v>8</v>
      </c>
      <c r="T26" s="128">
        <v>10</v>
      </c>
      <c r="U26" s="128">
        <v>10</v>
      </c>
      <c r="X26" s="119"/>
      <c r="Y26" s="119"/>
      <c r="Z26" s="119"/>
      <c r="AA26" s="119"/>
      <c r="AB26" s="119"/>
      <c r="AC26" s="119"/>
      <c r="AD26" s="119"/>
    </row>
    <row r="27" spans="1:30" s="4" customFormat="1">
      <c r="A27" s="42" t="s">
        <v>230</v>
      </c>
      <c r="B27" s="125">
        <v>37</v>
      </c>
      <c r="C27" s="125">
        <v>6</v>
      </c>
      <c r="D27" s="125">
        <v>28</v>
      </c>
      <c r="E27" s="125">
        <v>3</v>
      </c>
      <c r="F27" s="125">
        <v>6</v>
      </c>
      <c r="G27" s="125">
        <v>7</v>
      </c>
      <c r="H27" s="125">
        <v>2</v>
      </c>
      <c r="I27" s="125">
        <v>1</v>
      </c>
      <c r="J27" s="316" t="s">
        <v>279</v>
      </c>
      <c r="K27" s="125">
        <v>1</v>
      </c>
      <c r="L27" s="125">
        <v>4</v>
      </c>
      <c r="M27" s="316" t="s">
        <v>279</v>
      </c>
      <c r="N27" s="319" t="s">
        <v>279</v>
      </c>
      <c r="O27" s="126">
        <v>8</v>
      </c>
      <c r="P27" s="126">
        <v>3</v>
      </c>
      <c r="Q27" s="319" t="s">
        <v>279</v>
      </c>
      <c r="R27" s="126">
        <v>3</v>
      </c>
      <c r="S27" s="126">
        <v>2</v>
      </c>
      <c r="T27" s="319" t="s">
        <v>279</v>
      </c>
      <c r="U27" s="319" t="s">
        <v>279</v>
      </c>
      <c r="X27" s="124"/>
      <c r="Y27" s="124"/>
      <c r="Z27" s="124"/>
      <c r="AA27" s="124"/>
      <c r="AB27" s="124"/>
      <c r="AC27" s="124"/>
      <c r="AD27" s="124"/>
    </row>
    <row r="28" spans="1:30">
      <c r="A28" s="81" t="s">
        <v>231</v>
      </c>
      <c r="B28" s="127">
        <v>121</v>
      </c>
      <c r="C28" s="127">
        <v>8</v>
      </c>
      <c r="D28" s="127">
        <v>71</v>
      </c>
      <c r="E28" s="127">
        <v>42</v>
      </c>
      <c r="F28" s="127">
        <v>3</v>
      </c>
      <c r="G28" s="127">
        <v>0</v>
      </c>
      <c r="H28" s="127">
        <v>8</v>
      </c>
      <c r="I28" s="127">
        <v>0</v>
      </c>
      <c r="J28" s="127">
        <v>1</v>
      </c>
      <c r="K28" s="127">
        <v>2</v>
      </c>
      <c r="L28" s="127">
        <v>2</v>
      </c>
      <c r="M28" s="127">
        <v>0</v>
      </c>
      <c r="N28" s="128">
        <v>0</v>
      </c>
      <c r="O28" s="128">
        <v>1</v>
      </c>
      <c r="P28" s="128">
        <v>1</v>
      </c>
      <c r="Q28" s="128">
        <v>0</v>
      </c>
      <c r="R28" s="128">
        <v>2</v>
      </c>
      <c r="S28" s="128">
        <v>0</v>
      </c>
      <c r="T28" s="128">
        <v>0</v>
      </c>
      <c r="U28" s="128">
        <v>0</v>
      </c>
      <c r="X28" s="119"/>
      <c r="Y28" s="119"/>
      <c r="Z28" s="119"/>
      <c r="AA28" s="119"/>
      <c r="AB28" s="119"/>
      <c r="AC28" s="119"/>
      <c r="AD28" s="119"/>
    </row>
    <row r="29" spans="1:30" s="4" customFormat="1" ht="13.5">
      <c r="A29" s="39" t="s">
        <v>40</v>
      </c>
      <c r="B29" s="129">
        <v>113</v>
      </c>
      <c r="C29" s="129">
        <v>18</v>
      </c>
      <c r="D29" s="129">
        <v>75</v>
      </c>
      <c r="E29" s="129">
        <v>20</v>
      </c>
      <c r="F29" s="129">
        <v>13</v>
      </c>
      <c r="G29" s="129">
        <v>12</v>
      </c>
      <c r="H29" s="129">
        <v>12</v>
      </c>
      <c r="I29" s="129">
        <v>4</v>
      </c>
      <c r="J29" s="129">
        <v>2</v>
      </c>
      <c r="K29" s="129">
        <v>6</v>
      </c>
      <c r="L29" s="129">
        <v>7</v>
      </c>
      <c r="M29" s="129">
        <v>2</v>
      </c>
      <c r="N29" s="130">
        <v>11</v>
      </c>
      <c r="O29" s="130">
        <v>16</v>
      </c>
      <c r="P29" s="130">
        <v>6</v>
      </c>
      <c r="Q29" s="130">
        <v>1</v>
      </c>
      <c r="R29" s="130">
        <v>6</v>
      </c>
      <c r="S29" s="130">
        <v>2</v>
      </c>
      <c r="T29" s="130">
        <v>3</v>
      </c>
      <c r="U29" s="130">
        <v>4</v>
      </c>
      <c r="X29" s="124"/>
      <c r="Y29" s="124"/>
      <c r="Z29" s="124"/>
      <c r="AA29" s="124"/>
      <c r="AB29" s="124"/>
      <c r="AC29" s="124"/>
      <c r="AD29" s="124"/>
    </row>
    <row r="30" spans="1:30">
      <c r="A30" s="81" t="s">
        <v>229</v>
      </c>
      <c r="B30" s="127">
        <v>91</v>
      </c>
      <c r="C30" s="127">
        <v>16</v>
      </c>
      <c r="D30" s="127">
        <v>66</v>
      </c>
      <c r="E30" s="127">
        <v>9</v>
      </c>
      <c r="F30" s="127">
        <v>9</v>
      </c>
      <c r="G30" s="127">
        <v>11</v>
      </c>
      <c r="H30" s="127">
        <v>4</v>
      </c>
      <c r="I30" s="127">
        <v>4</v>
      </c>
      <c r="J30" s="127">
        <v>1</v>
      </c>
      <c r="K30" s="127">
        <v>4</v>
      </c>
      <c r="L30" s="127">
        <v>5</v>
      </c>
      <c r="M30" s="127">
        <v>2</v>
      </c>
      <c r="N30" s="128">
        <v>11</v>
      </c>
      <c r="O30" s="128">
        <v>15</v>
      </c>
      <c r="P30" s="128">
        <v>5</v>
      </c>
      <c r="Q30" s="128">
        <v>1</v>
      </c>
      <c r="R30" s="128">
        <v>4</v>
      </c>
      <c r="S30" s="128">
        <v>2</v>
      </c>
      <c r="T30" s="128">
        <v>3</v>
      </c>
      <c r="U30" s="128">
        <v>4</v>
      </c>
      <c r="X30" s="119"/>
      <c r="Y30" s="119"/>
      <c r="Z30" s="119"/>
      <c r="AA30" s="119"/>
      <c r="AB30" s="119"/>
      <c r="AC30" s="119"/>
      <c r="AD30" s="119"/>
    </row>
    <row r="31" spans="1:30" s="4" customFormat="1">
      <c r="A31" s="42" t="s">
        <v>230</v>
      </c>
      <c r="B31" s="125">
        <v>2</v>
      </c>
      <c r="C31" s="316" t="s">
        <v>279</v>
      </c>
      <c r="D31" s="125">
        <v>2</v>
      </c>
      <c r="E31" s="316" t="s">
        <v>279</v>
      </c>
      <c r="F31" s="125">
        <v>1</v>
      </c>
      <c r="G31" s="126">
        <v>1</v>
      </c>
      <c r="H31" s="319" t="s">
        <v>279</v>
      </c>
      <c r="I31" s="319" t="s">
        <v>279</v>
      </c>
      <c r="J31" s="319" t="s">
        <v>279</v>
      </c>
      <c r="K31" s="319" t="s">
        <v>279</v>
      </c>
      <c r="L31" s="319" t="s">
        <v>279</v>
      </c>
      <c r="M31" s="319" t="s">
        <v>279</v>
      </c>
      <c r="N31" s="319" t="s">
        <v>279</v>
      </c>
      <c r="O31" s="319" t="s">
        <v>279</v>
      </c>
      <c r="P31" s="319" t="s">
        <v>279</v>
      </c>
      <c r="Q31" s="319" t="s">
        <v>279</v>
      </c>
      <c r="R31" s="319" t="s">
        <v>279</v>
      </c>
      <c r="S31" s="319" t="s">
        <v>279</v>
      </c>
      <c r="T31" s="319" t="s">
        <v>279</v>
      </c>
      <c r="U31" s="319" t="s">
        <v>279</v>
      </c>
      <c r="X31" s="124"/>
      <c r="Y31" s="124"/>
      <c r="Z31" s="124"/>
      <c r="AA31" s="124"/>
      <c r="AB31" s="124"/>
      <c r="AC31" s="124"/>
      <c r="AD31" s="124"/>
    </row>
    <row r="32" spans="1:30">
      <c r="A32" s="81" t="s">
        <v>231</v>
      </c>
      <c r="B32" s="127">
        <v>20</v>
      </c>
      <c r="C32" s="127">
        <v>2</v>
      </c>
      <c r="D32" s="127">
        <v>7</v>
      </c>
      <c r="E32" s="127">
        <v>11</v>
      </c>
      <c r="F32" s="127">
        <v>14</v>
      </c>
      <c r="G32" s="127">
        <v>6</v>
      </c>
      <c r="H32" s="127">
        <v>21</v>
      </c>
      <c r="I32" s="127">
        <v>1</v>
      </c>
      <c r="J32" s="127">
        <v>2</v>
      </c>
      <c r="K32" s="127">
        <v>7</v>
      </c>
      <c r="L32" s="127">
        <v>8</v>
      </c>
      <c r="M32" s="127">
        <v>0</v>
      </c>
      <c r="N32" s="128">
        <v>8</v>
      </c>
      <c r="O32" s="128">
        <v>19</v>
      </c>
      <c r="P32" s="128">
        <v>0</v>
      </c>
      <c r="Q32" s="128">
        <v>1</v>
      </c>
      <c r="R32" s="128">
        <v>4</v>
      </c>
      <c r="S32" s="128">
        <v>0</v>
      </c>
      <c r="T32" s="128">
        <v>2</v>
      </c>
      <c r="U32" s="128">
        <v>1</v>
      </c>
      <c r="X32" s="119"/>
      <c r="Y32" s="119"/>
      <c r="Z32" s="119"/>
      <c r="AA32" s="119"/>
      <c r="AB32" s="119"/>
      <c r="AC32" s="119"/>
      <c r="AD32" s="119"/>
    </row>
    <row r="33" spans="1:30" s="4" customFormat="1" ht="13.5">
      <c r="A33" s="39" t="s">
        <v>165</v>
      </c>
      <c r="B33" s="129">
        <v>217</v>
      </c>
      <c r="C33" s="129">
        <v>29</v>
      </c>
      <c r="D33" s="129">
        <v>148</v>
      </c>
      <c r="E33" s="129">
        <v>40</v>
      </c>
      <c r="F33" s="129">
        <v>40</v>
      </c>
      <c r="G33" s="129">
        <v>25</v>
      </c>
      <c r="H33" s="129">
        <v>27</v>
      </c>
      <c r="I33" s="129">
        <v>6</v>
      </c>
      <c r="J33" s="129">
        <v>4</v>
      </c>
      <c r="K33" s="129">
        <v>9</v>
      </c>
      <c r="L33" s="129">
        <v>15</v>
      </c>
      <c r="M33" s="129">
        <v>3</v>
      </c>
      <c r="N33" s="130">
        <v>14</v>
      </c>
      <c r="O33" s="130">
        <v>38</v>
      </c>
      <c r="P33" s="130">
        <v>8</v>
      </c>
      <c r="Q33" s="130">
        <v>2</v>
      </c>
      <c r="R33" s="130">
        <v>11</v>
      </c>
      <c r="S33" s="130">
        <v>4</v>
      </c>
      <c r="T33" s="130">
        <v>6</v>
      </c>
      <c r="U33" s="130">
        <v>5</v>
      </c>
      <c r="X33" s="124"/>
      <c r="Y33" s="124"/>
      <c r="Z33" s="124"/>
      <c r="AA33" s="124"/>
      <c r="AB33" s="124"/>
      <c r="AC33" s="124"/>
      <c r="AD33" s="124"/>
    </row>
    <row r="34" spans="1:30">
      <c r="A34" s="81" t="s">
        <v>229</v>
      </c>
      <c r="B34" s="127">
        <v>105</v>
      </c>
      <c r="C34" s="127">
        <v>20</v>
      </c>
      <c r="D34" s="127">
        <v>78</v>
      </c>
      <c r="E34" s="127">
        <v>7</v>
      </c>
      <c r="F34" s="127">
        <v>21</v>
      </c>
      <c r="G34" s="127">
        <v>17</v>
      </c>
      <c r="H34" s="127">
        <v>4</v>
      </c>
      <c r="I34" s="127">
        <v>4</v>
      </c>
      <c r="J34" s="127">
        <v>2</v>
      </c>
      <c r="K34" s="127">
        <v>1</v>
      </c>
      <c r="L34" s="127">
        <v>6</v>
      </c>
      <c r="M34" s="127">
        <v>3</v>
      </c>
      <c r="N34" s="128">
        <v>6</v>
      </c>
      <c r="O34" s="128">
        <v>16</v>
      </c>
      <c r="P34" s="128">
        <v>7</v>
      </c>
      <c r="Q34" s="128">
        <v>1</v>
      </c>
      <c r="R34" s="128">
        <v>5</v>
      </c>
      <c r="S34" s="128">
        <v>4</v>
      </c>
      <c r="T34" s="128">
        <v>4</v>
      </c>
      <c r="U34" s="128">
        <v>4</v>
      </c>
      <c r="X34" s="119"/>
      <c r="Y34" s="119"/>
      <c r="Z34" s="119"/>
      <c r="AA34" s="119"/>
      <c r="AB34" s="119"/>
      <c r="AC34" s="119"/>
      <c r="AD34" s="119"/>
    </row>
    <row r="35" spans="1:30" s="4" customFormat="1">
      <c r="A35" s="42" t="s">
        <v>230</v>
      </c>
      <c r="B35" s="125">
        <v>18</v>
      </c>
      <c r="C35" s="125">
        <v>3</v>
      </c>
      <c r="D35" s="125">
        <v>12</v>
      </c>
      <c r="E35" s="125">
        <v>3</v>
      </c>
      <c r="F35" s="125">
        <v>5</v>
      </c>
      <c r="G35" s="125">
        <v>2</v>
      </c>
      <c r="H35" s="125">
        <v>2</v>
      </c>
      <c r="I35" s="125">
        <v>1</v>
      </c>
      <c r="J35" s="319" t="s">
        <v>279</v>
      </c>
      <c r="K35" s="125">
        <v>1</v>
      </c>
      <c r="L35" s="125">
        <v>1</v>
      </c>
      <c r="M35" s="316" t="s">
        <v>279</v>
      </c>
      <c r="N35" s="319" t="s">
        <v>279</v>
      </c>
      <c r="O35" s="126">
        <v>3</v>
      </c>
      <c r="P35" s="126">
        <v>1</v>
      </c>
      <c r="Q35" s="319" t="s">
        <v>279</v>
      </c>
      <c r="R35" s="126">
        <v>2</v>
      </c>
      <c r="S35" s="319" t="s">
        <v>279</v>
      </c>
      <c r="T35" s="319" t="s">
        <v>279</v>
      </c>
      <c r="U35" s="319" t="s">
        <v>279</v>
      </c>
      <c r="Y35" s="123"/>
      <c r="Z35" s="123"/>
      <c r="AA35" s="123"/>
    </row>
    <row r="36" spans="1:30">
      <c r="A36" s="94" t="s">
        <v>231</v>
      </c>
      <c r="B36" s="131">
        <v>94</v>
      </c>
      <c r="C36" s="131">
        <v>6</v>
      </c>
      <c r="D36" s="131">
        <v>58</v>
      </c>
      <c r="E36" s="131">
        <v>30</v>
      </c>
      <c r="F36" s="131">
        <v>17</v>
      </c>
      <c r="G36" s="131">
        <v>6</v>
      </c>
      <c r="H36" s="131">
        <v>30</v>
      </c>
      <c r="I36" s="131">
        <v>1</v>
      </c>
      <c r="J36" s="131">
        <v>3</v>
      </c>
      <c r="K36" s="131">
        <v>9</v>
      </c>
      <c r="L36" s="131">
        <v>13</v>
      </c>
      <c r="M36" s="131">
        <v>0</v>
      </c>
      <c r="N36" s="132">
        <v>9</v>
      </c>
      <c r="O36" s="132">
        <v>22</v>
      </c>
      <c r="P36" s="132">
        <v>1</v>
      </c>
      <c r="Q36" s="132">
        <v>1</v>
      </c>
      <c r="R36" s="132">
        <v>6</v>
      </c>
      <c r="S36" s="132">
        <v>0</v>
      </c>
      <c r="T36" s="132">
        <v>2</v>
      </c>
      <c r="U36" s="132">
        <v>1</v>
      </c>
      <c r="Y36" s="122"/>
      <c r="Z36" s="122"/>
      <c r="AA36" s="122"/>
    </row>
    <row r="37" spans="1:30" ht="78.75" customHeight="1">
      <c r="A37" s="347" t="s">
        <v>24</v>
      </c>
      <c r="B37" s="347"/>
      <c r="C37" s="347"/>
      <c r="D37" s="347"/>
      <c r="E37" s="347"/>
      <c r="F37" s="347"/>
      <c r="G37" s="347"/>
      <c r="H37" s="347"/>
      <c r="I37" s="347"/>
      <c r="J37" s="347"/>
      <c r="K37" s="347"/>
      <c r="L37" s="347"/>
      <c r="M37" s="347"/>
      <c r="N37" s="347"/>
      <c r="O37" s="347"/>
      <c r="P37" s="347"/>
      <c r="Q37" s="347"/>
      <c r="R37" s="347"/>
      <c r="S37" s="347"/>
      <c r="T37" s="347"/>
      <c r="U37" s="347"/>
      <c r="W37" s="16"/>
    </row>
    <row r="38" spans="1:30">
      <c r="A38" s="106"/>
    </row>
    <row r="39" spans="1:30" ht="10.5" customHeight="1">
      <c r="A39" s="66"/>
      <c r="X39" s="119"/>
      <c r="Y39" s="119"/>
      <c r="Z39" s="119"/>
      <c r="AA39" s="119"/>
      <c r="AB39" s="119"/>
      <c r="AC39" s="119"/>
      <c r="AD39" s="119"/>
    </row>
    <row r="40" spans="1:30">
      <c r="A40" s="66"/>
      <c r="X40" s="119"/>
      <c r="Y40" s="119"/>
      <c r="Z40" s="119"/>
      <c r="AA40" s="119"/>
      <c r="AB40" s="119"/>
      <c r="AC40" s="119"/>
      <c r="AD40" s="119"/>
    </row>
    <row r="41" spans="1:30">
      <c r="A41" s="66"/>
      <c r="X41" s="119"/>
      <c r="Y41" s="119"/>
      <c r="Z41" s="119"/>
      <c r="AA41" s="119"/>
      <c r="AB41" s="119"/>
      <c r="AC41" s="119"/>
      <c r="AD41" s="119"/>
    </row>
    <row r="42" spans="1:30">
      <c r="A42" s="66"/>
      <c r="X42" s="119"/>
      <c r="Y42" s="119"/>
      <c r="Z42" s="119"/>
      <c r="AA42" s="119"/>
      <c r="AB42" s="119"/>
      <c r="AC42" s="119"/>
      <c r="AD42" s="119"/>
    </row>
    <row r="43" spans="1:30">
      <c r="X43" s="119"/>
      <c r="Y43" s="119"/>
      <c r="Z43" s="119"/>
      <c r="AA43" s="119"/>
      <c r="AB43" s="119"/>
      <c r="AC43" s="119"/>
      <c r="AD43" s="119"/>
    </row>
    <row r="44" spans="1:30">
      <c r="A44" s="133"/>
      <c r="B44" s="133"/>
      <c r="C44" s="133"/>
      <c r="D44" s="133"/>
      <c r="E44" s="133"/>
      <c r="F44" s="133"/>
      <c r="G44" s="133"/>
      <c r="H44" s="133"/>
      <c r="I44" s="133"/>
      <c r="J44" s="133"/>
      <c r="K44" s="133"/>
      <c r="L44" s="133"/>
      <c r="M44" s="133"/>
      <c r="N44" s="133"/>
      <c r="O44" s="133"/>
      <c r="P44" s="133"/>
      <c r="Q44" s="133"/>
      <c r="R44" s="133"/>
      <c r="S44" s="133"/>
      <c r="T44" s="133"/>
      <c r="U44" s="133"/>
      <c r="X44" s="119"/>
      <c r="Y44" s="119"/>
      <c r="Z44" s="119"/>
      <c r="AA44" s="119"/>
      <c r="AB44" s="119"/>
      <c r="AC44" s="119"/>
      <c r="AD44" s="119"/>
    </row>
    <row r="45" spans="1:30">
      <c r="X45" s="119"/>
      <c r="Y45" s="119"/>
      <c r="Z45" s="119"/>
      <c r="AA45" s="119"/>
      <c r="AB45" s="119"/>
      <c r="AC45" s="119"/>
      <c r="AD45" s="119"/>
    </row>
    <row r="46" spans="1:30">
      <c r="F46" s="4"/>
      <c r="S46" s="16"/>
      <c r="T46" s="16"/>
      <c r="U46" s="16"/>
      <c r="X46" s="119"/>
      <c r="Y46" s="119"/>
      <c r="Z46" s="119"/>
      <c r="AA46" s="119"/>
      <c r="AB46" s="119"/>
      <c r="AC46" s="119"/>
      <c r="AD46" s="119"/>
    </row>
    <row r="47" spans="1:30">
      <c r="F47" s="4"/>
      <c r="S47" s="133"/>
      <c r="T47" s="134"/>
      <c r="U47" s="134"/>
      <c r="X47" s="119"/>
      <c r="Y47" s="119"/>
      <c r="Z47" s="119"/>
      <c r="AA47" s="119"/>
      <c r="AB47" s="119"/>
      <c r="AC47" s="119"/>
      <c r="AD47" s="119"/>
    </row>
    <row r="48" spans="1:30">
      <c r="F48" s="4"/>
      <c r="S48" s="133"/>
      <c r="X48" s="119"/>
      <c r="Y48" s="119"/>
      <c r="Z48" s="119"/>
      <c r="AA48" s="119"/>
      <c r="AB48" s="119"/>
      <c r="AC48" s="119"/>
      <c r="AD48" s="119"/>
    </row>
    <row r="49" spans="6:30">
      <c r="F49" s="4"/>
      <c r="S49" s="133"/>
      <c r="X49" s="119"/>
      <c r="Y49" s="119"/>
      <c r="Z49" s="119"/>
      <c r="AA49" s="119"/>
      <c r="AB49" s="119"/>
      <c r="AC49" s="119"/>
      <c r="AD49" s="119"/>
    </row>
    <row r="50" spans="6:30">
      <c r="F50" s="4"/>
      <c r="S50" s="133"/>
      <c r="X50" s="119"/>
      <c r="Y50" s="119"/>
      <c r="Z50" s="119"/>
      <c r="AA50" s="119"/>
      <c r="AB50" s="119"/>
      <c r="AC50" s="119"/>
      <c r="AD50" s="119"/>
    </row>
    <row r="51" spans="6:30">
      <c r="F51" s="4"/>
      <c r="S51" s="133"/>
      <c r="T51" s="134"/>
      <c r="U51" s="134"/>
      <c r="X51" s="119"/>
      <c r="Y51" s="119"/>
      <c r="Z51" s="119"/>
      <c r="AA51" s="119"/>
      <c r="AB51" s="119"/>
      <c r="AC51" s="119"/>
      <c r="AD51" s="119"/>
    </row>
    <row r="52" spans="6:30">
      <c r="F52" s="4"/>
      <c r="S52" s="133"/>
      <c r="X52" s="119"/>
      <c r="Y52" s="119"/>
      <c r="Z52" s="119"/>
      <c r="AA52" s="119"/>
      <c r="AB52" s="119"/>
      <c r="AC52" s="119"/>
      <c r="AD52" s="119"/>
    </row>
    <row r="53" spans="6:30">
      <c r="F53" s="4"/>
      <c r="S53" s="133"/>
      <c r="T53" s="134"/>
      <c r="U53" s="134"/>
      <c r="X53" s="119"/>
      <c r="Y53" s="119"/>
      <c r="Z53" s="119"/>
      <c r="AA53" s="119"/>
      <c r="AB53" s="119"/>
      <c r="AC53" s="119"/>
      <c r="AD53" s="119"/>
    </row>
    <row r="54" spans="6:30">
      <c r="X54" s="119"/>
      <c r="Y54" s="119"/>
      <c r="Z54" s="119"/>
      <c r="AA54" s="119"/>
      <c r="AB54" s="119"/>
      <c r="AC54" s="119"/>
      <c r="AD54" s="119"/>
    </row>
    <row r="55" spans="6:30">
      <c r="X55" s="119"/>
      <c r="Y55" s="119"/>
      <c r="Z55" s="119"/>
      <c r="AA55" s="119"/>
      <c r="AB55" s="119"/>
      <c r="AC55" s="119"/>
      <c r="AD55" s="119"/>
    </row>
    <row r="57" spans="6:30">
      <c r="W57" s="16"/>
    </row>
    <row r="59" spans="6:30">
      <c r="X59" s="133"/>
      <c r="Y59" s="133"/>
      <c r="Z59" s="133"/>
      <c r="AA59" s="133"/>
      <c r="AB59" s="133"/>
      <c r="AC59" s="133"/>
      <c r="AD59" s="133"/>
    </row>
    <row r="60" spans="6:30">
      <c r="X60" s="133"/>
      <c r="Y60" s="133"/>
      <c r="Z60" s="133"/>
      <c r="AA60" s="133"/>
      <c r="AB60" s="133"/>
      <c r="AC60" s="133"/>
      <c r="AD60" s="133"/>
    </row>
    <row r="61" spans="6:30">
      <c r="X61" s="133"/>
      <c r="Y61" s="133"/>
      <c r="Z61" s="133"/>
      <c r="AA61" s="133"/>
      <c r="AB61" s="133"/>
      <c r="AC61" s="133"/>
      <c r="AD61" s="133"/>
    </row>
    <row r="62" spans="6:30">
      <c r="X62" s="133"/>
      <c r="Y62" s="133"/>
      <c r="Z62" s="133"/>
      <c r="AA62" s="133"/>
      <c r="AB62" s="133"/>
      <c r="AC62" s="133"/>
      <c r="AD62" s="133"/>
    </row>
    <row r="63" spans="6:30">
      <c r="X63" s="133"/>
      <c r="Y63" s="133"/>
      <c r="Z63" s="133"/>
      <c r="AA63" s="133"/>
      <c r="AB63" s="133"/>
      <c r="AC63" s="133"/>
      <c r="AD63" s="133"/>
    </row>
    <row r="64" spans="6:30">
      <c r="X64" s="133"/>
      <c r="Y64" s="133"/>
      <c r="Z64" s="133"/>
      <c r="AA64" s="133"/>
      <c r="AB64" s="133"/>
      <c r="AC64" s="133"/>
      <c r="AD64" s="133"/>
    </row>
    <row r="65" spans="23:30">
      <c r="X65" s="133"/>
      <c r="Y65" s="133"/>
      <c r="Z65" s="133"/>
      <c r="AA65" s="133"/>
      <c r="AB65" s="133"/>
      <c r="AC65" s="133"/>
      <c r="AD65" s="133"/>
    </row>
    <row r="66" spans="23:30">
      <c r="X66" s="133"/>
      <c r="Y66" s="133"/>
      <c r="Z66" s="133"/>
      <c r="AA66" s="133"/>
      <c r="AB66" s="133"/>
      <c r="AC66" s="133"/>
      <c r="AD66" s="133"/>
    </row>
    <row r="67" spans="23:30">
      <c r="X67" s="133"/>
      <c r="Y67" s="133"/>
      <c r="Z67" s="133"/>
      <c r="AA67" s="133"/>
      <c r="AB67" s="133"/>
      <c r="AC67" s="133"/>
      <c r="AD67" s="133"/>
    </row>
    <row r="68" spans="23:30">
      <c r="X68" s="133"/>
      <c r="Y68" s="133"/>
      <c r="Z68" s="133"/>
      <c r="AA68" s="133"/>
      <c r="AB68" s="133"/>
      <c r="AC68" s="133"/>
      <c r="AD68" s="133"/>
    </row>
    <row r="69" spans="23:30">
      <c r="X69" s="133"/>
      <c r="Y69" s="133"/>
      <c r="Z69" s="133"/>
      <c r="AA69" s="133"/>
      <c r="AB69" s="133"/>
      <c r="AC69" s="133"/>
      <c r="AD69" s="133"/>
    </row>
    <row r="70" spans="23:30">
      <c r="X70" s="133"/>
      <c r="Y70" s="133"/>
      <c r="Z70" s="133"/>
      <c r="AA70" s="133"/>
      <c r="AB70" s="133"/>
      <c r="AC70" s="133"/>
      <c r="AD70" s="133"/>
    </row>
    <row r="71" spans="23:30">
      <c r="X71" s="133"/>
      <c r="Y71" s="133"/>
      <c r="Z71" s="133"/>
      <c r="AA71" s="133"/>
      <c r="AB71" s="133"/>
      <c r="AC71" s="133"/>
      <c r="AD71" s="133"/>
    </row>
    <row r="72" spans="23:30">
      <c r="X72" s="133"/>
      <c r="Y72" s="133"/>
      <c r="Z72" s="133"/>
      <c r="AA72" s="133"/>
      <c r="AB72" s="133"/>
      <c r="AC72" s="133"/>
      <c r="AD72" s="133"/>
    </row>
    <row r="73" spans="23:30">
      <c r="X73" s="133"/>
      <c r="Y73" s="133"/>
      <c r="Z73" s="133"/>
      <c r="AA73" s="133"/>
      <c r="AB73" s="133"/>
      <c r="AC73" s="133"/>
      <c r="AD73" s="133"/>
    </row>
    <row r="74" spans="23:30">
      <c r="X74" s="133"/>
      <c r="Y74" s="133"/>
      <c r="Z74" s="133"/>
      <c r="AA74" s="133"/>
      <c r="AB74" s="133"/>
      <c r="AC74" s="133"/>
      <c r="AD74" s="133"/>
    </row>
    <row r="75" spans="23:30">
      <c r="X75" s="133"/>
      <c r="Y75" s="133"/>
      <c r="Z75" s="133"/>
      <c r="AA75" s="133"/>
      <c r="AB75" s="133"/>
      <c r="AC75" s="133"/>
      <c r="AD75" s="133"/>
    </row>
    <row r="77" spans="23:30">
      <c r="W77" s="16"/>
    </row>
    <row r="79" spans="23:30">
      <c r="X79" s="133"/>
      <c r="Y79" s="133"/>
      <c r="Z79" s="133"/>
      <c r="AA79" s="133"/>
      <c r="AB79" s="133"/>
      <c r="AC79" s="133"/>
      <c r="AD79" s="133"/>
    </row>
    <row r="80" spans="23:30">
      <c r="X80" s="133"/>
      <c r="Y80" s="133"/>
      <c r="Z80" s="133"/>
      <c r="AA80" s="133"/>
      <c r="AB80" s="133"/>
      <c r="AC80" s="133"/>
      <c r="AD80" s="133"/>
    </row>
    <row r="81" spans="24:30">
      <c r="X81" s="133"/>
      <c r="Y81" s="133"/>
      <c r="Z81" s="133"/>
      <c r="AA81" s="133"/>
      <c r="AB81" s="133"/>
      <c r="AC81" s="133"/>
      <c r="AD81" s="133"/>
    </row>
    <row r="82" spans="24:30">
      <c r="X82" s="133"/>
      <c r="Y82" s="133"/>
      <c r="Z82" s="133"/>
      <c r="AA82" s="133"/>
      <c r="AB82" s="133"/>
      <c r="AC82" s="133"/>
      <c r="AD82" s="133"/>
    </row>
    <row r="83" spans="24:30">
      <c r="X83" s="133"/>
      <c r="Y83" s="133"/>
      <c r="Z83" s="133"/>
      <c r="AA83" s="133"/>
      <c r="AB83" s="133"/>
      <c r="AC83" s="133"/>
      <c r="AD83" s="133"/>
    </row>
    <row r="84" spans="24:30">
      <c r="X84" s="133"/>
      <c r="Y84" s="133"/>
      <c r="Z84" s="133"/>
      <c r="AA84" s="133"/>
      <c r="AB84" s="133"/>
      <c r="AC84" s="133"/>
      <c r="AD84" s="133"/>
    </row>
    <row r="85" spans="24:30">
      <c r="X85" s="133"/>
      <c r="Y85" s="133"/>
      <c r="Z85" s="133"/>
      <c r="AA85" s="133"/>
      <c r="AB85" s="133"/>
      <c r="AC85" s="133"/>
      <c r="AD85" s="133"/>
    </row>
    <row r="86" spans="24:30">
      <c r="X86" s="133"/>
      <c r="Y86" s="133"/>
      <c r="Z86" s="133"/>
      <c r="AA86" s="133"/>
      <c r="AB86" s="133"/>
      <c r="AC86" s="133"/>
      <c r="AD86" s="133"/>
    </row>
    <row r="87" spans="24:30">
      <c r="X87" s="133"/>
      <c r="Y87" s="133"/>
      <c r="Z87" s="133"/>
      <c r="AA87" s="133"/>
      <c r="AB87" s="133"/>
      <c r="AC87" s="133"/>
      <c r="AD87" s="133"/>
    </row>
    <row r="88" spans="24:30">
      <c r="X88" s="133"/>
      <c r="Y88" s="133"/>
      <c r="Z88" s="133"/>
      <c r="AA88" s="133"/>
      <c r="AB88" s="133"/>
      <c r="AC88" s="133"/>
      <c r="AD88" s="133"/>
    </row>
    <row r="89" spans="24:30">
      <c r="X89" s="133"/>
      <c r="Y89" s="133"/>
      <c r="Z89" s="133"/>
      <c r="AA89" s="133"/>
      <c r="AB89" s="133"/>
      <c r="AC89" s="133"/>
      <c r="AD89" s="133"/>
    </row>
    <row r="90" spans="24:30">
      <c r="X90" s="133"/>
      <c r="Y90" s="133"/>
      <c r="Z90" s="133"/>
      <c r="AA90" s="133"/>
      <c r="AB90" s="133"/>
      <c r="AC90" s="133"/>
      <c r="AD90" s="133"/>
    </row>
    <row r="91" spans="24:30">
      <c r="X91" s="133"/>
      <c r="Y91" s="133"/>
      <c r="Z91" s="133"/>
      <c r="AA91" s="133"/>
      <c r="AB91" s="133"/>
      <c r="AC91" s="133"/>
      <c r="AD91" s="133"/>
    </row>
    <row r="92" spans="24:30">
      <c r="X92" s="133"/>
      <c r="Y92" s="133"/>
      <c r="Z92" s="133"/>
      <c r="AA92" s="133"/>
      <c r="AB92" s="133"/>
      <c r="AC92" s="133"/>
      <c r="AD92" s="133"/>
    </row>
    <row r="93" spans="24:30">
      <c r="X93" s="133"/>
      <c r="Y93" s="133"/>
      <c r="Z93" s="133"/>
      <c r="AA93" s="133"/>
      <c r="AB93" s="133"/>
      <c r="AC93" s="133"/>
      <c r="AD93" s="133"/>
    </row>
    <row r="94" spans="24:30">
      <c r="X94" s="133"/>
      <c r="Y94" s="133"/>
      <c r="Z94" s="133"/>
      <c r="AA94" s="133"/>
      <c r="AB94" s="133"/>
      <c r="AC94" s="133"/>
      <c r="AD94" s="133"/>
    </row>
    <row r="95" spans="24:30">
      <c r="X95" s="133"/>
      <c r="Y95" s="133"/>
      <c r="Z95" s="133"/>
      <c r="AA95" s="133"/>
      <c r="AB95" s="133"/>
      <c r="AC95" s="133"/>
      <c r="AD95" s="133"/>
    </row>
  </sheetData>
  <mergeCells count="10">
    <mergeCell ref="A37:U37"/>
    <mergeCell ref="A10:U10"/>
    <mergeCell ref="A1:B1"/>
    <mergeCell ref="B3:U3"/>
    <mergeCell ref="B5:U5"/>
    <mergeCell ref="A2:U2"/>
    <mergeCell ref="A11:U11"/>
    <mergeCell ref="A24:U24"/>
    <mergeCell ref="A3:A5"/>
    <mergeCell ref="A6:U6"/>
  </mergeCells>
  <phoneticPr fontId="53" type="noConversion"/>
  <hyperlinks>
    <hyperlink ref="A1" location="Inhalt!A1" display="Inhalt!A1"/>
  </hyperlinks>
  <pageMargins left="0.70866141732283472" right="0.70866141732283472" top="0.78740157480314965" bottom="0.78740157480314965" header="0.31496062992125984" footer="0.31496062992125984"/>
  <pageSetup paperSize="9" scale="89" orientation="landscape" r:id="rId1"/>
  <headerFooter scaleWithDoc="0">
    <oddHeader>&amp;CBildung in Deutschland 2016 -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9"/>
  <sheetViews>
    <sheetView zoomScaleNormal="100" workbookViewId="0"/>
  </sheetViews>
  <sheetFormatPr baseColWidth="10" defaultRowHeight="12.75"/>
  <cols>
    <col min="1" max="1" width="38.42578125" customWidth="1"/>
    <col min="2" max="22" width="9.42578125" customWidth="1"/>
  </cols>
  <sheetData>
    <row r="1" spans="1:8" ht="25.5" customHeight="1">
      <c r="A1" s="324" t="s">
        <v>278</v>
      </c>
      <c r="B1" s="325"/>
    </row>
    <row r="2" spans="1:8" ht="25.5" customHeight="1">
      <c r="A2" s="404" t="s">
        <v>330</v>
      </c>
      <c r="B2" s="404"/>
      <c r="C2" s="404"/>
      <c r="D2" s="404"/>
      <c r="E2" s="404"/>
      <c r="F2" s="404"/>
      <c r="G2" s="404"/>
      <c r="H2" s="404"/>
    </row>
    <row r="3" spans="1:8" ht="12.75" customHeight="1">
      <c r="A3" s="397" t="s">
        <v>203</v>
      </c>
      <c r="B3" s="400" t="s">
        <v>331</v>
      </c>
      <c r="C3" s="401"/>
      <c r="D3" s="401"/>
      <c r="E3" s="401"/>
      <c r="F3" s="401"/>
      <c r="G3" s="401"/>
      <c r="H3" s="401"/>
    </row>
    <row r="4" spans="1:8" ht="12.75" customHeight="1">
      <c r="A4" s="398"/>
      <c r="B4" s="176" t="s">
        <v>236</v>
      </c>
      <c r="C4" s="383" t="s">
        <v>240</v>
      </c>
      <c r="D4" s="383"/>
      <c r="E4" s="383" t="s">
        <v>170</v>
      </c>
      <c r="F4" s="383"/>
      <c r="G4" s="383" t="s">
        <v>311</v>
      </c>
      <c r="H4" s="384"/>
    </row>
    <row r="5" spans="1:8">
      <c r="A5" s="399"/>
      <c r="B5" s="301" t="s">
        <v>234</v>
      </c>
      <c r="C5" s="302" t="s">
        <v>234</v>
      </c>
      <c r="D5" s="302" t="s">
        <v>235</v>
      </c>
      <c r="E5" s="302" t="s">
        <v>234</v>
      </c>
      <c r="F5" s="302" t="s">
        <v>235</v>
      </c>
      <c r="G5" s="302" t="s">
        <v>234</v>
      </c>
      <c r="H5" s="303" t="s">
        <v>235</v>
      </c>
    </row>
    <row r="6" spans="1:8" ht="12.75" customHeight="1">
      <c r="A6" s="2" t="s">
        <v>169</v>
      </c>
      <c r="B6" s="87">
        <v>9343</v>
      </c>
      <c r="C6" s="87">
        <v>7474</v>
      </c>
      <c r="D6" s="102">
        <v>80</v>
      </c>
      <c r="E6" s="87">
        <v>1617</v>
      </c>
      <c r="F6" s="102">
        <v>17.307074815369795</v>
      </c>
      <c r="G6" s="87">
        <v>2657</v>
      </c>
      <c r="H6" s="100">
        <v>28.438403082521674</v>
      </c>
    </row>
    <row r="7" spans="1:8" ht="12.75" customHeight="1">
      <c r="A7" s="293" t="s">
        <v>137</v>
      </c>
      <c r="B7" s="178">
        <v>4158</v>
      </c>
      <c r="C7" s="178">
        <v>2625</v>
      </c>
      <c r="D7" s="179">
        <v>62.410841654778885</v>
      </c>
      <c r="E7" s="178">
        <v>1464</v>
      </c>
      <c r="F7" s="179">
        <v>35.20923520923521</v>
      </c>
      <c r="G7" s="178">
        <v>2566</v>
      </c>
      <c r="H7" s="180">
        <v>61.712361712361712</v>
      </c>
    </row>
    <row r="8" spans="1:8" ht="12.75" customHeight="1">
      <c r="A8" s="294" t="s">
        <v>138</v>
      </c>
      <c r="B8" s="87">
        <v>1925</v>
      </c>
      <c r="C8" s="87">
        <v>1774</v>
      </c>
      <c r="D8" s="102">
        <v>91.302110138960373</v>
      </c>
      <c r="E8" s="87">
        <v>142</v>
      </c>
      <c r="F8" s="102">
        <v>7.3766233766233773</v>
      </c>
      <c r="G8" s="101">
        <v>199</v>
      </c>
      <c r="H8" s="100">
        <v>10.337662337662339</v>
      </c>
    </row>
    <row r="9" spans="1:8" ht="12.75" customHeight="1">
      <c r="A9" s="293" t="s">
        <v>168</v>
      </c>
      <c r="B9" s="178">
        <v>1888</v>
      </c>
      <c r="C9" s="178">
        <v>1464</v>
      </c>
      <c r="D9" s="179">
        <v>76.729559748427675</v>
      </c>
      <c r="E9" s="178">
        <v>419</v>
      </c>
      <c r="F9" s="179">
        <v>22.192796610169491</v>
      </c>
      <c r="G9" s="169">
        <v>691</v>
      </c>
      <c r="H9" s="180">
        <v>36.599576271186436</v>
      </c>
    </row>
    <row r="10" spans="1:8" ht="12.75" customHeight="1">
      <c r="A10" s="294" t="s">
        <v>171</v>
      </c>
      <c r="B10" s="87">
        <v>705</v>
      </c>
      <c r="C10" s="87">
        <v>546</v>
      </c>
      <c r="D10" s="102">
        <v>76.470588235294116</v>
      </c>
      <c r="E10" s="87">
        <v>161</v>
      </c>
      <c r="F10" s="102">
        <v>22.836879432624116</v>
      </c>
      <c r="G10" s="101">
        <v>156</v>
      </c>
      <c r="H10" s="100">
        <v>22.127659574468087</v>
      </c>
    </row>
    <row r="11" spans="1:8" ht="12.75" customHeight="1">
      <c r="A11" s="293" t="s">
        <v>139</v>
      </c>
      <c r="B11" s="178">
        <v>163</v>
      </c>
      <c r="C11" s="178">
        <v>158</v>
      </c>
      <c r="D11" s="179">
        <v>95.757575757575765</v>
      </c>
      <c r="E11" s="178">
        <v>6</v>
      </c>
      <c r="F11" s="179">
        <v>3.6809815950920246</v>
      </c>
      <c r="G11" s="169">
        <v>27</v>
      </c>
      <c r="H11" s="180">
        <v>16.564417177914109</v>
      </c>
    </row>
    <row r="12" spans="1:8" ht="12.75" customHeight="1">
      <c r="A12" s="294" t="s">
        <v>322</v>
      </c>
      <c r="B12" s="87">
        <v>1846</v>
      </c>
      <c r="C12" s="87">
        <v>1778</v>
      </c>
      <c r="D12" s="102">
        <v>94.27359490986214</v>
      </c>
      <c r="E12" s="87">
        <v>32</v>
      </c>
      <c r="F12" s="102">
        <v>1.733477789815818</v>
      </c>
      <c r="G12" s="101">
        <v>49</v>
      </c>
      <c r="H12" s="100">
        <v>2.6543878656554711</v>
      </c>
    </row>
    <row r="13" spans="1:8" ht="15" customHeight="1">
      <c r="A13" s="293" t="s">
        <v>140</v>
      </c>
      <c r="B13" s="178">
        <v>910</v>
      </c>
      <c r="C13" s="178">
        <v>647</v>
      </c>
      <c r="D13" s="179">
        <v>69.495166487647694</v>
      </c>
      <c r="E13" s="178">
        <v>151</v>
      </c>
      <c r="F13" s="179">
        <v>16.593406593406595</v>
      </c>
      <c r="G13" s="169">
        <v>263</v>
      </c>
      <c r="H13" s="180">
        <v>28.901098901098901</v>
      </c>
    </row>
    <row r="14" spans="1:8" ht="12.75" customHeight="1">
      <c r="A14" s="70"/>
      <c r="B14" s="385" t="s">
        <v>332</v>
      </c>
      <c r="C14" s="386"/>
      <c r="D14" s="386"/>
      <c r="E14" s="386"/>
      <c r="F14" s="386"/>
      <c r="G14" s="386"/>
      <c r="H14" s="386"/>
    </row>
    <row r="15" spans="1:8" ht="12.75" customHeight="1">
      <c r="A15" s="75"/>
      <c r="B15" s="387" t="s">
        <v>236</v>
      </c>
      <c r="C15" s="387" t="s">
        <v>241</v>
      </c>
      <c r="D15" s="389"/>
      <c r="E15" s="391" t="s">
        <v>93</v>
      </c>
      <c r="F15" s="392"/>
      <c r="G15" s="392"/>
      <c r="H15" s="392"/>
    </row>
    <row r="16" spans="1:8" ht="12.75" customHeight="1">
      <c r="A16" s="181"/>
      <c r="B16" s="388"/>
      <c r="C16" s="388"/>
      <c r="D16" s="390"/>
      <c r="E16" s="393" t="s">
        <v>233</v>
      </c>
      <c r="F16" s="394"/>
      <c r="G16" s="395" t="s">
        <v>232</v>
      </c>
      <c r="H16" s="396"/>
    </row>
    <row r="17" spans="1:23" ht="12.75" customHeight="1">
      <c r="A17" s="2" t="s">
        <v>169</v>
      </c>
      <c r="B17" s="87">
        <v>7244</v>
      </c>
      <c r="C17" s="87">
        <v>7012</v>
      </c>
      <c r="D17" s="102">
        <v>96.797349530646059</v>
      </c>
      <c r="E17" s="87">
        <v>4945</v>
      </c>
      <c r="F17" s="102">
        <v>68.263390392048592</v>
      </c>
      <c r="G17" s="101">
        <v>749</v>
      </c>
      <c r="H17" s="100">
        <v>10.3395913859746</v>
      </c>
    </row>
    <row r="18" spans="1:23" ht="12.75" customHeight="1">
      <c r="A18" s="293" t="s">
        <v>137</v>
      </c>
      <c r="B18" s="178">
        <v>2564</v>
      </c>
      <c r="C18" s="178">
        <v>2485</v>
      </c>
      <c r="D18" s="179">
        <v>96.918876755070201</v>
      </c>
      <c r="E18" s="178">
        <v>2005</v>
      </c>
      <c r="F18" s="179">
        <v>78.198127925117006</v>
      </c>
      <c r="G18" s="169">
        <v>101</v>
      </c>
      <c r="H18" s="180">
        <v>3.9391575663026521</v>
      </c>
    </row>
    <row r="19" spans="1:23" ht="12.75" customHeight="1">
      <c r="A19" s="294" t="s">
        <v>138</v>
      </c>
      <c r="B19" s="87">
        <v>1875</v>
      </c>
      <c r="C19" s="87">
        <v>1840</v>
      </c>
      <c r="D19" s="102">
        <v>98.133333333333326</v>
      </c>
      <c r="E19" s="87">
        <v>1026</v>
      </c>
      <c r="F19" s="102">
        <v>54.720000000000006</v>
      </c>
      <c r="G19" s="101">
        <v>465</v>
      </c>
      <c r="H19" s="100">
        <v>24.8</v>
      </c>
    </row>
    <row r="20" spans="1:23" ht="12.75" customHeight="1">
      <c r="A20" s="293" t="s">
        <v>168</v>
      </c>
      <c r="B20" s="178">
        <v>1366</v>
      </c>
      <c r="C20" s="169">
        <v>1357</v>
      </c>
      <c r="D20" s="179">
        <v>99.341142020497813</v>
      </c>
      <c r="E20" s="169">
        <v>1126</v>
      </c>
      <c r="F20" s="179">
        <v>82.430453879941439</v>
      </c>
      <c r="G20" s="169">
        <v>46</v>
      </c>
      <c r="H20" s="180">
        <v>3.3674963396778916</v>
      </c>
      <c r="I20" s="16"/>
    </row>
    <row r="21" spans="1:23" ht="12.75" customHeight="1">
      <c r="A21" s="294" t="s">
        <v>171</v>
      </c>
      <c r="B21" s="87">
        <v>510</v>
      </c>
      <c r="C21" s="87">
        <v>489</v>
      </c>
      <c r="D21" s="102">
        <v>95.882352941176478</v>
      </c>
      <c r="E21" s="87">
        <v>275</v>
      </c>
      <c r="F21" s="102">
        <v>53.921568627450981</v>
      </c>
      <c r="G21" s="101">
        <v>117</v>
      </c>
      <c r="H21" s="100">
        <v>22.941176470588236</v>
      </c>
    </row>
    <row r="22" spans="1:23" ht="12.75" customHeight="1">
      <c r="A22" s="293" t="s">
        <v>139</v>
      </c>
      <c r="B22" s="178">
        <v>154</v>
      </c>
      <c r="C22" s="178">
        <v>153</v>
      </c>
      <c r="D22" s="179">
        <v>99.350649350649363</v>
      </c>
      <c r="E22" s="178">
        <v>116</v>
      </c>
      <c r="F22" s="179">
        <v>75.324675324675326</v>
      </c>
      <c r="G22" s="169">
        <v>4</v>
      </c>
      <c r="H22" s="180">
        <v>2.5974025974025974</v>
      </c>
      <c r="I22" s="28"/>
    </row>
    <row r="23" spans="1:23" ht="12.75" customHeight="1">
      <c r="A23" s="294" t="s">
        <v>322</v>
      </c>
      <c r="B23" s="87">
        <v>1416</v>
      </c>
      <c r="C23" s="87">
        <v>1402</v>
      </c>
      <c r="D23" s="102">
        <v>99.011299435028249</v>
      </c>
      <c r="E23" s="87">
        <v>385</v>
      </c>
      <c r="F23" s="102">
        <v>27.189265536723166</v>
      </c>
      <c r="G23" s="101">
        <v>57</v>
      </c>
      <c r="H23" s="100">
        <v>4.0254237288135588</v>
      </c>
      <c r="I23" s="28"/>
    </row>
    <row r="24" spans="1:23" ht="12.75" customHeight="1">
      <c r="A24" s="293" t="s">
        <v>140</v>
      </c>
      <c r="B24" s="183">
        <v>650</v>
      </c>
      <c r="C24" s="184">
        <v>550</v>
      </c>
      <c r="D24" s="185">
        <v>84.615384615384613</v>
      </c>
      <c r="E24" s="184">
        <v>310</v>
      </c>
      <c r="F24" s="185">
        <v>47.692307692307693</v>
      </c>
      <c r="G24" s="184">
        <v>21</v>
      </c>
      <c r="H24" s="186">
        <v>3.2307692307692308</v>
      </c>
      <c r="I24" s="28"/>
    </row>
    <row r="25" spans="1:23" ht="5.25" customHeight="1">
      <c r="A25" s="304"/>
      <c r="B25" s="305"/>
      <c r="C25" s="305"/>
      <c r="D25" s="305"/>
      <c r="E25" s="305"/>
      <c r="F25" s="305"/>
      <c r="G25" s="305"/>
      <c r="H25" s="305"/>
      <c r="W25" s="28"/>
    </row>
    <row r="26" spans="1:23" ht="12.75" customHeight="1">
      <c r="A26" s="397" t="s">
        <v>203</v>
      </c>
      <c r="B26" s="400" t="s">
        <v>145</v>
      </c>
      <c r="C26" s="401"/>
      <c r="D26" s="401"/>
      <c r="E26" s="401"/>
      <c r="F26" s="401"/>
      <c r="G26" s="401"/>
      <c r="H26" s="401"/>
    </row>
    <row r="27" spans="1:23" ht="12.75" customHeight="1">
      <c r="A27" s="398"/>
      <c r="B27" s="176" t="s">
        <v>236</v>
      </c>
      <c r="C27" s="383" t="s">
        <v>240</v>
      </c>
      <c r="D27" s="383"/>
      <c r="E27" s="383" t="s">
        <v>170</v>
      </c>
      <c r="F27" s="383"/>
      <c r="G27" s="383" t="s">
        <v>311</v>
      </c>
      <c r="H27" s="384"/>
    </row>
    <row r="28" spans="1:23">
      <c r="A28" s="399"/>
      <c r="B28" s="301" t="s">
        <v>234</v>
      </c>
      <c r="C28" s="302" t="s">
        <v>234</v>
      </c>
      <c r="D28" s="302" t="s">
        <v>235</v>
      </c>
      <c r="E28" s="302" t="s">
        <v>234</v>
      </c>
      <c r="F28" s="302" t="s">
        <v>235</v>
      </c>
      <c r="G28" s="302" t="s">
        <v>234</v>
      </c>
      <c r="H28" s="303" t="s">
        <v>235</v>
      </c>
    </row>
    <row r="29" spans="1:23" ht="12.75" customHeight="1">
      <c r="A29" s="2" t="s">
        <v>169</v>
      </c>
      <c r="B29" s="87">
        <v>9751</v>
      </c>
      <c r="C29" s="87">
        <v>7823</v>
      </c>
      <c r="D29" s="102">
        <f>(C29*100)/B29</f>
        <v>80.227668957030048</v>
      </c>
      <c r="E29" s="87">
        <v>1632</v>
      </c>
      <c r="F29" s="102">
        <f>(E29*100)/B29</f>
        <v>16.736744949235977</v>
      </c>
      <c r="G29" s="87">
        <v>2727</v>
      </c>
      <c r="H29" s="100">
        <f>(G29*100)/B29</f>
        <v>27.966362424366732</v>
      </c>
    </row>
    <row r="30" spans="1:23" ht="12.75" customHeight="1">
      <c r="A30" s="293" t="s">
        <v>137</v>
      </c>
      <c r="B30" s="178">
        <v>1263</v>
      </c>
      <c r="C30" s="178">
        <v>1239</v>
      </c>
      <c r="D30" s="179">
        <f t="shared" ref="D30:D36" si="0">(C30*100)/B30</f>
        <v>98.099762470308789</v>
      </c>
      <c r="E30" s="178">
        <v>15</v>
      </c>
      <c r="F30" s="179">
        <f t="shared" ref="F30:F36" si="1">(E30*100)/B30</f>
        <v>1.1876484560570071</v>
      </c>
      <c r="G30" s="178">
        <v>86</v>
      </c>
      <c r="H30" s="180">
        <f t="shared" ref="H30:H36" si="2">(G30*100)/B30</f>
        <v>6.8091844813935074</v>
      </c>
    </row>
    <row r="31" spans="1:23" ht="12.75" customHeight="1">
      <c r="A31" s="294" t="s">
        <v>138</v>
      </c>
      <c r="B31" s="87">
        <v>2174</v>
      </c>
      <c r="C31" s="87">
        <v>1989</v>
      </c>
      <c r="D31" s="102">
        <f t="shared" si="0"/>
        <v>91.490340386384545</v>
      </c>
      <c r="E31" s="87">
        <v>85</v>
      </c>
      <c r="F31" s="102">
        <f t="shared" si="1"/>
        <v>3.9098436062557496</v>
      </c>
      <c r="G31" s="101">
        <v>139</v>
      </c>
      <c r="H31" s="100">
        <f t="shared" si="2"/>
        <v>6.3937442502299904</v>
      </c>
    </row>
    <row r="32" spans="1:23" ht="12.75" customHeight="1">
      <c r="A32" s="293" t="s">
        <v>168</v>
      </c>
      <c r="B32" s="178">
        <v>1356</v>
      </c>
      <c r="C32" s="178">
        <v>1300</v>
      </c>
      <c r="D32" s="179">
        <f t="shared" si="0"/>
        <v>95.87020648967551</v>
      </c>
      <c r="E32" s="178">
        <v>44</v>
      </c>
      <c r="F32" s="179">
        <f t="shared" si="1"/>
        <v>3.2448377581120944</v>
      </c>
      <c r="G32" s="169">
        <v>81</v>
      </c>
      <c r="H32" s="180">
        <f t="shared" si="2"/>
        <v>5.9734513274336285</v>
      </c>
    </row>
    <row r="33" spans="1:23" ht="12.75" customHeight="1">
      <c r="A33" s="294" t="s">
        <v>171</v>
      </c>
      <c r="B33" s="87">
        <v>354</v>
      </c>
      <c r="C33" s="87">
        <v>282</v>
      </c>
      <c r="D33" s="102">
        <f t="shared" si="0"/>
        <v>79.66101694915254</v>
      </c>
      <c r="E33" s="87">
        <v>72</v>
      </c>
      <c r="F33" s="102">
        <f t="shared" si="1"/>
        <v>20.338983050847457</v>
      </c>
      <c r="G33" s="101">
        <v>1</v>
      </c>
      <c r="H33" s="100">
        <f t="shared" si="2"/>
        <v>0.2824858757062147</v>
      </c>
    </row>
    <row r="34" spans="1:23" ht="12.75" customHeight="1">
      <c r="A34" s="293" t="s">
        <v>139</v>
      </c>
      <c r="B34" s="178">
        <v>89</v>
      </c>
      <c r="C34" s="178">
        <v>89</v>
      </c>
      <c r="D34" s="179">
        <f t="shared" si="0"/>
        <v>100</v>
      </c>
      <c r="E34" s="178">
        <v>0</v>
      </c>
      <c r="F34" s="179">
        <f t="shared" si="1"/>
        <v>0</v>
      </c>
      <c r="G34" s="169">
        <v>2</v>
      </c>
      <c r="H34" s="180">
        <f t="shared" si="2"/>
        <v>2.2471910112359552</v>
      </c>
    </row>
    <row r="35" spans="1:23" ht="12.75" customHeight="1">
      <c r="A35" s="294" t="s">
        <v>322</v>
      </c>
      <c r="B35" s="87">
        <v>1866</v>
      </c>
      <c r="C35" s="87">
        <v>1800</v>
      </c>
      <c r="D35" s="102">
        <f t="shared" si="0"/>
        <v>96.463022508038591</v>
      </c>
      <c r="E35" s="87">
        <v>2</v>
      </c>
      <c r="F35" s="102">
        <f t="shared" si="1"/>
        <v>0.10718113612004287</v>
      </c>
      <c r="G35" s="101">
        <v>24</v>
      </c>
      <c r="H35" s="100">
        <f t="shared" si="2"/>
        <v>1.2861736334405145</v>
      </c>
    </row>
    <row r="36" spans="1:23" ht="15" customHeight="1">
      <c r="A36" s="293" t="s">
        <v>140</v>
      </c>
      <c r="B36" s="178">
        <v>805</v>
      </c>
      <c r="C36" s="178">
        <v>677</v>
      </c>
      <c r="D36" s="179">
        <f t="shared" si="0"/>
        <v>84.099378881987576</v>
      </c>
      <c r="E36" s="178">
        <v>11</v>
      </c>
      <c r="F36" s="179">
        <f t="shared" si="1"/>
        <v>1.3664596273291925</v>
      </c>
      <c r="G36" s="169">
        <v>36</v>
      </c>
      <c r="H36" s="180">
        <f t="shared" si="2"/>
        <v>4.4720496894409933</v>
      </c>
    </row>
    <row r="37" spans="1:23" ht="12.75" customHeight="1">
      <c r="A37" s="70"/>
      <c r="B37" s="385" t="s">
        <v>146</v>
      </c>
      <c r="C37" s="386"/>
      <c r="D37" s="386"/>
      <c r="E37" s="386"/>
      <c r="F37" s="386"/>
      <c r="G37" s="386"/>
      <c r="H37" s="386"/>
    </row>
    <row r="38" spans="1:23" ht="12.75" customHeight="1">
      <c r="A38" s="75"/>
      <c r="B38" s="387" t="s">
        <v>236</v>
      </c>
      <c r="C38" s="387" t="s">
        <v>241</v>
      </c>
      <c r="D38" s="389"/>
      <c r="E38" s="391" t="s">
        <v>93</v>
      </c>
      <c r="F38" s="392"/>
      <c r="G38" s="392"/>
      <c r="H38" s="392"/>
    </row>
    <row r="39" spans="1:23" ht="12.75" customHeight="1">
      <c r="A39" s="181"/>
      <c r="B39" s="388"/>
      <c r="C39" s="388"/>
      <c r="D39" s="390"/>
      <c r="E39" s="393" t="s">
        <v>233</v>
      </c>
      <c r="F39" s="394"/>
      <c r="G39" s="395" t="s">
        <v>232</v>
      </c>
      <c r="H39" s="396"/>
    </row>
    <row r="40" spans="1:23" ht="12.75" customHeight="1">
      <c r="A40" s="2" t="s">
        <v>169</v>
      </c>
      <c r="B40" s="87">
        <v>8017</v>
      </c>
      <c r="C40" s="87">
        <v>7785</v>
      </c>
      <c r="D40" s="102">
        <f>(C40*100)/B40</f>
        <v>97.106149432456036</v>
      </c>
      <c r="E40" s="87">
        <v>5458</v>
      </c>
      <c r="F40" s="102">
        <f>(E40*100)/B40</f>
        <v>68.080329300236997</v>
      </c>
      <c r="G40" s="101">
        <v>824</v>
      </c>
      <c r="H40" s="100">
        <f>(G40*100)/B40</f>
        <v>10.278158912311339</v>
      </c>
    </row>
    <row r="41" spans="1:23" ht="12.75" customHeight="1">
      <c r="A41" s="293" t="s">
        <v>137</v>
      </c>
      <c r="B41" s="178">
        <v>1350</v>
      </c>
      <c r="C41" s="178">
        <v>1337</v>
      </c>
      <c r="D41" s="179">
        <f t="shared" ref="D41:D47" si="3">(C41*100)/B41</f>
        <v>99.037037037037038</v>
      </c>
      <c r="E41" s="178">
        <v>1047</v>
      </c>
      <c r="F41" s="179">
        <f t="shared" ref="F41:F47" si="4">(E41*100)/B41</f>
        <v>77.555555555555557</v>
      </c>
      <c r="G41" s="169">
        <v>48</v>
      </c>
      <c r="H41" s="180">
        <f t="shared" ref="H41:H47" si="5">(G41*100)/B41</f>
        <v>3.5555555555555554</v>
      </c>
    </row>
    <row r="42" spans="1:23" ht="12.75" customHeight="1">
      <c r="A42" s="294" t="s">
        <v>138</v>
      </c>
      <c r="B42" s="87">
        <v>2170</v>
      </c>
      <c r="C42" s="87">
        <v>2091</v>
      </c>
      <c r="D42" s="102">
        <f t="shared" si="3"/>
        <v>96.359447004608299</v>
      </c>
      <c r="E42" s="87">
        <v>1057</v>
      </c>
      <c r="F42" s="102">
        <f t="shared" si="4"/>
        <v>48.70967741935484</v>
      </c>
      <c r="G42" s="101">
        <v>525</v>
      </c>
      <c r="H42" s="100">
        <f t="shared" si="5"/>
        <v>24.193548387096776</v>
      </c>
    </row>
    <row r="43" spans="1:23" ht="12.75" customHeight="1">
      <c r="A43" s="293" t="s">
        <v>168</v>
      </c>
      <c r="B43" s="178">
        <v>1251</v>
      </c>
      <c r="C43" s="169">
        <v>1243</v>
      </c>
      <c r="D43" s="179">
        <f t="shared" si="3"/>
        <v>99.360511590727413</v>
      </c>
      <c r="E43" s="187">
        <v>1010</v>
      </c>
      <c r="F43" s="179">
        <f t="shared" si="4"/>
        <v>80.735411670663467</v>
      </c>
      <c r="G43" s="169">
        <v>46</v>
      </c>
      <c r="H43" s="180">
        <f t="shared" si="5"/>
        <v>3.6770583533173462</v>
      </c>
      <c r="I43" s="16"/>
    </row>
    <row r="44" spans="1:23" ht="12.75" customHeight="1">
      <c r="A44" s="294" t="s">
        <v>171</v>
      </c>
      <c r="B44" s="87">
        <v>261</v>
      </c>
      <c r="C44" s="87">
        <v>251</v>
      </c>
      <c r="D44" s="102">
        <f t="shared" si="3"/>
        <v>96.168582375478934</v>
      </c>
      <c r="E44" s="87">
        <v>101</v>
      </c>
      <c r="F44" s="102">
        <f t="shared" si="4"/>
        <v>38.697318007662837</v>
      </c>
      <c r="G44" s="101">
        <v>96</v>
      </c>
      <c r="H44" s="100">
        <f t="shared" si="5"/>
        <v>36.781609195402297</v>
      </c>
    </row>
    <row r="45" spans="1:23" ht="12.75" customHeight="1">
      <c r="A45" s="293" t="s">
        <v>139</v>
      </c>
      <c r="B45" s="178">
        <v>102</v>
      </c>
      <c r="C45" s="178">
        <v>102</v>
      </c>
      <c r="D45" s="179">
        <f t="shared" si="3"/>
        <v>100</v>
      </c>
      <c r="E45" s="178">
        <v>77</v>
      </c>
      <c r="F45" s="179">
        <f t="shared" si="4"/>
        <v>75.490196078431367</v>
      </c>
      <c r="G45" s="169">
        <v>3</v>
      </c>
      <c r="H45" s="180">
        <f t="shared" si="5"/>
        <v>2.9411764705882355</v>
      </c>
      <c r="I45" s="28"/>
    </row>
    <row r="46" spans="1:23" ht="12.75" customHeight="1">
      <c r="A46" s="294" t="s">
        <v>322</v>
      </c>
      <c r="B46" s="87">
        <v>1508</v>
      </c>
      <c r="C46" s="87">
        <v>1489</v>
      </c>
      <c r="D46" s="102">
        <f t="shared" si="3"/>
        <v>98.740053050397876</v>
      </c>
      <c r="E46" s="87">
        <v>1085</v>
      </c>
      <c r="F46" s="102">
        <f t="shared" si="4"/>
        <v>71.949602122015918</v>
      </c>
      <c r="G46" s="101">
        <v>159</v>
      </c>
      <c r="H46" s="100">
        <f t="shared" si="5"/>
        <v>10.543766578249336</v>
      </c>
      <c r="I46" s="28"/>
    </row>
    <row r="47" spans="1:23" ht="12.75" customHeight="1">
      <c r="A47" s="293" t="s">
        <v>140</v>
      </c>
      <c r="B47" s="183">
        <v>738</v>
      </c>
      <c r="C47" s="184">
        <v>649</v>
      </c>
      <c r="D47" s="185">
        <f t="shared" si="3"/>
        <v>87.94037940379404</v>
      </c>
      <c r="E47" s="184">
        <v>363</v>
      </c>
      <c r="F47" s="185">
        <f t="shared" si="4"/>
        <v>49.1869918699187</v>
      </c>
      <c r="G47" s="184">
        <v>15</v>
      </c>
      <c r="H47" s="186">
        <f t="shared" si="5"/>
        <v>2.0325203252032522</v>
      </c>
      <c r="I47" s="28"/>
    </row>
    <row r="48" spans="1:23" ht="5.25" customHeight="1">
      <c r="A48" s="304"/>
      <c r="B48" s="305"/>
      <c r="C48" s="305"/>
      <c r="D48" s="305"/>
      <c r="E48" s="305"/>
      <c r="F48" s="305"/>
      <c r="G48" s="305"/>
      <c r="H48" s="305"/>
      <c r="W48" s="28"/>
    </row>
    <row r="49" spans="1:8" ht="12.75" hidden="1" customHeight="1">
      <c r="A49" s="397" t="s">
        <v>203</v>
      </c>
      <c r="B49" s="402" t="s">
        <v>44</v>
      </c>
      <c r="C49" s="403"/>
      <c r="D49" s="403"/>
      <c r="E49" s="403"/>
      <c r="F49" s="403"/>
      <c r="G49" s="403"/>
      <c r="H49" s="403"/>
    </row>
    <row r="50" spans="1:8" ht="12.75" hidden="1" customHeight="1">
      <c r="A50" s="398"/>
      <c r="B50" s="176" t="s">
        <v>236</v>
      </c>
      <c r="C50" s="383" t="s">
        <v>240</v>
      </c>
      <c r="D50" s="383"/>
      <c r="E50" s="383" t="s">
        <v>170</v>
      </c>
      <c r="F50" s="383"/>
      <c r="G50" s="383" t="s">
        <v>311</v>
      </c>
      <c r="H50" s="384"/>
    </row>
    <row r="51" spans="1:8" hidden="1">
      <c r="A51" s="399"/>
      <c r="B51" s="84" t="s">
        <v>234</v>
      </c>
      <c r="C51" s="85" t="s">
        <v>234</v>
      </c>
      <c r="D51" s="85" t="s">
        <v>235</v>
      </c>
      <c r="E51" s="85" t="s">
        <v>234</v>
      </c>
      <c r="F51" s="85" t="s">
        <v>235</v>
      </c>
      <c r="G51" s="85" t="s">
        <v>234</v>
      </c>
      <c r="H51" s="86" t="s">
        <v>235</v>
      </c>
    </row>
    <row r="52" spans="1:8" ht="12.75" hidden="1" customHeight="1">
      <c r="A52" s="2" t="s">
        <v>169</v>
      </c>
      <c r="B52" s="87">
        <v>9850</v>
      </c>
      <c r="C52" s="87">
        <v>8325</v>
      </c>
      <c r="D52" s="102">
        <f>(C52*100)/B52</f>
        <v>84.517766497461935</v>
      </c>
      <c r="E52" s="87">
        <v>1244</v>
      </c>
      <c r="F52" s="102">
        <f>(E52*100)/B52</f>
        <v>12.629441624365482</v>
      </c>
      <c r="G52" s="87">
        <v>2722</v>
      </c>
      <c r="H52" s="100">
        <f>(G52*100)/B52</f>
        <v>27.634517766497463</v>
      </c>
    </row>
    <row r="53" spans="1:8" ht="12.75" hidden="1" customHeight="1">
      <c r="A53" s="177" t="s">
        <v>137</v>
      </c>
      <c r="B53" s="178">
        <v>1289</v>
      </c>
      <c r="C53" s="178">
        <v>1273</v>
      </c>
      <c r="D53" s="179">
        <f t="shared" ref="D53:D59" si="6">(C53*100)/B53</f>
        <v>98.758727695888282</v>
      </c>
      <c r="E53" s="178"/>
      <c r="F53" s="179">
        <f t="shared" ref="F53:F59" si="7">(E53*100)/B53</f>
        <v>0</v>
      </c>
      <c r="G53" s="178"/>
      <c r="H53" s="180">
        <f t="shared" ref="H53:H59" si="8">(G53*100)/B53</f>
        <v>0</v>
      </c>
    </row>
    <row r="54" spans="1:8" ht="12.75" hidden="1" customHeight="1">
      <c r="A54" s="5" t="s">
        <v>138</v>
      </c>
      <c r="B54" s="87">
        <v>2238</v>
      </c>
      <c r="C54" s="87">
        <v>2086</v>
      </c>
      <c r="D54" s="102">
        <f t="shared" si="6"/>
        <v>93.208221626452186</v>
      </c>
      <c r="E54" s="87"/>
      <c r="F54" s="102">
        <f t="shared" si="7"/>
        <v>0</v>
      </c>
      <c r="G54" s="101"/>
      <c r="H54" s="100">
        <f t="shared" si="8"/>
        <v>0</v>
      </c>
    </row>
    <row r="55" spans="1:8" ht="12.75" hidden="1" customHeight="1">
      <c r="A55" s="177" t="s">
        <v>168</v>
      </c>
      <c r="B55" s="178">
        <v>1386</v>
      </c>
      <c r="C55" s="178">
        <v>1344</v>
      </c>
      <c r="D55" s="179">
        <f t="shared" si="6"/>
        <v>96.969696969696969</v>
      </c>
      <c r="E55" s="178"/>
      <c r="F55" s="179">
        <f t="shared" si="7"/>
        <v>0</v>
      </c>
      <c r="G55" s="169"/>
      <c r="H55" s="180">
        <f t="shared" si="8"/>
        <v>0</v>
      </c>
    </row>
    <row r="56" spans="1:8" ht="12.75" hidden="1" customHeight="1">
      <c r="A56" s="5" t="s">
        <v>55</v>
      </c>
      <c r="B56" s="87">
        <v>377</v>
      </c>
      <c r="C56" s="87">
        <v>305</v>
      </c>
      <c r="D56" s="102">
        <f t="shared" si="6"/>
        <v>80.901856763925736</v>
      </c>
      <c r="E56" s="87"/>
      <c r="F56" s="102">
        <f t="shared" si="7"/>
        <v>0</v>
      </c>
      <c r="G56" s="101"/>
      <c r="H56" s="100">
        <f t="shared" si="8"/>
        <v>0</v>
      </c>
    </row>
    <row r="57" spans="1:8" ht="12.75" hidden="1" customHeight="1">
      <c r="A57" s="177" t="s">
        <v>139</v>
      </c>
      <c r="B57" s="178">
        <v>90</v>
      </c>
      <c r="C57" s="178">
        <v>90</v>
      </c>
      <c r="D57" s="179">
        <f t="shared" si="6"/>
        <v>100</v>
      </c>
      <c r="E57" s="178"/>
      <c r="F57" s="179">
        <f t="shared" si="7"/>
        <v>0</v>
      </c>
      <c r="G57" s="169"/>
      <c r="H57" s="180">
        <f t="shared" si="8"/>
        <v>0</v>
      </c>
    </row>
    <row r="58" spans="1:8" ht="12.75" hidden="1" customHeight="1">
      <c r="A58" s="5" t="s">
        <v>322</v>
      </c>
      <c r="B58" s="87">
        <v>1894</v>
      </c>
      <c r="C58" s="87">
        <v>1835</v>
      </c>
      <c r="D58" s="102">
        <f t="shared" si="6"/>
        <v>96.884899683210136</v>
      </c>
      <c r="E58" s="87"/>
      <c r="F58" s="102">
        <f t="shared" si="7"/>
        <v>0</v>
      </c>
      <c r="G58" s="101"/>
      <c r="H58" s="100">
        <f t="shared" si="8"/>
        <v>0</v>
      </c>
    </row>
    <row r="59" spans="1:8" ht="15" hidden="1" customHeight="1">
      <c r="A59" s="177" t="s">
        <v>140</v>
      </c>
      <c r="B59" s="178">
        <v>818</v>
      </c>
      <c r="C59" s="178">
        <v>705</v>
      </c>
      <c r="D59" s="179">
        <f t="shared" si="6"/>
        <v>86.185819070904643</v>
      </c>
      <c r="E59" s="178"/>
      <c r="F59" s="179">
        <f t="shared" si="7"/>
        <v>0</v>
      </c>
      <c r="G59" s="169"/>
      <c r="H59" s="180">
        <f t="shared" si="8"/>
        <v>0</v>
      </c>
    </row>
    <row r="60" spans="1:8" ht="12.75" hidden="1" customHeight="1">
      <c r="A60" s="70"/>
      <c r="B60" s="391" t="s">
        <v>45</v>
      </c>
      <c r="C60" s="392"/>
      <c r="D60" s="392"/>
      <c r="E60" s="392"/>
      <c r="F60" s="392"/>
      <c r="G60" s="392"/>
      <c r="H60" s="392"/>
    </row>
    <row r="61" spans="1:8" ht="12.75" hidden="1" customHeight="1">
      <c r="A61" s="75"/>
      <c r="B61" s="387" t="s">
        <v>236</v>
      </c>
      <c r="C61" s="387" t="s">
        <v>241</v>
      </c>
      <c r="D61" s="389"/>
      <c r="E61" s="391" t="s">
        <v>93</v>
      </c>
      <c r="F61" s="392"/>
      <c r="G61" s="392"/>
      <c r="H61" s="392"/>
    </row>
    <row r="62" spans="1:8" ht="12.75" hidden="1" customHeight="1">
      <c r="A62" s="181"/>
      <c r="B62" s="388"/>
      <c r="C62" s="388"/>
      <c r="D62" s="390"/>
      <c r="E62" s="393" t="s">
        <v>233</v>
      </c>
      <c r="F62" s="394"/>
      <c r="G62" s="395" t="s">
        <v>232</v>
      </c>
      <c r="H62" s="396"/>
    </row>
    <row r="63" spans="1:8" ht="12.75" hidden="1" customHeight="1">
      <c r="A63" s="2" t="s">
        <v>169</v>
      </c>
      <c r="B63" s="87">
        <v>8383</v>
      </c>
      <c r="C63" s="87">
        <v>8166</v>
      </c>
      <c r="D63" s="102">
        <f>(C63*100)/B63</f>
        <v>97.411427889776931</v>
      </c>
      <c r="E63" s="87">
        <v>5706</v>
      </c>
      <c r="F63" s="102">
        <f>(E63*100)/B63</f>
        <v>68.066324704759637</v>
      </c>
      <c r="G63" s="101">
        <v>863</v>
      </c>
      <c r="H63" s="100">
        <f>(G63*100)/B63</f>
        <v>10.294643922223548</v>
      </c>
    </row>
    <row r="64" spans="1:8" ht="12.75" hidden="1" customHeight="1">
      <c r="A64" s="177" t="s">
        <v>137</v>
      </c>
      <c r="B64" s="178">
        <v>1377</v>
      </c>
      <c r="C64" s="178">
        <v>1364</v>
      </c>
      <c r="D64" s="179">
        <f t="shared" ref="D64:D70" si="9">(C64*100)/B64</f>
        <v>99.055918663761801</v>
      </c>
      <c r="E64" s="178">
        <v>1075</v>
      </c>
      <c r="F64" s="179">
        <f t="shared" ref="F64:F70" si="10">(E64*100)/B64</f>
        <v>78.068264342774143</v>
      </c>
      <c r="G64" s="169">
        <v>51</v>
      </c>
      <c r="H64" s="180">
        <f t="shared" ref="H64:H70" si="11">(G64*100)/B64</f>
        <v>3.7037037037037037</v>
      </c>
    </row>
    <row r="65" spans="1:23" ht="12.75" hidden="1" customHeight="1">
      <c r="A65" s="5" t="s">
        <v>138</v>
      </c>
      <c r="B65" s="87">
        <v>2282</v>
      </c>
      <c r="C65" s="87">
        <v>1386</v>
      </c>
      <c r="D65" s="102">
        <f t="shared" si="9"/>
        <v>60.736196319018404</v>
      </c>
      <c r="E65" s="87">
        <v>1211</v>
      </c>
      <c r="F65" s="102">
        <f t="shared" si="10"/>
        <v>53.067484662576689</v>
      </c>
      <c r="G65" s="101">
        <v>557</v>
      </c>
      <c r="H65" s="100">
        <f t="shared" si="11"/>
        <v>24.408413672217353</v>
      </c>
    </row>
    <row r="66" spans="1:23" ht="12.75" hidden="1" customHeight="1">
      <c r="A66" s="177" t="s">
        <v>323</v>
      </c>
      <c r="B66" s="178">
        <v>1292</v>
      </c>
      <c r="C66" s="169">
        <v>1288</v>
      </c>
      <c r="D66" s="179">
        <f t="shared" si="9"/>
        <v>99.690402476780193</v>
      </c>
      <c r="E66" s="178">
        <v>1041</v>
      </c>
      <c r="F66" s="179">
        <f t="shared" si="10"/>
        <v>80.572755417956657</v>
      </c>
      <c r="G66" s="169">
        <v>51</v>
      </c>
      <c r="H66" s="180">
        <f t="shared" si="11"/>
        <v>3.9473684210526314</v>
      </c>
      <c r="I66" s="16"/>
    </row>
    <row r="67" spans="1:23" ht="12.75" hidden="1" customHeight="1">
      <c r="A67" s="5" t="s">
        <v>55</v>
      </c>
      <c r="B67" s="87">
        <v>280</v>
      </c>
      <c r="C67" s="87">
        <v>273</v>
      </c>
      <c r="D67" s="102">
        <f t="shared" si="9"/>
        <v>97.5</v>
      </c>
      <c r="E67" s="87">
        <v>110</v>
      </c>
      <c r="F67" s="102">
        <f t="shared" si="10"/>
        <v>39.285714285714285</v>
      </c>
      <c r="G67" s="101">
        <v>97</v>
      </c>
      <c r="H67" s="100">
        <f t="shared" si="11"/>
        <v>34.642857142857146</v>
      </c>
    </row>
    <row r="68" spans="1:23" ht="12.75" hidden="1" customHeight="1">
      <c r="A68" s="177" t="s">
        <v>139</v>
      </c>
      <c r="B68" s="178">
        <v>104</v>
      </c>
      <c r="C68" s="178">
        <v>104</v>
      </c>
      <c r="D68" s="179">
        <f t="shared" si="9"/>
        <v>100</v>
      </c>
      <c r="E68" s="178">
        <v>77</v>
      </c>
      <c r="F68" s="179">
        <f t="shared" si="10"/>
        <v>74.038461538461533</v>
      </c>
      <c r="G68" s="169">
        <v>3</v>
      </c>
      <c r="H68" s="180">
        <f t="shared" si="11"/>
        <v>2.8846153846153846</v>
      </c>
      <c r="I68" s="28"/>
    </row>
    <row r="69" spans="1:23" ht="12.75" hidden="1" customHeight="1">
      <c r="A69" s="5" t="s">
        <v>322</v>
      </c>
      <c r="B69" s="87">
        <v>1539</v>
      </c>
      <c r="C69" s="87">
        <v>1521</v>
      </c>
      <c r="D69" s="102">
        <f t="shared" si="9"/>
        <v>98.830409356725141</v>
      </c>
      <c r="E69" s="87">
        <v>1115</v>
      </c>
      <c r="F69" s="102">
        <f t="shared" si="10"/>
        <v>72.449642625081225</v>
      </c>
      <c r="G69" s="101">
        <v>159</v>
      </c>
      <c r="H69" s="100">
        <f t="shared" si="11"/>
        <v>10.331384015594542</v>
      </c>
      <c r="I69" s="28"/>
    </row>
    <row r="70" spans="1:23" ht="12.75" hidden="1" customHeight="1">
      <c r="A70" s="182" t="s">
        <v>140</v>
      </c>
      <c r="B70" s="183">
        <v>789</v>
      </c>
      <c r="C70" s="184">
        <v>703</v>
      </c>
      <c r="D70" s="185">
        <f t="shared" si="9"/>
        <v>89.100126742712291</v>
      </c>
      <c r="E70" s="184">
        <v>376</v>
      </c>
      <c r="F70" s="185">
        <f t="shared" si="10"/>
        <v>47.655259822560204</v>
      </c>
      <c r="G70" s="184">
        <v>18</v>
      </c>
      <c r="H70" s="186">
        <f t="shared" si="11"/>
        <v>2.2813688212927756</v>
      </c>
      <c r="I70" s="136"/>
      <c r="J70" s="1"/>
      <c r="K70" s="1"/>
      <c r="L70" s="1"/>
      <c r="M70" s="1"/>
      <c r="N70" s="1"/>
      <c r="O70" s="1"/>
      <c r="P70" s="1"/>
      <c r="Q70" s="1"/>
      <c r="R70" s="1"/>
      <c r="S70" s="1"/>
      <c r="T70" s="1"/>
      <c r="U70" s="1"/>
      <c r="V70" s="1"/>
    </row>
    <row r="71" spans="1:23" ht="5.25" hidden="1" customHeight="1">
      <c r="A71" s="135"/>
      <c r="B71" s="135"/>
      <c r="C71" s="135"/>
      <c r="D71" s="135"/>
      <c r="E71" s="135"/>
      <c r="F71" s="135"/>
      <c r="G71" s="135"/>
      <c r="H71" s="135"/>
      <c r="W71" s="28"/>
    </row>
    <row r="72" spans="1:23" ht="12.75" customHeight="1">
      <c r="A72" s="397" t="s">
        <v>203</v>
      </c>
      <c r="B72" s="400" t="s">
        <v>333</v>
      </c>
      <c r="C72" s="401"/>
      <c r="D72" s="401"/>
      <c r="E72" s="401"/>
      <c r="F72" s="401"/>
      <c r="G72" s="401"/>
      <c r="H72" s="401"/>
    </row>
    <row r="73" spans="1:23" ht="12.75" customHeight="1">
      <c r="A73" s="398"/>
      <c r="B73" s="176" t="s">
        <v>236</v>
      </c>
      <c r="C73" s="383" t="s">
        <v>240</v>
      </c>
      <c r="D73" s="383"/>
      <c r="E73" s="383" t="s">
        <v>170</v>
      </c>
      <c r="F73" s="383"/>
      <c r="G73" s="383" t="s">
        <v>311</v>
      </c>
      <c r="H73" s="384"/>
    </row>
    <row r="74" spans="1:23">
      <c r="A74" s="399"/>
      <c r="B74" s="301" t="s">
        <v>234</v>
      </c>
      <c r="C74" s="302" t="s">
        <v>234</v>
      </c>
      <c r="D74" s="302" t="s">
        <v>235</v>
      </c>
      <c r="E74" s="302" t="s">
        <v>234</v>
      </c>
      <c r="F74" s="302" t="s">
        <v>235</v>
      </c>
      <c r="G74" s="302" t="s">
        <v>234</v>
      </c>
      <c r="H74" s="303" t="s">
        <v>235</v>
      </c>
    </row>
    <row r="75" spans="1:23" ht="12.75" customHeight="1">
      <c r="A75" s="2" t="s">
        <v>169</v>
      </c>
      <c r="B75" s="87">
        <v>9874</v>
      </c>
      <c r="C75" s="87">
        <v>8354</v>
      </c>
      <c r="D75" s="102">
        <v>84.606036054283976</v>
      </c>
      <c r="E75" s="87">
        <v>1243</v>
      </c>
      <c r="F75" s="102">
        <v>12.588616568766458</v>
      </c>
      <c r="G75" s="87">
        <v>2744</v>
      </c>
      <c r="H75" s="100">
        <v>27.790155965161031</v>
      </c>
    </row>
    <row r="76" spans="1:23" ht="12.75" customHeight="1">
      <c r="A76" s="293" t="s">
        <v>0</v>
      </c>
      <c r="B76" s="178">
        <v>1292</v>
      </c>
      <c r="C76" s="178">
        <v>1280</v>
      </c>
      <c r="D76" s="179">
        <v>99.071207430340564</v>
      </c>
      <c r="E76" s="178">
        <v>5</v>
      </c>
      <c r="F76" s="179">
        <v>0.38699690402476783</v>
      </c>
      <c r="G76" s="178">
        <v>101</v>
      </c>
      <c r="H76" s="180">
        <v>7.8173374613003093</v>
      </c>
    </row>
    <row r="77" spans="1:23" ht="12.75" customHeight="1">
      <c r="A77" s="294" t="s">
        <v>138</v>
      </c>
      <c r="B77" s="87">
        <v>2244</v>
      </c>
      <c r="C77" s="87">
        <v>2093</v>
      </c>
      <c r="D77" s="102">
        <v>93.270944741532972</v>
      </c>
      <c r="E77" s="87">
        <v>56</v>
      </c>
      <c r="F77" s="102">
        <v>2.4955436720142603</v>
      </c>
      <c r="G77" s="101">
        <v>140</v>
      </c>
      <c r="H77" s="100">
        <v>6.238859180035651</v>
      </c>
    </row>
    <row r="78" spans="1:23" ht="12.75" customHeight="1">
      <c r="A78" s="293" t="s">
        <v>168</v>
      </c>
      <c r="B78" s="178">
        <v>1388</v>
      </c>
      <c r="C78" s="178">
        <v>1346</v>
      </c>
      <c r="D78" s="179">
        <v>96.97406340057637</v>
      </c>
      <c r="E78" s="178">
        <v>30</v>
      </c>
      <c r="F78" s="179">
        <v>2.1613832853025938</v>
      </c>
      <c r="G78" s="169">
        <v>91</v>
      </c>
      <c r="H78" s="180">
        <v>6.5561959654178672</v>
      </c>
    </row>
    <row r="79" spans="1:23" ht="12.75" customHeight="1">
      <c r="A79" s="294" t="s">
        <v>171</v>
      </c>
      <c r="B79" s="87">
        <v>378</v>
      </c>
      <c r="C79" s="87">
        <v>306</v>
      </c>
      <c r="D79" s="102">
        <v>80.952380952380949</v>
      </c>
      <c r="E79" s="87">
        <v>72</v>
      </c>
      <c r="F79" s="102">
        <v>19.047619047619047</v>
      </c>
      <c r="G79" s="101">
        <v>2</v>
      </c>
      <c r="H79" s="100">
        <v>0.52910052910052907</v>
      </c>
    </row>
    <row r="80" spans="1:23" ht="12.75" customHeight="1">
      <c r="A80" s="293" t="s">
        <v>139</v>
      </c>
      <c r="B80" s="178">
        <v>90</v>
      </c>
      <c r="C80" s="178">
        <v>90</v>
      </c>
      <c r="D80" s="179">
        <v>100</v>
      </c>
      <c r="E80" s="178">
        <v>0</v>
      </c>
      <c r="F80" s="179">
        <v>0</v>
      </c>
      <c r="G80" s="169">
        <v>2</v>
      </c>
      <c r="H80" s="180">
        <v>2.2222222222222223</v>
      </c>
    </row>
    <row r="81" spans="1:22" ht="12.75" customHeight="1">
      <c r="A81" s="294" t="s">
        <v>322</v>
      </c>
      <c r="B81" s="87">
        <v>1892</v>
      </c>
      <c r="C81" s="87">
        <v>1833</v>
      </c>
      <c r="D81" s="102">
        <v>96.881606765327689</v>
      </c>
      <c r="E81" s="87">
        <v>0</v>
      </c>
      <c r="F81" s="102">
        <v>0</v>
      </c>
      <c r="G81" s="101">
        <v>29</v>
      </c>
      <c r="H81" s="100">
        <v>1.53276955602537</v>
      </c>
    </row>
    <row r="82" spans="1:22" ht="12.75" customHeight="1">
      <c r="A82" s="293" t="s">
        <v>140</v>
      </c>
      <c r="B82" s="178">
        <v>827</v>
      </c>
      <c r="C82" s="178">
        <v>714</v>
      </c>
      <c r="D82" s="179">
        <v>86.336154776299878</v>
      </c>
      <c r="E82" s="178">
        <v>4</v>
      </c>
      <c r="F82" s="179">
        <v>0.4836759371221282</v>
      </c>
      <c r="G82" s="169">
        <v>37</v>
      </c>
      <c r="H82" s="180">
        <v>4.474002418379686</v>
      </c>
    </row>
    <row r="83" spans="1:22" ht="12.75" customHeight="1">
      <c r="A83" s="295" t="s">
        <v>48</v>
      </c>
      <c r="B83" s="296">
        <v>6388</v>
      </c>
      <c r="C83" s="296">
        <v>4926</v>
      </c>
      <c r="D83" s="297">
        <f>C83/B83*100</f>
        <v>77.113337507827168</v>
      </c>
      <c r="E83" s="296">
        <v>1241</v>
      </c>
      <c r="F83" s="297">
        <f>E83/B83*100</f>
        <v>19.427050720100191</v>
      </c>
      <c r="G83" s="296">
        <v>2705</v>
      </c>
      <c r="H83" s="298">
        <f>G83/B83*100</f>
        <v>42.345021916092676</v>
      </c>
    </row>
    <row r="84" spans="1:22" ht="12" customHeight="1">
      <c r="A84" s="177" t="s">
        <v>1</v>
      </c>
      <c r="B84" s="178">
        <v>3486</v>
      </c>
      <c r="C84" s="178">
        <v>3428</v>
      </c>
      <c r="D84" s="179">
        <f>C84/B84*100</f>
        <v>98.336201950659785</v>
      </c>
      <c r="E84" s="178">
        <v>2</v>
      </c>
      <c r="F84" s="179">
        <f>E84/B84*100</f>
        <v>5.737234652897303E-2</v>
      </c>
      <c r="G84" s="178">
        <v>39</v>
      </c>
      <c r="H84" s="180">
        <f>G84/B84*100</f>
        <v>1.1187607573149743</v>
      </c>
    </row>
    <row r="85" spans="1:22" ht="12.75" customHeight="1">
      <c r="A85" s="70"/>
      <c r="B85" s="385" t="s">
        <v>334</v>
      </c>
      <c r="C85" s="386"/>
      <c r="D85" s="386"/>
      <c r="E85" s="386"/>
      <c r="F85" s="386"/>
      <c r="G85" s="386"/>
      <c r="H85" s="386"/>
    </row>
    <row r="86" spans="1:22" ht="12.75" customHeight="1">
      <c r="A86" s="75"/>
      <c r="B86" s="387" t="s">
        <v>236</v>
      </c>
      <c r="C86" s="387" t="s">
        <v>241</v>
      </c>
      <c r="D86" s="389"/>
      <c r="E86" s="391" t="s">
        <v>93</v>
      </c>
      <c r="F86" s="392"/>
      <c r="G86" s="392"/>
      <c r="H86" s="392"/>
    </row>
    <row r="87" spans="1:22" ht="12.75" customHeight="1">
      <c r="A87" s="181"/>
      <c r="B87" s="388"/>
      <c r="C87" s="388"/>
      <c r="D87" s="390"/>
      <c r="E87" s="393" t="s">
        <v>233</v>
      </c>
      <c r="F87" s="394"/>
      <c r="G87" s="395" t="s">
        <v>232</v>
      </c>
      <c r="H87" s="396"/>
    </row>
    <row r="88" spans="1:22" ht="12.75" customHeight="1">
      <c r="A88" s="2" t="s">
        <v>169</v>
      </c>
      <c r="B88" s="87">
        <v>8398</v>
      </c>
      <c r="C88" s="87">
        <v>8189</v>
      </c>
      <c r="D88" s="102">
        <v>97.511312217194572</v>
      </c>
      <c r="E88" s="87">
        <v>5753</v>
      </c>
      <c r="F88" s="102">
        <v>68.504405810907357</v>
      </c>
      <c r="G88" s="101">
        <v>865</v>
      </c>
      <c r="H88" s="100">
        <v>10.300071445582281</v>
      </c>
    </row>
    <row r="89" spans="1:22" ht="12.75" customHeight="1">
      <c r="A89" s="293" t="s">
        <v>137</v>
      </c>
      <c r="B89" s="178">
        <v>1380</v>
      </c>
      <c r="C89" s="178">
        <v>1371</v>
      </c>
      <c r="D89" s="179">
        <v>99.347826086956516</v>
      </c>
      <c r="E89" s="178">
        <v>1078</v>
      </c>
      <c r="F89" s="179">
        <v>78.115942028985501</v>
      </c>
      <c r="G89" s="169">
        <v>54</v>
      </c>
      <c r="H89" s="180">
        <v>3.9130434782608696</v>
      </c>
    </row>
    <row r="90" spans="1:22" ht="12.75" customHeight="1">
      <c r="A90" s="294" t="s">
        <v>138</v>
      </c>
      <c r="B90" s="87">
        <v>2276</v>
      </c>
      <c r="C90" s="87">
        <v>2203</v>
      </c>
      <c r="D90" s="102">
        <v>96.792618629173987</v>
      </c>
      <c r="E90" s="87">
        <v>1057</v>
      </c>
      <c r="F90" s="102">
        <v>46.441124780316343</v>
      </c>
      <c r="G90" s="101">
        <v>556</v>
      </c>
      <c r="H90" s="100">
        <v>24.428822495606326</v>
      </c>
    </row>
    <row r="91" spans="1:22" ht="12.75" customHeight="1">
      <c r="A91" s="293" t="s">
        <v>168</v>
      </c>
      <c r="B91" s="178">
        <v>1295</v>
      </c>
      <c r="C91" s="169">
        <v>1291</v>
      </c>
      <c r="D91" s="179">
        <v>99.691119691119695</v>
      </c>
      <c r="E91" s="178">
        <v>1044</v>
      </c>
      <c r="F91" s="179">
        <v>80.617760617760624</v>
      </c>
      <c r="G91" s="169">
        <v>53</v>
      </c>
      <c r="H91" s="180">
        <v>4.0926640926640925</v>
      </c>
      <c r="I91" s="16"/>
    </row>
    <row r="92" spans="1:22" ht="12.75" customHeight="1">
      <c r="A92" s="294" t="s">
        <v>171</v>
      </c>
      <c r="B92" s="87">
        <v>283</v>
      </c>
      <c r="C92" s="87">
        <v>276</v>
      </c>
      <c r="D92" s="102">
        <v>97.526501766784449</v>
      </c>
      <c r="E92" s="87">
        <v>114</v>
      </c>
      <c r="F92" s="102">
        <v>40.282685512367493</v>
      </c>
      <c r="G92" s="101">
        <v>98</v>
      </c>
      <c r="H92" s="100">
        <v>34.628975265017665</v>
      </c>
    </row>
    <row r="93" spans="1:22" ht="12.75" customHeight="1">
      <c r="A93" s="293" t="s">
        <v>139</v>
      </c>
      <c r="B93" s="178">
        <v>103</v>
      </c>
      <c r="C93" s="178">
        <v>103</v>
      </c>
      <c r="D93" s="179">
        <v>100</v>
      </c>
      <c r="E93" s="178">
        <v>76</v>
      </c>
      <c r="F93" s="179">
        <v>73.786407766990294</v>
      </c>
      <c r="G93" s="169">
        <v>3</v>
      </c>
      <c r="H93" s="180">
        <v>2.912621359223301</v>
      </c>
      <c r="I93" s="28"/>
    </row>
    <row r="94" spans="1:22" ht="12.75" customHeight="1">
      <c r="A94" s="294" t="s">
        <v>322</v>
      </c>
      <c r="B94" s="87">
        <v>1544</v>
      </c>
      <c r="C94" s="87">
        <v>1527</v>
      </c>
      <c r="D94" s="102">
        <v>98.898963730569946</v>
      </c>
      <c r="E94" s="87">
        <v>1128</v>
      </c>
      <c r="F94" s="102">
        <v>73.056994818652853</v>
      </c>
      <c r="G94" s="101">
        <v>163</v>
      </c>
      <c r="H94" s="100">
        <v>10.55699481865285</v>
      </c>
      <c r="I94" s="28"/>
    </row>
    <row r="95" spans="1:22" ht="12.75" customHeight="1">
      <c r="A95" s="293" t="s">
        <v>140</v>
      </c>
      <c r="B95" s="178">
        <v>787</v>
      </c>
      <c r="C95" s="169">
        <v>701</v>
      </c>
      <c r="D95" s="179">
        <v>89.072426937738243</v>
      </c>
      <c r="E95" s="169">
        <v>374</v>
      </c>
      <c r="F95" s="179">
        <v>47.522236340533674</v>
      </c>
      <c r="G95" s="169">
        <v>18</v>
      </c>
      <c r="H95" s="180">
        <v>2.2871664548919948</v>
      </c>
      <c r="I95" s="136"/>
      <c r="J95" s="1"/>
      <c r="K95" s="1"/>
      <c r="L95" s="1"/>
      <c r="M95" s="1"/>
      <c r="N95" s="1"/>
      <c r="O95" s="1"/>
      <c r="P95" s="1"/>
      <c r="Q95" s="1"/>
      <c r="R95" s="1"/>
      <c r="S95" s="1"/>
      <c r="T95" s="1"/>
      <c r="U95" s="1"/>
      <c r="V95" s="1"/>
    </row>
    <row r="96" spans="1:22" ht="12.75" customHeight="1">
      <c r="A96" s="295" t="s">
        <v>48</v>
      </c>
      <c r="B96" s="296">
        <v>6215</v>
      </c>
      <c r="C96" s="296">
        <v>6018</v>
      </c>
      <c r="D96" s="297">
        <f>C96/B96*100</f>
        <v>96.830249396621085</v>
      </c>
      <c r="E96" s="296">
        <v>4473</v>
      </c>
      <c r="F96" s="297">
        <f>E96/B96*100</f>
        <v>71.971037811745774</v>
      </c>
      <c r="G96" s="296">
        <v>401</v>
      </c>
      <c r="H96" s="298">
        <f>G96/B96*100</f>
        <v>6.4521319388576028</v>
      </c>
    </row>
    <row r="97" spans="1:22" ht="12" customHeight="1">
      <c r="A97" s="177" t="s">
        <v>1</v>
      </c>
      <c r="B97" s="178">
        <v>2183</v>
      </c>
      <c r="C97" s="178">
        <v>2171</v>
      </c>
      <c r="D97" s="179">
        <f>C97/B97*100</f>
        <v>99.450297755382493</v>
      </c>
      <c r="E97" s="178">
        <v>1287</v>
      </c>
      <c r="F97" s="179">
        <f>E97/B97*100</f>
        <v>58.955565735226756</v>
      </c>
      <c r="G97" s="178">
        <v>462</v>
      </c>
      <c r="H97" s="180">
        <f>G97/B97*100</f>
        <v>21.163536417773706</v>
      </c>
    </row>
    <row r="98" spans="1:22" ht="90.75" customHeight="1">
      <c r="A98" s="347" t="s">
        <v>326</v>
      </c>
      <c r="B98" s="347"/>
      <c r="C98" s="347"/>
      <c r="D98" s="347"/>
      <c r="E98" s="347"/>
      <c r="F98" s="347"/>
      <c r="G98" s="347"/>
      <c r="H98" s="347"/>
      <c r="I98" s="137"/>
      <c r="J98" s="137"/>
      <c r="K98" s="137"/>
      <c r="L98" s="137"/>
      <c r="M98" s="137"/>
      <c r="N98" s="137"/>
      <c r="O98" s="137"/>
      <c r="P98" s="137"/>
      <c r="Q98" s="137"/>
      <c r="R98" s="137"/>
      <c r="S98" s="137"/>
      <c r="T98" s="137"/>
      <c r="U98" s="137"/>
      <c r="V98" s="137"/>
    </row>
    <row r="99" spans="1:22" ht="15">
      <c r="A99" s="405"/>
      <c r="B99" s="405"/>
      <c r="C99" s="405"/>
      <c r="D99" s="405"/>
      <c r="E99" s="405"/>
      <c r="F99" s="405"/>
      <c r="J99" s="25"/>
      <c r="K99" s="25"/>
      <c r="L99" s="25"/>
      <c r="M99" s="28"/>
      <c r="N99" s="25"/>
      <c r="O99" s="28"/>
      <c r="Q99" s="25"/>
      <c r="R99" s="25"/>
      <c r="S99" s="25"/>
      <c r="T99" s="28"/>
      <c r="U99" s="25"/>
      <c r="V99" s="28"/>
    </row>
  </sheetData>
  <mergeCells count="47">
    <mergeCell ref="A99:F99"/>
    <mergeCell ref="B3:H3"/>
    <mergeCell ref="C4:D4"/>
    <mergeCell ref="E4:F4"/>
    <mergeCell ref="G4:H4"/>
    <mergeCell ref="E16:F16"/>
    <mergeCell ref="B37:H37"/>
    <mergeCell ref="G16:H16"/>
    <mergeCell ref="E39:F39"/>
    <mergeCell ref="G39:H39"/>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C50:D50"/>
    <mergeCell ref="E50:F50"/>
    <mergeCell ref="G50:H50"/>
    <mergeCell ref="B60:H60"/>
    <mergeCell ref="A49:A51"/>
    <mergeCell ref="B49:H49"/>
    <mergeCell ref="A98:H98"/>
    <mergeCell ref="B61:B62"/>
    <mergeCell ref="C61:D62"/>
    <mergeCell ref="E61:H61"/>
    <mergeCell ref="E62:F62"/>
    <mergeCell ref="G62:H62"/>
    <mergeCell ref="A72:A74"/>
    <mergeCell ref="B72:H72"/>
    <mergeCell ref="C73:D73"/>
    <mergeCell ref="E73:F73"/>
    <mergeCell ref="G73:H73"/>
    <mergeCell ref="B85:H85"/>
    <mergeCell ref="B86:B87"/>
    <mergeCell ref="C86:D87"/>
    <mergeCell ref="E86:H86"/>
    <mergeCell ref="E87:F87"/>
    <mergeCell ref="G87:H87"/>
  </mergeCells>
  <phoneticPr fontId="53" type="noConversion"/>
  <hyperlinks>
    <hyperlink ref="A1" location="Inhalt!A1" display="Inhalt!A1"/>
  </hyperlinks>
  <pageMargins left="0.70866141732283472" right="0.70866141732283472" top="0.78740157480314965" bottom="0.78740157480314965" header="0.31496062992125984" footer="0.31496062992125984"/>
  <pageSetup paperSize="9" scale="73" orientation="portrait" r:id="rId1"/>
  <headerFooter scaleWithDoc="0">
    <oddHeader>&amp;CBildung in Deutschland 2016 - (Web-)Tabellen F1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9"/>
  <sheetViews>
    <sheetView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7" width="9.28515625" customWidth="1"/>
    <col min="8" max="8" width="10" customWidth="1"/>
  </cols>
  <sheetData>
    <row r="1" spans="1:8" ht="25.5" customHeight="1">
      <c r="A1" s="324" t="s">
        <v>278</v>
      </c>
      <c r="B1" s="325"/>
    </row>
    <row r="2" spans="1:8" ht="25.5" customHeight="1">
      <c r="A2" s="412" t="s">
        <v>29</v>
      </c>
      <c r="B2" s="412"/>
      <c r="C2" s="412"/>
      <c r="D2" s="412"/>
      <c r="E2" s="412"/>
      <c r="F2" s="412"/>
      <c r="G2" s="332"/>
      <c r="H2" s="332"/>
    </row>
    <row r="3" spans="1:8" ht="38.25" customHeight="1">
      <c r="A3" s="349" t="s">
        <v>296</v>
      </c>
      <c r="B3" s="8" t="s">
        <v>236</v>
      </c>
      <c r="C3" s="356" t="s">
        <v>127</v>
      </c>
      <c r="D3" s="406"/>
      <c r="E3" s="356" t="s">
        <v>255</v>
      </c>
      <c r="F3" s="406"/>
      <c r="G3" s="356" t="s">
        <v>299</v>
      </c>
      <c r="H3" s="357"/>
    </row>
    <row r="4" spans="1:8">
      <c r="A4" s="350"/>
      <c r="B4" s="413" t="s">
        <v>234</v>
      </c>
      <c r="C4" s="414"/>
      <c r="D4" s="306" t="s">
        <v>235</v>
      </c>
      <c r="E4" s="307" t="s">
        <v>234</v>
      </c>
      <c r="F4" s="306" t="s">
        <v>235</v>
      </c>
      <c r="G4" s="307" t="s">
        <v>234</v>
      </c>
      <c r="H4" s="308" t="s">
        <v>235</v>
      </c>
    </row>
    <row r="5" spans="1:8">
      <c r="A5" s="411" t="s">
        <v>130</v>
      </c>
      <c r="B5" s="411"/>
      <c r="C5" s="411"/>
      <c r="D5" s="411"/>
      <c r="E5" s="411"/>
      <c r="F5" s="411"/>
      <c r="G5" s="411"/>
      <c r="H5" s="411"/>
    </row>
    <row r="6" spans="1:8">
      <c r="A6" s="5" t="s">
        <v>236</v>
      </c>
      <c r="B6" s="87">
        <v>9134</v>
      </c>
      <c r="C6" s="71">
        <v>4431</v>
      </c>
      <c r="D6" s="73">
        <v>48.5</v>
      </c>
      <c r="E6" s="71">
        <v>4613</v>
      </c>
      <c r="F6" s="73">
        <v>50.5</v>
      </c>
      <c r="G6" s="72">
        <v>90</v>
      </c>
      <c r="H6" s="74">
        <v>1</v>
      </c>
    </row>
    <row r="7" spans="1:8">
      <c r="A7" s="177" t="s">
        <v>280</v>
      </c>
      <c r="B7" s="178">
        <v>1409</v>
      </c>
      <c r="C7" s="190">
        <v>491</v>
      </c>
      <c r="D7" s="191">
        <v>34.799999999999997</v>
      </c>
      <c r="E7" s="190">
        <v>907</v>
      </c>
      <c r="F7" s="191">
        <v>64.400000000000006</v>
      </c>
      <c r="G7" s="192">
        <v>11</v>
      </c>
      <c r="H7" s="193">
        <v>0.8</v>
      </c>
    </row>
    <row r="8" spans="1:8">
      <c r="A8" s="5" t="s">
        <v>281</v>
      </c>
      <c r="B8" s="87">
        <v>1470</v>
      </c>
      <c r="C8" s="71">
        <v>980</v>
      </c>
      <c r="D8" s="73">
        <v>66.7</v>
      </c>
      <c r="E8" s="71">
        <v>476</v>
      </c>
      <c r="F8" s="73">
        <v>32.4</v>
      </c>
      <c r="G8" s="72">
        <v>14</v>
      </c>
      <c r="H8" s="74">
        <v>1</v>
      </c>
    </row>
    <row r="9" spans="1:8">
      <c r="A9" s="177" t="s">
        <v>282</v>
      </c>
      <c r="B9" s="178">
        <v>413</v>
      </c>
      <c r="C9" s="190">
        <v>134</v>
      </c>
      <c r="D9" s="191">
        <v>32.4</v>
      </c>
      <c r="E9" s="190">
        <v>275</v>
      </c>
      <c r="F9" s="191">
        <v>66.599999999999994</v>
      </c>
      <c r="G9" s="192">
        <v>4</v>
      </c>
      <c r="H9" s="194">
        <v>1</v>
      </c>
    </row>
    <row r="10" spans="1:8">
      <c r="A10" s="5" t="s">
        <v>283</v>
      </c>
      <c r="B10" s="87">
        <v>168</v>
      </c>
      <c r="C10" s="71">
        <v>82</v>
      </c>
      <c r="D10" s="73">
        <v>48.8</v>
      </c>
      <c r="E10" s="71">
        <v>86</v>
      </c>
      <c r="F10" s="73">
        <v>51.2</v>
      </c>
      <c r="G10" s="80" t="s">
        <v>279</v>
      </c>
      <c r="H10" s="76" t="s">
        <v>279</v>
      </c>
    </row>
    <row r="11" spans="1:8">
      <c r="A11" s="177" t="s">
        <v>284</v>
      </c>
      <c r="B11" s="178">
        <v>152</v>
      </c>
      <c r="C11" s="190">
        <v>36</v>
      </c>
      <c r="D11" s="191">
        <v>23.7</v>
      </c>
      <c r="E11" s="190">
        <v>116</v>
      </c>
      <c r="F11" s="191">
        <v>76.3</v>
      </c>
      <c r="G11" s="192" t="s">
        <v>279</v>
      </c>
      <c r="H11" s="193" t="s">
        <v>279</v>
      </c>
    </row>
    <row r="12" spans="1:8">
      <c r="A12" s="5" t="s">
        <v>285</v>
      </c>
      <c r="B12" s="87">
        <v>285</v>
      </c>
      <c r="C12" s="71">
        <v>42</v>
      </c>
      <c r="D12" s="73">
        <v>14.7</v>
      </c>
      <c r="E12" s="71">
        <v>240</v>
      </c>
      <c r="F12" s="73">
        <v>84.2</v>
      </c>
      <c r="G12" s="72">
        <v>3</v>
      </c>
      <c r="H12" s="74">
        <v>1.1000000000000001</v>
      </c>
    </row>
    <row r="13" spans="1:8">
      <c r="A13" s="177" t="s">
        <v>286</v>
      </c>
      <c r="B13" s="178">
        <v>709</v>
      </c>
      <c r="C13" s="190">
        <v>324</v>
      </c>
      <c r="D13" s="191">
        <v>45.7</v>
      </c>
      <c r="E13" s="190">
        <v>377</v>
      </c>
      <c r="F13" s="191">
        <v>53.2</v>
      </c>
      <c r="G13" s="192">
        <v>8</v>
      </c>
      <c r="H13" s="193">
        <v>1.1000000000000001</v>
      </c>
    </row>
    <row r="14" spans="1:8" ht="12.75" customHeight="1">
      <c r="A14" s="5" t="s">
        <v>287</v>
      </c>
      <c r="B14" s="87">
        <v>245</v>
      </c>
      <c r="C14" s="71">
        <v>155</v>
      </c>
      <c r="D14" s="73">
        <v>63.3</v>
      </c>
      <c r="E14" s="71">
        <v>85</v>
      </c>
      <c r="F14" s="73">
        <v>34.700000000000003</v>
      </c>
      <c r="G14" s="72">
        <v>5</v>
      </c>
      <c r="H14" s="74">
        <v>2</v>
      </c>
    </row>
    <row r="15" spans="1:8">
      <c r="A15" s="177" t="s">
        <v>288</v>
      </c>
      <c r="B15" s="178">
        <v>701</v>
      </c>
      <c r="C15" s="190">
        <v>239</v>
      </c>
      <c r="D15" s="191">
        <v>34.1</v>
      </c>
      <c r="E15" s="190">
        <v>455</v>
      </c>
      <c r="F15" s="191">
        <v>64.900000000000006</v>
      </c>
      <c r="G15" s="192">
        <v>7</v>
      </c>
      <c r="H15" s="193">
        <v>1</v>
      </c>
    </row>
    <row r="16" spans="1:8">
      <c r="A16" s="5" t="s">
        <v>289</v>
      </c>
      <c r="B16" s="87">
        <v>1723</v>
      </c>
      <c r="C16" s="71">
        <v>861</v>
      </c>
      <c r="D16" s="73">
        <v>50</v>
      </c>
      <c r="E16" s="71">
        <v>847</v>
      </c>
      <c r="F16" s="73">
        <v>49.2</v>
      </c>
      <c r="G16" s="72">
        <v>15</v>
      </c>
      <c r="H16" s="74">
        <v>0.9</v>
      </c>
    </row>
    <row r="17" spans="1:23">
      <c r="A17" s="177" t="s">
        <v>290</v>
      </c>
      <c r="B17" s="178">
        <v>466</v>
      </c>
      <c r="C17" s="190">
        <v>295</v>
      </c>
      <c r="D17" s="191">
        <v>63.3</v>
      </c>
      <c r="E17" s="190">
        <v>168</v>
      </c>
      <c r="F17" s="191">
        <v>36.1</v>
      </c>
      <c r="G17" s="192">
        <v>3</v>
      </c>
      <c r="H17" s="193">
        <v>0.6</v>
      </c>
    </row>
    <row r="18" spans="1:23">
      <c r="A18" s="5" t="s">
        <v>291</v>
      </c>
      <c r="B18" s="87">
        <v>167</v>
      </c>
      <c r="C18" s="71">
        <v>62</v>
      </c>
      <c r="D18" s="73">
        <v>37.1</v>
      </c>
      <c r="E18" s="71">
        <v>102</v>
      </c>
      <c r="F18" s="73">
        <v>61.1</v>
      </c>
      <c r="G18" s="72">
        <v>3</v>
      </c>
      <c r="H18" s="74">
        <v>1.8</v>
      </c>
    </row>
    <row r="19" spans="1:23">
      <c r="A19" s="177" t="s">
        <v>292</v>
      </c>
      <c r="B19" s="178">
        <v>445</v>
      </c>
      <c r="C19" s="190">
        <v>237</v>
      </c>
      <c r="D19" s="191">
        <v>53.3</v>
      </c>
      <c r="E19" s="190">
        <v>202</v>
      </c>
      <c r="F19" s="191">
        <v>45.4</v>
      </c>
      <c r="G19" s="192">
        <v>6</v>
      </c>
      <c r="H19" s="193">
        <v>1.3</v>
      </c>
    </row>
    <row r="20" spans="1:23">
      <c r="A20" s="5" t="s">
        <v>293</v>
      </c>
      <c r="B20" s="87">
        <v>336</v>
      </c>
      <c r="C20" s="71">
        <v>212</v>
      </c>
      <c r="D20" s="73">
        <v>63.1</v>
      </c>
      <c r="E20" s="71">
        <v>120</v>
      </c>
      <c r="F20" s="73">
        <v>35.700000000000003</v>
      </c>
      <c r="G20" s="72">
        <v>4</v>
      </c>
      <c r="H20" s="74">
        <v>1.2</v>
      </c>
    </row>
    <row r="21" spans="1:23">
      <c r="A21" s="177" t="s">
        <v>294</v>
      </c>
      <c r="B21" s="178">
        <v>188</v>
      </c>
      <c r="C21" s="190">
        <v>80</v>
      </c>
      <c r="D21" s="191">
        <v>42.6</v>
      </c>
      <c r="E21" s="190">
        <v>104</v>
      </c>
      <c r="F21" s="191">
        <v>55.3</v>
      </c>
      <c r="G21" s="192">
        <v>4</v>
      </c>
      <c r="H21" s="193">
        <v>2.1</v>
      </c>
    </row>
    <row r="22" spans="1:23">
      <c r="A22" s="5" t="s">
        <v>295</v>
      </c>
      <c r="B22" s="87">
        <v>257</v>
      </c>
      <c r="C22" s="71">
        <v>201</v>
      </c>
      <c r="D22" s="73">
        <v>78.2</v>
      </c>
      <c r="E22" s="71">
        <v>53</v>
      </c>
      <c r="F22" s="73">
        <v>20.6</v>
      </c>
      <c r="G22" s="72">
        <v>3</v>
      </c>
      <c r="H22" s="74">
        <v>1.2</v>
      </c>
    </row>
    <row r="23" spans="1:23" hidden="1">
      <c r="A23" s="408" t="s">
        <v>129</v>
      </c>
      <c r="B23" s="408"/>
      <c r="C23" s="408"/>
      <c r="D23" s="408"/>
      <c r="E23" s="408"/>
      <c r="F23" s="408"/>
      <c r="G23" s="408"/>
      <c r="H23" s="408"/>
    </row>
    <row r="24" spans="1:23" ht="13.5" hidden="1">
      <c r="A24" s="5" t="s">
        <v>94</v>
      </c>
      <c r="B24" s="87">
        <v>9344</v>
      </c>
      <c r="C24" s="71">
        <v>4487</v>
      </c>
      <c r="D24" s="73">
        <v>48.020119863013697</v>
      </c>
      <c r="E24" s="71">
        <v>4766</v>
      </c>
      <c r="F24" s="73">
        <v>51.005993150684937</v>
      </c>
      <c r="G24" s="72">
        <v>91</v>
      </c>
      <c r="H24" s="74">
        <v>0.97388698630136994</v>
      </c>
    </row>
    <row r="25" spans="1:23" hidden="1">
      <c r="A25" s="177" t="s">
        <v>280</v>
      </c>
      <c r="B25" s="178">
        <v>1500</v>
      </c>
      <c r="C25" s="192">
        <v>565</v>
      </c>
      <c r="D25" s="191">
        <v>37.666666666666664</v>
      </c>
      <c r="E25" s="192">
        <v>924</v>
      </c>
      <c r="F25" s="191">
        <v>61.6</v>
      </c>
      <c r="G25" s="192">
        <v>11</v>
      </c>
      <c r="H25" s="193">
        <v>0.73333333333333328</v>
      </c>
    </row>
    <row r="26" spans="1:23" hidden="1">
      <c r="A26" s="5" t="s">
        <v>281</v>
      </c>
      <c r="B26" s="87">
        <v>1550</v>
      </c>
      <c r="C26" s="71">
        <v>1045</v>
      </c>
      <c r="D26" s="73">
        <v>67.41935483870968</v>
      </c>
      <c r="E26" s="72">
        <v>491</v>
      </c>
      <c r="F26" s="73">
        <v>31.677419354838708</v>
      </c>
      <c r="G26" s="72">
        <v>14</v>
      </c>
      <c r="H26" s="74">
        <v>0.90322580645161299</v>
      </c>
      <c r="J26" s="16"/>
    </row>
    <row r="27" spans="1:23" hidden="1">
      <c r="A27" s="177" t="s">
        <v>282</v>
      </c>
      <c r="B27" s="178">
        <v>480</v>
      </c>
      <c r="C27" s="192">
        <v>189</v>
      </c>
      <c r="D27" s="191">
        <v>39.375</v>
      </c>
      <c r="E27" s="192">
        <v>287</v>
      </c>
      <c r="F27" s="191">
        <v>59.791666666666664</v>
      </c>
      <c r="G27" s="192">
        <v>4</v>
      </c>
      <c r="H27" s="194">
        <v>0.83333333333333337</v>
      </c>
      <c r="J27" s="16"/>
      <c r="K27" s="16"/>
      <c r="L27" s="16"/>
      <c r="M27" s="16"/>
      <c r="N27" s="16"/>
      <c r="O27" s="16"/>
      <c r="P27" s="16"/>
      <c r="Q27" s="16"/>
      <c r="T27" s="16"/>
      <c r="V27" s="16"/>
      <c r="W27" s="16"/>
    </row>
    <row r="28" spans="1:23" ht="15" hidden="1">
      <c r="A28" s="5" t="s">
        <v>283</v>
      </c>
      <c r="B28" s="87">
        <v>173</v>
      </c>
      <c r="C28" s="72">
        <v>82</v>
      </c>
      <c r="D28" s="73">
        <v>47.398843930635834</v>
      </c>
      <c r="E28" s="72">
        <v>91</v>
      </c>
      <c r="F28" s="73">
        <v>52.601156069364166</v>
      </c>
      <c r="G28" s="80" t="s">
        <v>279</v>
      </c>
      <c r="H28" s="76" t="s">
        <v>279</v>
      </c>
      <c r="J28" s="25"/>
      <c r="M28" s="28"/>
    </row>
    <row r="29" spans="1:23" ht="15" hidden="1">
      <c r="A29" s="177" t="s">
        <v>284</v>
      </c>
      <c r="B29" s="178">
        <v>154</v>
      </c>
      <c r="C29" s="192">
        <v>26</v>
      </c>
      <c r="D29" s="191">
        <v>16.883116883116884</v>
      </c>
      <c r="E29" s="192">
        <v>128</v>
      </c>
      <c r="F29" s="191">
        <v>83.116883116883116</v>
      </c>
      <c r="G29" s="192" t="s">
        <v>279</v>
      </c>
      <c r="H29" s="193" t="s">
        <v>279</v>
      </c>
      <c r="J29" s="25"/>
      <c r="K29" s="27"/>
      <c r="L29" s="25"/>
      <c r="M29" s="28"/>
      <c r="N29" s="25"/>
      <c r="O29" s="28"/>
      <c r="P29" s="25"/>
      <c r="Q29" s="28"/>
      <c r="R29" s="26"/>
      <c r="T29" s="25"/>
      <c r="W29" s="28"/>
    </row>
    <row r="30" spans="1:23" ht="15" hidden="1">
      <c r="A30" s="5" t="s">
        <v>285</v>
      </c>
      <c r="B30" s="87">
        <v>324</v>
      </c>
      <c r="C30" s="72">
        <v>71</v>
      </c>
      <c r="D30" s="73">
        <v>21.913580246913579</v>
      </c>
      <c r="E30" s="72">
        <v>250</v>
      </c>
      <c r="F30" s="73">
        <v>77.160493827160494</v>
      </c>
      <c r="G30" s="72">
        <v>3</v>
      </c>
      <c r="H30" s="74">
        <v>0.92592592592592582</v>
      </c>
      <c r="J30" s="25"/>
      <c r="K30" s="25"/>
      <c r="L30" s="25"/>
      <c r="M30" s="28"/>
      <c r="N30" s="25"/>
      <c r="O30" s="28"/>
      <c r="P30" s="25"/>
      <c r="Q30" s="28"/>
      <c r="R30" s="26"/>
      <c r="W30" s="28"/>
    </row>
    <row r="31" spans="1:23" ht="15" hidden="1">
      <c r="A31" s="177" t="s">
        <v>286</v>
      </c>
      <c r="B31" s="178">
        <v>753</v>
      </c>
      <c r="C31" s="192">
        <v>367</v>
      </c>
      <c r="D31" s="191">
        <v>48.738379814077028</v>
      </c>
      <c r="E31" s="192">
        <v>377</v>
      </c>
      <c r="F31" s="191">
        <v>50.066401062417</v>
      </c>
      <c r="G31" s="192">
        <v>9</v>
      </c>
      <c r="H31" s="193">
        <v>1.1952191235059761</v>
      </c>
      <c r="J31" s="25"/>
      <c r="K31" s="25"/>
      <c r="L31" s="25"/>
      <c r="M31" s="28"/>
      <c r="N31" s="25"/>
      <c r="O31" s="28"/>
      <c r="P31" s="25"/>
      <c r="Q31" s="28"/>
      <c r="R31" s="26"/>
      <c r="W31" s="28"/>
    </row>
    <row r="32" spans="1:23" ht="12.75" hidden="1" customHeight="1">
      <c r="A32" s="5" t="s">
        <v>287</v>
      </c>
      <c r="B32" s="87">
        <v>227</v>
      </c>
      <c r="C32" s="72">
        <v>133</v>
      </c>
      <c r="D32" s="73">
        <v>58.590308370044056</v>
      </c>
      <c r="E32" s="72">
        <v>89</v>
      </c>
      <c r="F32" s="73">
        <v>39.207048458149778</v>
      </c>
      <c r="G32" s="72">
        <v>5</v>
      </c>
      <c r="H32" s="74">
        <v>2.2026431718061676</v>
      </c>
      <c r="J32" s="25"/>
      <c r="K32" s="25"/>
      <c r="L32" s="25"/>
      <c r="M32" s="28"/>
      <c r="N32" s="25"/>
      <c r="O32" s="28"/>
      <c r="P32" s="25"/>
      <c r="Q32" s="28"/>
      <c r="R32" s="26"/>
      <c r="W32" s="28"/>
    </row>
    <row r="33" spans="1:23" ht="15" hidden="1">
      <c r="A33" s="177" t="s">
        <v>288</v>
      </c>
      <c r="B33" s="178">
        <v>728</v>
      </c>
      <c r="C33" s="192">
        <v>274</v>
      </c>
      <c r="D33" s="191">
        <v>37.637362637362635</v>
      </c>
      <c r="E33" s="192">
        <v>447</v>
      </c>
      <c r="F33" s="191">
        <v>61.401098901098905</v>
      </c>
      <c r="G33" s="192">
        <v>7</v>
      </c>
      <c r="H33" s="193">
        <v>0.96153846153846156</v>
      </c>
      <c r="J33" s="25"/>
      <c r="K33" s="25"/>
      <c r="L33" s="25"/>
      <c r="M33" s="28"/>
      <c r="N33" s="25"/>
      <c r="O33" s="28"/>
      <c r="P33" s="25"/>
      <c r="Q33" s="28"/>
      <c r="R33" s="26"/>
      <c r="W33" s="28"/>
    </row>
    <row r="34" spans="1:23" ht="15" hidden="1">
      <c r="A34" s="5" t="s">
        <v>289</v>
      </c>
      <c r="B34" s="87">
        <v>1821</v>
      </c>
      <c r="C34" s="72">
        <v>728</v>
      </c>
      <c r="D34" s="73">
        <v>39.978034047226799</v>
      </c>
      <c r="E34" s="71">
        <v>1078</v>
      </c>
      <c r="F34" s="73">
        <v>59.198242723778137</v>
      </c>
      <c r="G34" s="72">
        <v>15</v>
      </c>
      <c r="H34" s="74">
        <v>0.82372322899505768</v>
      </c>
      <c r="J34" s="25"/>
      <c r="K34" s="25"/>
      <c r="L34" s="25"/>
      <c r="M34" s="28"/>
      <c r="N34" s="25"/>
      <c r="O34" s="28"/>
      <c r="P34" s="25"/>
      <c r="Q34" s="28"/>
      <c r="R34" s="26"/>
      <c r="W34" s="28"/>
    </row>
    <row r="35" spans="1:23" ht="15" hidden="1">
      <c r="A35" s="177" t="s">
        <v>290</v>
      </c>
      <c r="B35" s="178">
        <v>484</v>
      </c>
      <c r="C35" s="192">
        <v>310</v>
      </c>
      <c r="D35" s="191">
        <v>64.049586776859499</v>
      </c>
      <c r="E35" s="192">
        <v>171</v>
      </c>
      <c r="F35" s="191">
        <v>35.330578512396691</v>
      </c>
      <c r="G35" s="192">
        <v>3</v>
      </c>
      <c r="H35" s="193">
        <v>0.6198347107438017</v>
      </c>
      <c r="J35" s="25"/>
      <c r="K35" s="25"/>
      <c r="L35" s="25"/>
      <c r="M35" s="28"/>
      <c r="N35" s="25"/>
      <c r="O35" s="28"/>
      <c r="P35" s="25"/>
      <c r="Q35" s="28"/>
      <c r="R35" s="26"/>
      <c r="W35" s="28"/>
    </row>
    <row r="36" spans="1:23" ht="15" hidden="1">
      <c r="A36" s="5" t="s">
        <v>291</v>
      </c>
      <c r="B36" s="87">
        <v>174</v>
      </c>
      <c r="C36" s="72">
        <v>65</v>
      </c>
      <c r="D36" s="73">
        <v>37.356321839080458</v>
      </c>
      <c r="E36" s="72">
        <v>106</v>
      </c>
      <c r="F36" s="73">
        <v>60.919540229885058</v>
      </c>
      <c r="G36" s="72">
        <v>3</v>
      </c>
      <c r="H36" s="74">
        <v>1.7241379310344827</v>
      </c>
      <c r="J36" s="25"/>
      <c r="K36" s="25"/>
      <c r="L36" s="25"/>
      <c r="M36" s="28"/>
      <c r="N36" s="25"/>
      <c r="O36" s="28"/>
      <c r="P36" s="25"/>
      <c r="Q36" s="28"/>
      <c r="R36" s="26"/>
      <c r="W36" s="28"/>
    </row>
    <row r="37" spans="1:23" ht="15" hidden="1">
      <c r="A37" s="177" t="s">
        <v>292</v>
      </c>
      <c r="B37" s="178">
        <v>454</v>
      </c>
      <c r="C37" s="192">
        <v>266</v>
      </c>
      <c r="D37" s="191">
        <v>58.590308370044056</v>
      </c>
      <c r="E37" s="192">
        <v>182</v>
      </c>
      <c r="F37" s="191">
        <v>40.08810572687225</v>
      </c>
      <c r="G37" s="192">
        <v>6</v>
      </c>
      <c r="H37" s="193">
        <v>1.3215859030837005</v>
      </c>
      <c r="J37" s="25"/>
      <c r="K37" s="27"/>
      <c r="L37" s="25"/>
      <c r="M37" s="28"/>
      <c r="N37" s="25"/>
      <c r="O37" s="28"/>
      <c r="P37" s="25"/>
      <c r="Q37" s="28"/>
      <c r="R37" s="26"/>
      <c r="W37" s="28"/>
    </row>
    <row r="38" spans="1:23" ht="15" hidden="1">
      <c r="A38" s="5" t="s">
        <v>293</v>
      </c>
      <c r="B38" s="87">
        <v>332</v>
      </c>
      <c r="C38" s="72">
        <v>215</v>
      </c>
      <c r="D38" s="73">
        <v>64.759036144578303</v>
      </c>
      <c r="E38" s="72">
        <v>113</v>
      </c>
      <c r="F38" s="73">
        <v>34.036144578313255</v>
      </c>
      <c r="G38" s="72">
        <v>4</v>
      </c>
      <c r="H38" s="74">
        <v>1.2048192771084338</v>
      </c>
      <c r="J38" s="25"/>
      <c r="K38" s="25"/>
      <c r="L38" s="25"/>
      <c r="M38" s="28"/>
      <c r="N38" s="25"/>
      <c r="O38" s="28"/>
      <c r="P38" s="25"/>
      <c r="Q38" s="28"/>
      <c r="R38" s="26"/>
      <c r="W38" s="28"/>
    </row>
    <row r="39" spans="1:23" ht="15" hidden="1">
      <c r="A39" s="177" t="s">
        <v>294</v>
      </c>
      <c r="B39" s="178">
        <v>190</v>
      </c>
      <c r="C39" s="192">
        <v>114</v>
      </c>
      <c r="D39" s="191">
        <v>60</v>
      </c>
      <c r="E39" s="192">
        <v>72</v>
      </c>
      <c r="F39" s="191">
        <v>37.894736842105267</v>
      </c>
      <c r="G39" s="192">
        <v>4</v>
      </c>
      <c r="H39" s="193">
        <v>2.1052631578947367</v>
      </c>
      <c r="J39" s="25"/>
      <c r="K39" s="25"/>
      <c r="L39" s="25"/>
      <c r="M39" s="28"/>
      <c r="N39" s="25"/>
      <c r="O39" s="28"/>
      <c r="P39" s="25"/>
      <c r="Q39" s="28"/>
      <c r="R39" s="26"/>
      <c r="W39" s="28"/>
    </row>
    <row r="40" spans="1:23" ht="15" hidden="1">
      <c r="A40" s="31" t="s">
        <v>295</v>
      </c>
      <c r="B40" s="88">
        <v>257</v>
      </c>
      <c r="C40" s="77">
        <v>206</v>
      </c>
      <c r="D40" s="78">
        <v>80.155642023346303</v>
      </c>
      <c r="E40" s="77">
        <v>48</v>
      </c>
      <c r="F40" s="78">
        <v>18.677042801556421</v>
      </c>
      <c r="G40" s="77">
        <v>3</v>
      </c>
      <c r="H40" s="79">
        <v>1.1673151750972763</v>
      </c>
      <c r="J40" s="25"/>
      <c r="K40" s="25"/>
      <c r="L40" s="25"/>
      <c r="M40" s="28"/>
      <c r="N40" s="25"/>
      <c r="O40" s="28"/>
      <c r="P40" s="25"/>
      <c r="Q40" s="28"/>
      <c r="R40" s="26"/>
      <c r="W40" s="28"/>
    </row>
    <row r="41" spans="1:23">
      <c r="A41" s="411" t="s">
        <v>128</v>
      </c>
      <c r="B41" s="411"/>
      <c r="C41" s="411"/>
      <c r="D41" s="411"/>
      <c r="E41" s="411"/>
      <c r="F41" s="411"/>
      <c r="G41" s="411"/>
      <c r="H41" s="411"/>
    </row>
    <row r="42" spans="1:23" ht="13.5">
      <c r="A42" s="5" t="s">
        <v>94</v>
      </c>
      <c r="B42" s="87">
        <v>9355</v>
      </c>
      <c r="C42" s="71">
        <v>4458</v>
      </c>
      <c r="D42" s="73">
        <v>47.653661143773384</v>
      </c>
      <c r="E42" s="71">
        <v>4802</v>
      </c>
      <c r="F42" s="73">
        <v>51.330839123463392</v>
      </c>
      <c r="G42" s="72">
        <v>94</v>
      </c>
      <c r="H42" s="74">
        <v>1.0048102618920363</v>
      </c>
    </row>
    <row r="43" spans="1:23">
      <c r="A43" s="177" t="s">
        <v>280</v>
      </c>
      <c r="B43" s="178">
        <v>1491</v>
      </c>
      <c r="C43" s="192">
        <v>547</v>
      </c>
      <c r="D43" s="191">
        <v>36.686787391012743</v>
      </c>
      <c r="E43" s="192">
        <v>933</v>
      </c>
      <c r="F43" s="191">
        <v>62.575452716297789</v>
      </c>
      <c r="G43" s="192">
        <v>11</v>
      </c>
      <c r="H43" s="193">
        <v>0.73775989268947018</v>
      </c>
    </row>
    <row r="44" spans="1:23">
      <c r="A44" s="5" t="s">
        <v>281</v>
      </c>
      <c r="B44" s="87">
        <v>1547</v>
      </c>
      <c r="C44" s="71">
        <v>1036</v>
      </c>
      <c r="D44" s="73">
        <v>66.968325791855193</v>
      </c>
      <c r="E44" s="72">
        <v>497</v>
      </c>
      <c r="F44" s="73">
        <v>32.126696832579185</v>
      </c>
      <c r="G44" s="72">
        <v>14</v>
      </c>
      <c r="H44" s="74">
        <v>0.90497737556561098</v>
      </c>
      <c r="J44" s="16"/>
    </row>
    <row r="45" spans="1:23">
      <c r="A45" s="177" t="s">
        <v>282</v>
      </c>
      <c r="B45" s="178">
        <v>478</v>
      </c>
      <c r="C45" s="192">
        <v>198</v>
      </c>
      <c r="D45" s="191">
        <v>41.422594142259413</v>
      </c>
      <c r="E45" s="192">
        <v>276</v>
      </c>
      <c r="F45" s="191">
        <v>57.740585774058573</v>
      </c>
      <c r="G45" s="192">
        <v>4</v>
      </c>
      <c r="H45" s="194">
        <v>0.83682008368200833</v>
      </c>
      <c r="J45" s="16"/>
      <c r="K45" s="16"/>
      <c r="L45" s="16"/>
      <c r="M45" s="16"/>
      <c r="N45" s="16"/>
      <c r="O45" s="16"/>
      <c r="P45" s="16"/>
      <c r="Q45" s="16"/>
      <c r="T45" s="16"/>
      <c r="V45" s="16"/>
      <c r="W45" s="16"/>
    </row>
    <row r="46" spans="1:23" ht="15">
      <c r="A46" s="5" t="s">
        <v>283</v>
      </c>
      <c r="B46" s="87">
        <v>174</v>
      </c>
      <c r="C46" s="72">
        <v>73</v>
      </c>
      <c r="D46" s="73">
        <v>41.954022988505749</v>
      </c>
      <c r="E46" s="72">
        <v>101</v>
      </c>
      <c r="F46" s="73">
        <v>58.045977011494251</v>
      </c>
      <c r="G46" s="80" t="s">
        <v>279</v>
      </c>
      <c r="H46" s="76" t="s">
        <v>279</v>
      </c>
      <c r="J46" s="25"/>
      <c r="K46" s="27"/>
      <c r="L46" s="25"/>
      <c r="M46" s="28"/>
      <c r="N46" s="25"/>
      <c r="O46" s="28"/>
      <c r="P46" s="25"/>
      <c r="Q46" s="28"/>
      <c r="R46" s="26"/>
      <c r="T46" s="25"/>
      <c r="W46" s="28"/>
    </row>
    <row r="47" spans="1:23" ht="15">
      <c r="A47" s="177" t="s">
        <v>284</v>
      </c>
      <c r="B47" s="178">
        <v>152</v>
      </c>
      <c r="C47" s="192">
        <v>26</v>
      </c>
      <c r="D47" s="191">
        <v>17.105263157894736</v>
      </c>
      <c r="E47" s="192">
        <v>126</v>
      </c>
      <c r="F47" s="191">
        <v>82.89473684210526</v>
      </c>
      <c r="G47" s="192" t="s">
        <v>279</v>
      </c>
      <c r="H47" s="193" t="s">
        <v>279</v>
      </c>
      <c r="J47" s="25"/>
      <c r="K47" s="27"/>
      <c r="L47" s="25"/>
      <c r="M47" s="28"/>
      <c r="N47" s="25"/>
      <c r="O47" s="28"/>
      <c r="P47" s="25"/>
      <c r="Q47" s="28"/>
      <c r="R47" s="26"/>
      <c r="T47" s="25"/>
      <c r="W47" s="28"/>
    </row>
    <row r="48" spans="1:23" ht="15">
      <c r="A48" s="5" t="s">
        <v>285</v>
      </c>
      <c r="B48" s="87">
        <v>337</v>
      </c>
      <c r="C48" s="72">
        <v>74</v>
      </c>
      <c r="D48" s="73">
        <v>21.958456973293767</v>
      </c>
      <c r="E48" s="72">
        <v>258</v>
      </c>
      <c r="F48" s="73">
        <v>76.557863501483681</v>
      </c>
      <c r="G48" s="72">
        <v>5</v>
      </c>
      <c r="H48" s="74">
        <v>1.4836795252225521</v>
      </c>
      <c r="J48" s="25"/>
      <c r="K48" s="25"/>
      <c r="L48" s="25"/>
      <c r="M48" s="28"/>
      <c r="N48" s="25"/>
      <c r="O48" s="28"/>
      <c r="P48" s="25"/>
      <c r="Q48" s="28"/>
      <c r="R48" s="26"/>
      <c r="W48" s="28"/>
    </row>
    <row r="49" spans="1:23" ht="15">
      <c r="A49" s="177" t="s">
        <v>286</v>
      </c>
      <c r="B49" s="178">
        <v>764</v>
      </c>
      <c r="C49" s="192">
        <v>382</v>
      </c>
      <c r="D49" s="191">
        <v>50</v>
      </c>
      <c r="E49" s="192">
        <v>373</v>
      </c>
      <c r="F49" s="191">
        <v>48.821989528795811</v>
      </c>
      <c r="G49" s="192">
        <v>9</v>
      </c>
      <c r="H49" s="193">
        <v>1.1780104712041886</v>
      </c>
      <c r="J49" s="25"/>
      <c r="K49" s="25"/>
      <c r="L49" s="25"/>
      <c r="M49" s="28"/>
      <c r="N49" s="25"/>
      <c r="O49" s="28"/>
      <c r="P49" s="25"/>
      <c r="Q49" s="28"/>
      <c r="R49" s="26"/>
      <c r="W49" s="28"/>
    </row>
    <row r="50" spans="1:23" ht="12.75" customHeight="1">
      <c r="A50" s="5" t="s">
        <v>287</v>
      </c>
      <c r="B50" s="87">
        <v>237</v>
      </c>
      <c r="C50" s="72">
        <v>145</v>
      </c>
      <c r="D50" s="73">
        <v>61.181434599156113</v>
      </c>
      <c r="E50" s="72">
        <v>87</v>
      </c>
      <c r="F50" s="73">
        <v>36.708860759493675</v>
      </c>
      <c r="G50" s="72">
        <v>5</v>
      </c>
      <c r="H50" s="74">
        <v>2.109704641350211</v>
      </c>
      <c r="J50" s="25"/>
      <c r="K50" s="25"/>
      <c r="L50" s="25"/>
      <c r="M50" s="28"/>
      <c r="N50" s="25"/>
      <c r="O50" s="28"/>
      <c r="P50" s="25"/>
      <c r="Q50" s="28"/>
      <c r="R50" s="26"/>
      <c r="W50" s="28"/>
    </row>
    <row r="51" spans="1:23" ht="15">
      <c r="A51" s="177" t="s">
        <v>288</v>
      </c>
      <c r="B51" s="178">
        <v>718</v>
      </c>
      <c r="C51" s="192">
        <v>271</v>
      </c>
      <c r="D51" s="191">
        <v>37.743732590529248</v>
      </c>
      <c r="E51" s="192">
        <v>440</v>
      </c>
      <c r="F51" s="191">
        <v>61.281337047353759</v>
      </c>
      <c r="G51" s="192">
        <v>7</v>
      </c>
      <c r="H51" s="193">
        <v>0.97493036211699169</v>
      </c>
      <c r="J51" s="25"/>
      <c r="K51" s="25"/>
      <c r="L51" s="25"/>
      <c r="M51" s="28"/>
      <c r="N51" s="25"/>
      <c r="O51" s="28"/>
      <c r="P51" s="25"/>
      <c r="Q51" s="28"/>
      <c r="R51" s="26"/>
      <c r="W51" s="28"/>
    </row>
    <row r="52" spans="1:23" ht="15">
      <c r="A52" s="5" t="s">
        <v>289</v>
      </c>
      <c r="B52" s="87">
        <v>1848</v>
      </c>
      <c r="C52" s="72">
        <v>725</v>
      </c>
      <c r="D52" s="73">
        <v>39.231601731601735</v>
      </c>
      <c r="E52" s="71">
        <v>1108</v>
      </c>
      <c r="F52" s="73">
        <v>59.95670995670995</v>
      </c>
      <c r="G52" s="72">
        <v>15</v>
      </c>
      <c r="H52" s="74">
        <v>0.81168831168831157</v>
      </c>
      <c r="J52" s="25"/>
      <c r="K52" s="25"/>
      <c r="L52" s="25"/>
      <c r="M52" s="28"/>
      <c r="N52" s="25"/>
      <c r="O52" s="28"/>
      <c r="P52" s="25"/>
      <c r="Q52" s="28"/>
      <c r="R52" s="26"/>
      <c r="W52" s="28"/>
    </row>
    <row r="53" spans="1:23" ht="15">
      <c r="A53" s="177" t="s">
        <v>290</v>
      </c>
      <c r="B53" s="178">
        <v>485</v>
      </c>
      <c r="C53" s="192">
        <v>311</v>
      </c>
      <c r="D53" s="191">
        <v>64.123711340206185</v>
      </c>
      <c r="E53" s="192">
        <v>170</v>
      </c>
      <c r="F53" s="191">
        <v>35.051546391752574</v>
      </c>
      <c r="G53" s="192">
        <v>4</v>
      </c>
      <c r="H53" s="193">
        <v>0.82474226804123718</v>
      </c>
      <c r="J53" s="25"/>
      <c r="K53" s="25"/>
      <c r="L53" s="25"/>
      <c r="M53" s="28"/>
      <c r="N53" s="25"/>
      <c r="O53" s="28"/>
      <c r="P53" s="25"/>
      <c r="Q53" s="28"/>
      <c r="R53" s="26"/>
      <c r="W53" s="28"/>
    </row>
    <row r="54" spans="1:23" ht="15">
      <c r="A54" s="5" t="s">
        <v>291</v>
      </c>
      <c r="B54" s="87">
        <v>183</v>
      </c>
      <c r="C54" s="72">
        <v>74</v>
      </c>
      <c r="D54" s="73">
        <v>40.437158469945359</v>
      </c>
      <c r="E54" s="72">
        <v>106</v>
      </c>
      <c r="F54" s="73">
        <v>57.923497267759558</v>
      </c>
      <c r="G54" s="72">
        <v>3</v>
      </c>
      <c r="H54" s="74">
        <v>1.639344262295082</v>
      </c>
      <c r="J54" s="25"/>
      <c r="K54" s="25"/>
      <c r="L54" s="25"/>
      <c r="M54" s="28"/>
      <c r="N54" s="25"/>
      <c r="O54" s="28"/>
      <c r="P54" s="25"/>
      <c r="Q54" s="28"/>
      <c r="R54" s="26"/>
      <c r="W54" s="28"/>
    </row>
    <row r="55" spans="1:23" ht="15">
      <c r="A55" s="177" t="s">
        <v>292</v>
      </c>
      <c r="B55" s="178">
        <v>445</v>
      </c>
      <c r="C55" s="192">
        <v>263</v>
      </c>
      <c r="D55" s="191">
        <v>59.101123595505619</v>
      </c>
      <c r="E55" s="192">
        <v>176</v>
      </c>
      <c r="F55" s="191">
        <v>39.550561797752806</v>
      </c>
      <c r="G55" s="192">
        <v>6</v>
      </c>
      <c r="H55" s="193">
        <v>1.348314606741573</v>
      </c>
      <c r="J55" s="25"/>
      <c r="K55" s="27"/>
      <c r="L55" s="25"/>
      <c r="M55" s="28"/>
      <c r="N55" s="25"/>
      <c r="O55" s="28"/>
      <c r="P55" s="25"/>
      <c r="Q55" s="28"/>
      <c r="R55" s="26"/>
      <c r="W55" s="28"/>
    </row>
    <row r="56" spans="1:23" ht="15">
      <c r="A56" s="5" t="s">
        <v>293</v>
      </c>
      <c r="B56" s="87">
        <v>331</v>
      </c>
      <c r="C56" s="72">
        <v>222</v>
      </c>
      <c r="D56" s="73">
        <v>67.069486404833839</v>
      </c>
      <c r="E56" s="72">
        <v>105</v>
      </c>
      <c r="F56" s="73">
        <v>31.722054380664655</v>
      </c>
      <c r="G56" s="72">
        <v>4</v>
      </c>
      <c r="H56" s="74">
        <v>1.2084592145015105</v>
      </c>
      <c r="J56" s="25"/>
      <c r="K56" s="25"/>
      <c r="L56" s="25"/>
      <c r="M56" s="28"/>
      <c r="N56" s="25"/>
      <c r="O56" s="28"/>
      <c r="P56" s="25"/>
      <c r="Q56" s="28"/>
      <c r="R56" s="26"/>
      <c r="W56" s="28"/>
    </row>
    <row r="57" spans="1:23" ht="15">
      <c r="A57" s="177" t="s">
        <v>294</v>
      </c>
      <c r="B57" s="178">
        <v>183</v>
      </c>
      <c r="C57" s="192">
        <v>88</v>
      </c>
      <c r="D57" s="191">
        <v>48.087431693989068</v>
      </c>
      <c r="E57" s="192">
        <v>91</v>
      </c>
      <c r="F57" s="191">
        <v>49.72677595628415</v>
      </c>
      <c r="G57" s="192">
        <v>4</v>
      </c>
      <c r="H57" s="193">
        <v>2.1857923497267762</v>
      </c>
      <c r="J57" s="25"/>
      <c r="K57" s="25"/>
      <c r="L57" s="25"/>
      <c r="M57" s="28"/>
      <c r="N57" s="25"/>
      <c r="O57" s="28"/>
      <c r="P57" s="25"/>
      <c r="Q57" s="28"/>
      <c r="R57" s="26"/>
      <c r="W57" s="28"/>
    </row>
    <row r="58" spans="1:23" ht="15">
      <c r="A58" s="31" t="s">
        <v>295</v>
      </c>
      <c r="B58" s="88">
        <v>259</v>
      </c>
      <c r="C58" s="77">
        <v>209</v>
      </c>
      <c r="D58" s="78">
        <v>80.6949806949807</v>
      </c>
      <c r="E58" s="77">
        <v>47</v>
      </c>
      <c r="F58" s="78">
        <v>18.146718146718147</v>
      </c>
      <c r="G58" s="77">
        <v>3</v>
      </c>
      <c r="H58" s="79">
        <v>1.1583011583011582</v>
      </c>
      <c r="J58" s="25"/>
      <c r="K58" s="25"/>
      <c r="L58" s="25"/>
      <c r="Q58" s="28"/>
      <c r="R58" s="26"/>
      <c r="W58" s="28"/>
    </row>
    <row r="59" spans="1:23" ht="12.75" hidden="1" customHeight="1">
      <c r="A59" s="408" t="s">
        <v>47</v>
      </c>
      <c r="B59" s="408"/>
      <c r="C59" s="408"/>
      <c r="D59" s="408"/>
      <c r="E59" s="408"/>
      <c r="F59" s="408"/>
      <c r="G59" s="408"/>
      <c r="H59" s="408"/>
      <c r="J59" s="25"/>
      <c r="K59" s="27"/>
      <c r="L59" s="116"/>
      <c r="M59" s="115"/>
      <c r="N59" s="115"/>
      <c r="O59" s="115"/>
      <c r="P59" s="115"/>
      <c r="Q59" s="28"/>
      <c r="R59" s="26"/>
      <c r="W59" s="28"/>
    </row>
    <row r="60" spans="1:23" ht="13.5" hidden="1">
      <c r="A60" s="5" t="s">
        <v>94</v>
      </c>
      <c r="B60" s="87">
        <v>9850</v>
      </c>
      <c r="C60" s="71">
        <v>5260</v>
      </c>
      <c r="D60" s="73">
        <v>53.4</v>
      </c>
      <c r="E60" s="71">
        <v>4428</v>
      </c>
      <c r="F60" s="73">
        <v>45</v>
      </c>
      <c r="G60" s="72">
        <v>81</v>
      </c>
      <c r="H60" s="74">
        <v>0.9</v>
      </c>
      <c r="M60" s="16"/>
      <c r="N60" s="16"/>
      <c r="O60" s="16"/>
      <c r="P60" s="16"/>
    </row>
    <row r="61" spans="1:23" hidden="1">
      <c r="A61" s="177" t="s">
        <v>280</v>
      </c>
      <c r="B61" s="178">
        <v>1501</v>
      </c>
      <c r="C61" s="192">
        <v>558</v>
      </c>
      <c r="D61" s="191">
        <v>37.175216522318458</v>
      </c>
      <c r="E61" s="192">
        <v>902</v>
      </c>
      <c r="F61" s="191">
        <v>60.093271152564952</v>
      </c>
      <c r="G61" s="192">
        <v>11</v>
      </c>
      <c r="H61" s="193">
        <v>0.73284477015323113</v>
      </c>
      <c r="M61" s="16"/>
      <c r="N61" s="16"/>
      <c r="O61" s="16"/>
      <c r="P61" s="16"/>
    </row>
    <row r="62" spans="1:23" hidden="1">
      <c r="A62" s="5" t="s">
        <v>281</v>
      </c>
      <c r="B62" s="87">
        <v>1641</v>
      </c>
      <c r="C62" s="71">
        <v>1124</v>
      </c>
      <c r="D62" s="73">
        <v>68.494820231566123</v>
      </c>
      <c r="E62" s="72">
        <v>490</v>
      </c>
      <c r="F62" s="73">
        <v>29.859841560024375</v>
      </c>
      <c r="G62" s="72">
        <v>14</v>
      </c>
      <c r="H62" s="74">
        <v>0.85313833028641073</v>
      </c>
      <c r="M62" s="16"/>
      <c r="O62" s="16"/>
    </row>
    <row r="63" spans="1:23" hidden="1">
      <c r="A63" s="177" t="s">
        <v>282</v>
      </c>
      <c r="B63" s="178">
        <v>531</v>
      </c>
      <c r="C63" s="192">
        <v>276</v>
      </c>
      <c r="D63" s="191">
        <v>51.977401129943502</v>
      </c>
      <c r="E63" s="192">
        <v>251</v>
      </c>
      <c r="F63" s="191">
        <v>47.269303201506588</v>
      </c>
      <c r="G63" s="192">
        <v>4</v>
      </c>
      <c r="H63" s="194">
        <v>0.75329566854990582</v>
      </c>
      <c r="M63" s="16"/>
      <c r="N63" s="16"/>
      <c r="O63" s="16"/>
      <c r="P63" s="16"/>
    </row>
    <row r="64" spans="1:23" hidden="1">
      <c r="A64" s="5" t="s">
        <v>283</v>
      </c>
      <c r="B64" s="87">
        <v>171</v>
      </c>
      <c r="C64" s="72">
        <v>98</v>
      </c>
      <c r="D64" s="73">
        <v>57.309941520467831</v>
      </c>
      <c r="E64" s="72">
        <v>71</v>
      </c>
      <c r="F64" s="73">
        <v>41.520467836257311</v>
      </c>
      <c r="G64" s="80">
        <v>0</v>
      </c>
      <c r="H64" s="76">
        <v>0</v>
      </c>
      <c r="M64" s="16"/>
      <c r="N64" s="16"/>
      <c r="O64" s="16"/>
      <c r="P64" s="16"/>
    </row>
    <row r="65" spans="1:23" hidden="1">
      <c r="A65" s="177" t="s">
        <v>284</v>
      </c>
      <c r="B65" s="178">
        <v>155</v>
      </c>
      <c r="C65" s="192">
        <v>64</v>
      </c>
      <c r="D65" s="191">
        <v>41.29032258064516</v>
      </c>
      <c r="E65" s="192">
        <v>91</v>
      </c>
      <c r="F65" s="191">
        <v>58.709677419354833</v>
      </c>
      <c r="G65" s="192">
        <v>0</v>
      </c>
      <c r="H65" s="193">
        <v>0</v>
      </c>
      <c r="M65" s="16"/>
      <c r="N65" s="16"/>
      <c r="O65" s="16"/>
      <c r="P65" s="16"/>
    </row>
    <row r="66" spans="1:23" hidden="1">
      <c r="A66" s="5" t="s">
        <v>285</v>
      </c>
      <c r="B66" s="87">
        <v>364</v>
      </c>
      <c r="C66" s="72">
        <v>102</v>
      </c>
      <c r="D66" s="73">
        <v>28.021978021978022</v>
      </c>
      <c r="E66" s="72">
        <v>259</v>
      </c>
      <c r="F66" s="73">
        <v>71.15384615384616</v>
      </c>
      <c r="G66" s="72">
        <v>3</v>
      </c>
      <c r="H66" s="74">
        <v>0.82417582417582425</v>
      </c>
      <c r="M66" s="16"/>
      <c r="N66" s="16"/>
      <c r="O66" s="16"/>
      <c r="P66" s="16"/>
    </row>
    <row r="67" spans="1:23" hidden="1">
      <c r="A67" s="177" t="s">
        <v>286</v>
      </c>
      <c r="B67" s="178">
        <v>802</v>
      </c>
      <c r="C67" s="192">
        <v>462</v>
      </c>
      <c r="D67" s="191">
        <v>57.605985037406484</v>
      </c>
      <c r="E67" s="192">
        <v>330</v>
      </c>
      <c r="F67" s="191">
        <v>41.147132169576061</v>
      </c>
      <c r="G67" s="192">
        <v>9</v>
      </c>
      <c r="H67" s="193">
        <v>1.1221945137157108</v>
      </c>
      <c r="M67" s="16"/>
      <c r="N67" s="16"/>
      <c r="O67" s="16"/>
      <c r="P67" s="16"/>
    </row>
    <row r="68" spans="1:23" ht="12.75" hidden="1" customHeight="1">
      <c r="A68" s="5" t="s">
        <v>287</v>
      </c>
      <c r="B68" s="87">
        <v>259</v>
      </c>
      <c r="C68" s="72">
        <v>192</v>
      </c>
      <c r="D68" s="73">
        <v>74.131274131274125</v>
      </c>
      <c r="E68" s="72">
        <v>59</v>
      </c>
      <c r="F68" s="73">
        <v>22.779922779922778</v>
      </c>
      <c r="G68" s="72">
        <v>5</v>
      </c>
      <c r="H68" s="74">
        <v>1.9305019305019304</v>
      </c>
      <c r="M68" s="16"/>
      <c r="N68" s="16"/>
      <c r="O68" s="16"/>
      <c r="P68" s="16"/>
    </row>
    <row r="69" spans="1:23" hidden="1">
      <c r="A69" s="177" t="s">
        <v>288</v>
      </c>
      <c r="B69" s="178">
        <v>754</v>
      </c>
      <c r="C69" s="192">
        <v>314</v>
      </c>
      <c r="D69" s="191">
        <v>41.644562334217504</v>
      </c>
      <c r="E69" s="192">
        <v>433</v>
      </c>
      <c r="F69" s="191">
        <v>57.42705570291777</v>
      </c>
      <c r="G69" s="192">
        <v>7</v>
      </c>
      <c r="H69" s="193">
        <v>0.92838196286472141</v>
      </c>
      <c r="M69" s="16"/>
      <c r="N69" s="16"/>
      <c r="O69" s="16"/>
      <c r="P69" s="16"/>
    </row>
    <row r="70" spans="1:23" hidden="1">
      <c r="A70" s="5" t="s">
        <v>289</v>
      </c>
      <c r="B70" s="87">
        <v>2042</v>
      </c>
      <c r="C70" s="72">
        <v>1080</v>
      </c>
      <c r="D70" s="73">
        <v>52.889324191968655</v>
      </c>
      <c r="E70" s="71">
        <v>939</v>
      </c>
      <c r="F70" s="73">
        <v>45.984329089128309</v>
      </c>
      <c r="G70" s="72">
        <v>15</v>
      </c>
      <c r="H70" s="74">
        <v>0.73457394711067581</v>
      </c>
      <c r="M70" s="16"/>
      <c r="N70" s="16"/>
      <c r="O70" s="16"/>
      <c r="P70" s="16"/>
    </row>
    <row r="71" spans="1:23" hidden="1">
      <c r="A71" s="177" t="s">
        <v>290</v>
      </c>
      <c r="B71" s="178">
        <v>520</v>
      </c>
      <c r="C71" s="192">
        <v>350</v>
      </c>
      <c r="D71" s="191">
        <v>67.307692307692307</v>
      </c>
      <c r="E71" s="192">
        <v>161</v>
      </c>
      <c r="F71" s="191">
        <v>30.961538461538463</v>
      </c>
      <c r="G71" s="192">
        <v>3</v>
      </c>
      <c r="H71" s="193">
        <v>0.57692307692307698</v>
      </c>
      <c r="M71" s="16"/>
      <c r="N71" s="16"/>
      <c r="O71" s="16"/>
      <c r="P71" s="16"/>
    </row>
    <row r="72" spans="1:23" hidden="1">
      <c r="A72" s="5" t="s">
        <v>291</v>
      </c>
      <c r="B72" s="87">
        <v>173</v>
      </c>
      <c r="C72" s="72">
        <v>66</v>
      </c>
      <c r="D72" s="73">
        <v>38.150289017341038</v>
      </c>
      <c r="E72" s="72">
        <v>104</v>
      </c>
      <c r="F72" s="73">
        <v>60.115606936416185</v>
      </c>
      <c r="G72" s="72">
        <v>3</v>
      </c>
      <c r="H72" s="74">
        <v>1.7341040462427744</v>
      </c>
      <c r="M72" s="16"/>
      <c r="N72" s="16"/>
      <c r="O72" s="16"/>
      <c r="P72" s="16"/>
    </row>
    <row r="73" spans="1:23" hidden="1">
      <c r="A73" s="177" t="s">
        <v>292</v>
      </c>
      <c r="B73" s="178">
        <v>548</v>
      </c>
      <c r="C73" s="192">
        <v>350</v>
      </c>
      <c r="D73" s="191">
        <v>63.868613138686136</v>
      </c>
      <c r="E73" s="192">
        <v>191</v>
      </c>
      <c r="F73" s="191">
        <v>34.854014598540147</v>
      </c>
      <c r="G73" s="192">
        <v>6</v>
      </c>
      <c r="H73" s="193">
        <v>1.0948905109489051</v>
      </c>
      <c r="M73" s="16"/>
      <c r="N73" s="16"/>
      <c r="O73" s="16"/>
      <c r="P73" s="16"/>
    </row>
    <row r="74" spans="1:23" hidden="1">
      <c r="A74" s="5" t="s">
        <v>293</v>
      </c>
      <c r="B74" s="87">
        <v>329</v>
      </c>
      <c r="C74" s="72">
        <v>223</v>
      </c>
      <c r="D74" s="73">
        <v>67.781155015197569</v>
      </c>
      <c r="E74" s="72">
        <v>102</v>
      </c>
      <c r="F74" s="73">
        <v>31.003039513677809</v>
      </c>
      <c r="G74" s="72">
        <v>4</v>
      </c>
      <c r="H74" s="74">
        <v>1.21580547112462</v>
      </c>
      <c r="M74" s="16"/>
      <c r="N74" s="16"/>
      <c r="O74" s="16"/>
      <c r="P74" s="16"/>
    </row>
    <row r="75" spans="1:23" hidden="1">
      <c r="A75" s="177" t="s">
        <v>294</v>
      </c>
      <c r="B75" s="178">
        <v>187</v>
      </c>
      <c r="C75" s="192">
        <v>92</v>
      </c>
      <c r="D75" s="191">
        <v>49.19786096256685</v>
      </c>
      <c r="E75" s="192">
        <v>86</v>
      </c>
      <c r="F75" s="191">
        <v>45.989304812834227</v>
      </c>
      <c r="G75" s="192">
        <v>4</v>
      </c>
      <c r="H75" s="193">
        <v>2.1390374331550799</v>
      </c>
      <c r="M75" s="16"/>
      <c r="N75" s="16"/>
      <c r="O75" s="16"/>
      <c r="P75" s="16"/>
    </row>
    <row r="76" spans="1:23" hidden="1">
      <c r="A76" s="31" t="s">
        <v>295</v>
      </c>
      <c r="B76" s="88">
        <v>258</v>
      </c>
      <c r="C76" s="77">
        <v>224</v>
      </c>
      <c r="D76" s="78">
        <v>86.821705426356587</v>
      </c>
      <c r="E76" s="77">
        <v>29</v>
      </c>
      <c r="F76" s="78">
        <v>11.24031007751938</v>
      </c>
      <c r="G76" s="77">
        <v>3</v>
      </c>
      <c r="H76" s="79">
        <v>1.1627906976744187</v>
      </c>
      <c r="M76" s="115"/>
      <c r="N76" s="115"/>
      <c r="O76" s="115"/>
      <c r="P76" s="115"/>
    </row>
    <row r="77" spans="1:23" ht="12.75" customHeight="1">
      <c r="A77" s="411" t="s">
        <v>335</v>
      </c>
      <c r="B77" s="411"/>
      <c r="C77" s="411"/>
      <c r="D77" s="411"/>
      <c r="E77" s="411"/>
      <c r="F77" s="411"/>
      <c r="G77" s="411"/>
      <c r="H77" s="411"/>
      <c r="J77" s="25"/>
      <c r="K77" s="27"/>
      <c r="L77" s="116"/>
      <c r="M77" s="115"/>
      <c r="N77" s="115"/>
      <c r="O77" s="115"/>
      <c r="P77" s="115"/>
      <c r="Q77" s="28"/>
      <c r="R77" s="26"/>
      <c r="W77" s="28"/>
    </row>
    <row r="78" spans="1:23" ht="13.5">
      <c r="A78" s="5" t="s">
        <v>94</v>
      </c>
      <c r="B78" s="87">
        <v>9876</v>
      </c>
      <c r="C78" s="71">
        <v>5282</v>
      </c>
      <c r="D78" s="73">
        <v>53.483191575536658</v>
      </c>
      <c r="E78" s="71">
        <v>4432</v>
      </c>
      <c r="F78" s="73">
        <v>44.876468205751316</v>
      </c>
      <c r="G78" s="72">
        <v>91</v>
      </c>
      <c r="H78" s="74">
        <v>0.9214256784123126</v>
      </c>
      <c r="M78" s="16"/>
      <c r="N78" s="16"/>
      <c r="O78" s="16"/>
      <c r="P78" s="16"/>
    </row>
    <row r="79" spans="1:23">
      <c r="A79" s="177" t="s">
        <v>280</v>
      </c>
      <c r="B79" s="178">
        <v>1533</v>
      </c>
      <c r="C79" s="192">
        <v>591</v>
      </c>
      <c r="D79" s="191">
        <v>38.551859099804304</v>
      </c>
      <c r="E79" s="192">
        <v>900</v>
      </c>
      <c r="F79" s="191">
        <v>58.708414872798429</v>
      </c>
      <c r="G79" s="192">
        <v>11</v>
      </c>
      <c r="H79" s="193">
        <v>0.7175472928897586</v>
      </c>
      <c r="M79" s="16"/>
      <c r="N79" s="16"/>
      <c r="O79" s="16"/>
      <c r="P79" s="16"/>
    </row>
    <row r="80" spans="1:23">
      <c r="A80" s="5" t="s">
        <v>281</v>
      </c>
      <c r="B80" s="87">
        <v>1646</v>
      </c>
      <c r="C80" s="71">
        <v>1127</v>
      </c>
      <c r="D80" s="73">
        <v>68.469015795868771</v>
      </c>
      <c r="E80" s="72">
        <v>492</v>
      </c>
      <c r="F80" s="73">
        <v>29.890643985419196</v>
      </c>
      <c r="G80" s="72">
        <v>14</v>
      </c>
      <c r="H80" s="74">
        <v>0.85054678007290396</v>
      </c>
      <c r="M80" s="16"/>
      <c r="O80" s="16"/>
    </row>
    <row r="81" spans="1:16">
      <c r="A81" s="177" t="s">
        <v>282</v>
      </c>
      <c r="B81" s="178">
        <v>524</v>
      </c>
      <c r="C81" s="192">
        <v>270</v>
      </c>
      <c r="D81" s="191">
        <v>51.526717557251914</v>
      </c>
      <c r="E81" s="192">
        <v>250</v>
      </c>
      <c r="F81" s="191">
        <v>47.709923664122137</v>
      </c>
      <c r="G81" s="192">
        <v>4</v>
      </c>
      <c r="H81" s="193">
        <v>0.76335877862595414</v>
      </c>
      <c r="M81" s="16"/>
      <c r="N81" s="16"/>
      <c r="O81" s="16"/>
      <c r="P81" s="16"/>
    </row>
    <row r="82" spans="1:16">
      <c r="A82" s="5" t="s">
        <v>283</v>
      </c>
      <c r="B82" s="87">
        <v>171</v>
      </c>
      <c r="C82" s="72">
        <v>98</v>
      </c>
      <c r="D82" s="73">
        <v>57.309941520467831</v>
      </c>
      <c r="E82" s="72">
        <v>71</v>
      </c>
      <c r="F82" s="73">
        <v>41.520467836257311</v>
      </c>
      <c r="G82" s="238" t="s">
        <v>279</v>
      </c>
      <c r="H82" s="30" t="s">
        <v>279</v>
      </c>
      <c r="M82" s="16"/>
      <c r="N82" s="16"/>
      <c r="O82" s="16"/>
      <c r="P82" s="16"/>
    </row>
    <row r="83" spans="1:16">
      <c r="A83" s="177" t="s">
        <v>284</v>
      </c>
      <c r="B83" s="178">
        <v>153</v>
      </c>
      <c r="C83" s="192">
        <v>65</v>
      </c>
      <c r="D83" s="191">
        <v>42.483660130718953</v>
      </c>
      <c r="E83" s="192">
        <v>88</v>
      </c>
      <c r="F83" s="191">
        <v>57.51633986928104</v>
      </c>
      <c r="G83" s="201" t="s">
        <v>279</v>
      </c>
      <c r="H83" s="199" t="s">
        <v>279</v>
      </c>
      <c r="M83" s="16"/>
      <c r="N83" s="16"/>
      <c r="O83" s="16"/>
      <c r="P83" s="16"/>
    </row>
    <row r="84" spans="1:16">
      <c r="A84" s="5" t="s">
        <v>285</v>
      </c>
      <c r="B84" s="87">
        <v>356</v>
      </c>
      <c r="C84" s="72">
        <v>101</v>
      </c>
      <c r="D84" s="73">
        <v>28.370786516853936</v>
      </c>
      <c r="E84" s="72">
        <v>252</v>
      </c>
      <c r="F84" s="73">
        <v>70.786516853932582</v>
      </c>
      <c r="G84" s="72">
        <v>3</v>
      </c>
      <c r="H84" s="74">
        <v>0.84269662921348309</v>
      </c>
      <c r="M84" s="16"/>
      <c r="N84" s="16"/>
      <c r="O84" s="16"/>
      <c r="P84" s="16"/>
    </row>
    <row r="85" spans="1:16">
      <c r="A85" s="177" t="s">
        <v>286</v>
      </c>
      <c r="B85" s="178">
        <v>804</v>
      </c>
      <c r="C85" s="192">
        <v>461</v>
      </c>
      <c r="D85" s="191">
        <v>57.338308457711442</v>
      </c>
      <c r="E85" s="192">
        <v>333</v>
      </c>
      <c r="F85" s="191">
        <v>41.417910447761194</v>
      </c>
      <c r="G85" s="192">
        <v>9</v>
      </c>
      <c r="H85" s="193">
        <v>1.1194029850746268</v>
      </c>
      <c r="M85" s="16"/>
      <c r="N85" s="16"/>
      <c r="O85" s="16"/>
      <c r="P85" s="16"/>
    </row>
    <row r="86" spans="1:16" ht="12.75" customHeight="1">
      <c r="A86" s="5" t="s">
        <v>287</v>
      </c>
      <c r="B86" s="87">
        <v>260</v>
      </c>
      <c r="C86" s="72">
        <v>192</v>
      </c>
      <c r="D86" s="73">
        <v>73.846153846153854</v>
      </c>
      <c r="E86" s="72">
        <v>59</v>
      </c>
      <c r="F86" s="73">
        <v>22.692307692307693</v>
      </c>
      <c r="G86" s="72">
        <v>5</v>
      </c>
      <c r="H86" s="74">
        <v>1.9230769230769231</v>
      </c>
      <c r="M86" s="16"/>
      <c r="N86" s="16"/>
      <c r="O86" s="16"/>
      <c r="P86" s="16"/>
    </row>
    <row r="87" spans="1:16">
      <c r="A87" s="177" t="s">
        <v>288</v>
      </c>
      <c r="B87" s="178">
        <v>757</v>
      </c>
      <c r="C87" s="192">
        <v>315</v>
      </c>
      <c r="D87" s="191">
        <v>41.611624834874505</v>
      </c>
      <c r="E87" s="192">
        <v>434</v>
      </c>
      <c r="F87" s="191">
        <v>57.331571994715979</v>
      </c>
      <c r="G87" s="192">
        <v>7</v>
      </c>
      <c r="H87" s="193">
        <v>0.92470277410832236</v>
      </c>
      <c r="M87" s="16"/>
      <c r="N87" s="16"/>
      <c r="O87" s="16"/>
      <c r="P87" s="16"/>
    </row>
    <row r="88" spans="1:16">
      <c r="A88" s="5" t="s">
        <v>289</v>
      </c>
      <c r="B88" s="87">
        <v>2041</v>
      </c>
      <c r="C88" s="72">
        <v>1079</v>
      </c>
      <c r="D88" s="73">
        <v>52.866242038216562</v>
      </c>
      <c r="E88" s="71">
        <v>941</v>
      </c>
      <c r="F88" s="73">
        <v>46.10485056344929</v>
      </c>
      <c r="G88" s="72">
        <v>15</v>
      </c>
      <c r="H88" s="74">
        <v>0.73493385595296423</v>
      </c>
      <c r="M88" s="16"/>
      <c r="N88" s="16"/>
      <c r="O88" s="16"/>
      <c r="P88" s="16"/>
    </row>
    <row r="89" spans="1:16">
      <c r="A89" s="177" t="s">
        <v>290</v>
      </c>
      <c r="B89" s="178">
        <v>520</v>
      </c>
      <c r="C89" s="192">
        <v>352</v>
      </c>
      <c r="D89" s="191">
        <v>67.692307692307693</v>
      </c>
      <c r="E89" s="192">
        <v>159</v>
      </c>
      <c r="F89" s="191">
        <v>30.57692307692308</v>
      </c>
      <c r="G89" s="192">
        <v>3</v>
      </c>
      <c r="H89" s="193">
        <v>0.57692307692307698</v>
      </c>
      <c r="M89" s="16"/>
      <c r="N89" s="16"/>
      <c r="O89" s="16"/>
      <c r="P89" s="16"/>
    </row>
    <row r="90" spans="1:16">
      <c r="A90" s="5" t="s">
        <v>291</v>
      </c>
      <c r="B90" s="87">
        <v>173</v>
      </c>
      <c r="C90" s="72">
        <v>66</v>
      </c>
      <c r="D90" s="73">
        <v>38.150289017341038</v>
      </c>
      <c r="E90" s="72">
        <v>104</v>
      </c>
      <c r="F90" s="73">
        <v>60.115606936416185</v>
      </c>
      <c r="G90" s="72">
        <v>3</v>
      </c>
      <c r="H90" s="74">
        <v>1.7341040462427744</v>
      </c>
      <c r="M90" s="16"/>
      <c r="N90" s="16"/>
      <c r="O90" s="16"/>
      <c r="P90" s="16"/>
    </row>
    <row r="91" spans="1:16">
      <c r="A91" s="177" t="s">
        <v>292</v>
      </c>
      <c r="B91" s="178">
        <v>547</v>
      </c>
      <c r="C91" s="192">
        <v>350</v>
      </c>
      <c r="D91" s="191">
        <v>63.985374771480807</v>
      </c>
      <c r="E91" s="192">
        <v>191</v>
      </c>
      <c r="F91" s="191">
        <v>34.917733089579521</v>
      </c>
      <c r="G91" s="192">
        <v>6</v>
      </c>
      <c r="H91" s="193">
        <v>1.0968921389396709</v>
      </c>
      <c r="M91" s="16"/>
      <c r="N91" s="16"/>
      <c r="O91" s="16"/>
      <c r="P91" s="16"/>
    </row>
    <row r="92" spans="1:16">
      <c r="A92" s="5" t="s">
        <v>293</v>
      </c>
      <c r="B92" s="87">
        <v>329</v>
      </c>
      <c r="C92" s="72">
        <v>223</v>
      </c>
      <c r="D92" s="73">
        <v>67.781155015197569</v>
      </c>
      <c r="E92" s="72">
        <v>102</v>
      </c>
      <c r="F92" s="73">
        <v>31.003039513677809</v>
      </c>
      <c r="G92" s="72">
        <v>4</v>
      </c>
      <c r="H92" s="74">
        <v>1.21580547112462</v>
      </c>
      <c r="M92" s="16"/>
      <c r="N92" s="16"/>
      <c r="O92" s="16"/>
      <c r="P92" s="16"/>
    </row>
    <row r="93" spans="1:16">
      <c r="A93" s="177" t="s">
        <v>294</v>
      </c>
      <c r="B93" s="178">
        <v>190</v>
      </c>
      <c r="C93" s="192">
        <v>92</v>
      </c>
      <c r="D93" s="191">
        <v>48.421052631578945</v>
      </c>
      <c r="E93" s="192">
        <v>89</v>
      </c>
      <c r="F93" s="191">
        <v>46.842105263157897</v>
      </c>
      <c r="G93" s="192">
        <v>4</v>
      </c>
      <c r="H93" s="193">
        <v>2.1052631578947367</v>
      </c>
      <c r="M93" s="16"/>
      <c r="N93" s="16"/>
      <c r="O93" s="16"/>
      <c r="P93" s="16"/>
    </row>
    <row r="94" spans="1:16">
      <c r="A94" s="31" t="s">
        <v>295</v>
      </c>
      <c r="B94" s="88">
        <v>258</v>
      </c>
      <c r="C94" s="77">
        <v>224</v>
      </c>
      <c r="D94" s="78">
        <v>86.821705426356587</v>
      </c>
      <c r="E94" s="77">
        <v>29</v>
      </c>
      <c r="F94" s="78">
        <v>11.24031007751938</v>
      </c>
      <c r="G94" s="77">
        <v>3</v>
      </c>
      <c r="H94" s="79">
        <v>1.1627906976744187</v>
      </c>
      <c r="M94" s="115"/>
      <c r="N94" s="115"/>
      <c r="O94" s="115"/>
      <c r="P94" s="115"/>
    </row>
    <row r="95" spans="1:16" ht="69.75" customHeight="1">
      <c r="A95" s="347" t="s">
        <v>35</v>
      </c>
      <c r="B95" s="347"/>
      <c r="C95" s="347"/>
      <c r="D95" s="347"/>
      <c r="E95" s="347"/>
      <c r="F95" s="347"/>
      <c r="G95" s="347"/>
      <c r="H95" s="347"/>
    </row>
    <row r="96" spans="1:16" s="21" customFormat="1" ht="12.75" customHeight="1">
      <c r="A96" s="409"/>
      <c r="B96" s="410"/>
      <c r="C96" s="410"/>
      <c r="D96" s="410"/>
      <c r="E96" s="410"/>
      <c r="F96" s="410"/>
      <c r="G96" s="410"/>
      <c r="H96" s="410"/>
    </row>
    <row r="107" spans="1:8">
      <c r="A107" s="405"/>
      <c r="B107" s="405"/>
      <c r="C107" s="405"/>
      <c r="D107" s="405"/>
      <c r="E107" s="405"/>
      <c r="F107" s="405"/>
    </row>
    <row r="108" spans="1:8">
      <c r="A108" s="405"/>
      <c r="B108" s="405"/>
      <c r="C108" s="405"/>
      <c r="D108" s="405"/>
      <c r="E108" s="405"/>
      <c r="F108" s="405"/>
      <c r="G108" s="407"/>
      <c r="H108" s="407"/>
    </row>
    <row r="109" spans="1:8">
      <c r="A109" s="405"/>
      <c r="B109" s="407"/>
      <c r="C109" s="407"/>
      <c r="D109" s="407"/>
      <c r="E109" s="407"/>
      <c r="F109" s="407"/>
      <c r="G109" s="407"/>
      <c r="H109" s="407"/>
    </row>
  </sheetData>
  <mergeCells count="16">
    <mergeCell ref="A2:H2"/>
    <mergeCell ref="B4:C4"/>
    <mergeCell ref="C3:D3"/>
    <mergeCell ref="A3:A4"/>
    <mergeCell ref="A5:H5"/>
    <mergeCell ref="A109:H109"/>
    <mergeCell ref="A59:H59"/>
    <mergeCell ref="A96:H96"/>
    <mergeCell ref="A77:H77"/>
    <mergeCell ref="A41:H41"/>
    <mergeCell ref="A95:H95"/>
    <mergeCell ref="E3:F3"/>
    <mergeCell ref="G3:H3"/>
    <mergeCell ref="A107:F107"/>
    <mergeCell ref="A108:H108"/>
    <mergeCell ref="A23:H23"/>
  </mergeCells>
  <phoneticPr fontId="53" type="noConversion"/>
  <hyperlinks>
    <hyperlink ref="A1" location="Inhalt!A1" display="Inhalt!A1"/>
  </hyperlinks>
  <pageMargins left="0.70866141732283472" right="0.70866141732283472" top="0.78740157480314965" bottom="0.78740157480314965" header="0.31496062992125984" footer="0.31496062992125984"/>
  <pageSetup paperSize="9" scale="86" orientation="portrait" r:id="rId1"/>
  <headerFooter scaleWithDoc="0">
    <oddHeader>&amp;CBildung in Deutschland 2016 -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12</vt:i4>
      </vt:variant>
    </vt:vector>
  </HeadingPairs>
  <TitlesOfParts>
    <vt:vector size="25" baseType="lpstr">
      <vt:lpstr>Inhalt</vt:lpstr>
      <vt:lpstr>Abb. F1-2A</vt:lpstr>
      <vt:lpstr>Tab. F1-1A</vt:lpstr>
      <vt:lpstr>Tab. F1-2A</vt:lpstr>
      <vt:lpstr>Tab. F1-3web</vt:lpstr>
      <vt:lpstr>Tab. F1-4web</vt:lpstr>
      <vt:lpstr>Tab. F1-5web</vt:lpstr>
      <vt:lpstr>Tab. F1-6web</vt:lpstr>
      <vt:lpstr>Tab. F1-7web</vt:lpstr>
      <vt:lpstr>Tab. F1-8web</vt:lpstr>
      <vt:lpstr>Tab. F1-9web</vt:lpstr>
      <vt:lpstr>Tab. F1-10web</vt:lpstr>
      <vt:lpstr>Tab. F1-11web</vt:lpstr>
      <vt:lpstr>'Abb. F1-2A'!Druckbereich</vt:lpstr>
      <vt:lpstr>'Tab. F1-10web'!Druckbereich</vt:lpstr>
      <vt:lpstr>'Tab. F1-11web'!Druckbereich</vt:lpstr>
      <vt:lpstr>'Tab. F1-1A'!Druckbereich</vt:lpstr>
      <vt:lpstr>'Tab. F1-2A'!Druckbereich</vt:lpstr>
      <vt:lpstr>'Tab. F1-3web'!Druckbereich</vt:lpstr>
      <vt:lpstr>'Tab. F1-4web'!Druckbereich</vt:lpstr>
      <vt:lpstr>'Tab. F1-5web'!Druckbereich</vt:lpstr>
      <vt:lpstr>'Tab. F1-6web'!Druckbereich</vt:lpstr>
      <vt:lpstr>'Tab. F1-7web'!Druckbereich</vt:lpstr>
      <vt:lpstr>'Tab. F1-8web'!Druckbereich</vt:lpstr>
      <vt:lpstr>'Tab. F1-9web'!Druckbereich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Hiwi_Komm</cp:lastModifiedBy>
  <cp:lastPrinted>2016-06-06T09:23:25Z</cp:lastPrinted>
  <dcterms:created xsi:type="dcterms:W3CDTF">1996-10-17T05:27:31Z</dcterms:created>
  <dcterms:modified xsi:type="dcterms:W3CDTF">2016-07-06T10:14:38Z</dcterms:modified>
</cp:coreProperties>
</file>