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2825" yWindow="-75" windowWidth="12600" windowHeight="12240" tabRatio="896"/>
  </bookViews>
  <sheets>
    <sheet name="Inhalt" sheetId="1" r:id="rId1"/>
    <sheet name="Abb. F5-3A" sheetId="60" r:id="rId2"/>
    <sheet name="Tab. F5-1A" sheetId="56" r:id="rId3"/>
    <sheet name="Tab. F5-2A" sheetId="5" r:id="rId4"/>
    <sheet name="Tab. F5-3web" sheetId="43" r:id="rId5"/>
    <sheet name="Tab. F5-4web" sheetId="3" r:id="rId6"/>
    <sheet name="Tab. F5-5web" sheetId="44" r:id="rId7"/>
    <sheet name="Tab. F5-6web" sheetId="29" r:id="rId8"/>
    <sheet name="Tab. F5-7web" sheetId="59" r:id="rId9"/>
    <sheet name="Tab. F5-8web" sheetId="48" r:id="rId10"/>
    <sheet name="Tab F5-9web" sheetId="52" r:id="rId11"/>
    <sheet name="Tab. F5-10web" sheetId="13" r:id="rId12"/>
    <sheet name="Tab. F5-11web" sheetId="30" r:id="rId13"/>
    <sheet name="Tab. F5-12web" sheetId="57" r:id="rId14"/>
    <sheet name="Tab. F5-13web" sheetId="45" r:id="rId15"/>
    <sheet name="Tab. F5-14web" sheetId="51" r:id="rId16"/>
    <sheet name="Tab. F5_15web" sheetId="49" r:id="rId17"/>
    <sheet name="Tab F5-16web" sheetId="55" r:id="rId18"/>
    <sheet name="Tab F5-17web" sheetId="58" state="hidden" r:id="rId19"/>
  </sheets>
  <definedNames>
    <definedName name="_xlnm.Print_Area" localSheetId="13">'Tab. F5-12web'!$A$1:$T$87</definedName>
    <definedName name="_xlnm.Print_Area" localSheetId="14">'Tab. F5-13web'!$A$1:$T$79</definedName>
  </definedNames>
  <calcPr calcId="145621"/>
</workbook>
</file>

<file path=xl/calcChain.xml><?xml version="1.0" encoding="utf-8"?>
<calcChain xmlns="http://schemas.openxmlformats.org/spreadsheetml/2006/main">
  <c r="J34" i="60" l="1"/>
  <c r="G79" i="57"/>
  <c r="B24" i="43"/>
  <c r="C26" i="3"/>
  <c r="D26" i="3"/>
  <c r="E26" i="3"/>
  <c r="F26" i="3"/>
  <c r="G26" i="3"/>
  <c r="H26" i="3"/>
  <c r="I26" i="3"/>
  <c r="J26" i="3"/>
  <c r="K26" i="3"/>
  <c r="C27" i="3"/>
  <c r="D27" i="3"/>
  <c r="E27" i="3"/>
  <c r="F27" i="3"/>
  <c r="G27" i="3"/>
  <c r="H27" i="3"/>
  <c r="I27" i="3"/>
  <c r="J27" i="3"/>
  <c r="K27" i="3"/>
  <c r="C29" i="3"/>
  <c r="D29" i="3"/>
  <c r="E29" i="3"/>
  <c r="F29" i="3"/>
  <c r="G29" i="3"/>
  <c r="H29" i="3"/>
  <c r="I29" i="3"/>
  <c r="J29" i="3"/>
  <c r="K29" i="3"/>
  <c r="F8" i="44"/>
  <c r="G8" i="44"/>
  <c r="H8" i="44"/>
  <c r="I8" i="44"/>
  <c r="J8" i="44"/>
  <c r="K8" i="44"/>
  <c r="C12" i="29"/>
  <c r="D12" i="29"/>
  <c r="C91" i="48"/>
  <c r="D91" i="48"/>
  <c r="E91" i="48"/>
  <c r="F91" i="48"/>
  <c r="G91" i="48"/>
  <c r="H91" i="48"/>
  <c r="I91" i="48"/>
  <c r="J91" i="48"/>
  <c r="K91" i="48"/>
  <c r="C92" i="48"/>
  <c r="D92" i="48"/>
  <c r="E92" i="48"/>
  <c r="F92" i="48"/>
  <c r="G92" i="48"/>
  <c r="H92" i="48"/>
  <c r="I92" i="48"/>
  <c r="J92" i="48"/>
  <c r="K92" i="48"/>
  <c r="C93" i="48"/>
  <c r="D93" i="48"/>
  <c r="E93" i="48"/>
  <c r="F93" i="48"/>
  <c r="G93" i="48"/>
  <c r="H93" i="48"/>
  <c r="I93" i="48"/>
  <c r="J93" i="48"/>
  <c r="K93" i="48"/>
  <c r="C94" i="48"/>
  <c r="D94" i="48"/>
  <c r="E94" i="48"/>
  <c r="F94" i="48"/>
  <c r="G94" i="48"/>
  <c r="H94" i="48"/>
  <c r="I94" i="48"/>
  <c r="J94" i="48"/>
  <c r="K94" i="48"/>
  <c r="C63" i="57"/>
  <c r="F63" i="57"/>
  <c r="I63" i="57"/>
  <c r="L63" i="57"/>
  <c r="O63" i="57"/>
  <c r="C64" i="57"/>
  <c r="F64" i="57"/>
  <c r="I64" i="57"/>
  <c r="L64" i="57"/>
  <c r="O64" i="57"/>
  <c r="C65" i="57"/>
  <c r="F65" i="57"/>
  <c r="I65" i="57"/>
  <c r="L65" i="57"/>
  <c r="O65" i="57"/>
  <c r="D66" i="57"/>
  <c r="G66" i="57"/>
  <c r="J66" i="57"/>
  <c r="M66" i="57"/>
  <c r="P66" i="57"/>
  <c r="D77" i="57"/>
  <c r="G77" i="57"/>
  <c r="J77" i="57"/>
  <c r="M77" i="57"/>
  <c r="P77" i="57"/>
  <c r="C79" i="57"/>
  <c r="D79" i="57"/>
  <c r="F79" i="57"/>
  <c r="I79" i="57"/>
  <c r="J79" i="57"/>
  <c r="L79" i="57"/>
  <c r="M79" i="57"/>
  <c r="O79" i="57"/>
  <c r="P79" i="57"/>
  <c r="C83" i="57"/>
  <c r="D83" i="57"/>
  <c r="F83" i="57"/>
  <c r="G83" i="57"/>
  <c r="I83" i="57"/>
  <c r="J83" i="57"/>
  <c r="L83" i="57"/>
  <c r="M83" i="57"/>
  <c r="O83" i="57"/>
  <c r="P83" i="57"/>
  <c r="D85" i="57"/>
  <c r="G85" i="57"/>
  <c r="J85" i="57"/>
  <c r="M85" i="57"/>
  <c r="P85" i="57"/>
  <c r="C86" i="57"/>
  <c r="F86" i="57"/>
  <c r="I86" i="57"/>
  <c r="L86" i="57"/>
  <c r="O86" i="57"/>
  <c r="D36" i="45"/>
  <c r="E36" i="45"/>
  <c r="G36" i="45"/>
  <c r="J36" i="45"/>
  <c r="M36" i="45"/>
  <c r="P36" i="45"/>
  <c r="Q36" i="45"/>
  <c r="D38" i="45"/>
  <c r="G38" i="45"/>
  <c r="J38" i="45"/>
  <c r="M38" i="45"/>
  <c r="P38" i="45"/>
  <c r="C67" i="45"/>
  <c r="D67" i="45"/>
  <c r="F67" i="45"/>
  <c r="G67" i="45"/>
  <c r="I67" i="45"/>
  <c r="J67" i="45"/>
  <c r="L67" i="45"/>
  <c r="M67" i="45"/>
  <c r="P67" i="45"/>
  <c r="C71" i="45"/>
  <c r="F71" i="45"/>
  <c r="I71" i="45"/>
  <c r="L71" i="45"/>
  <c r="C72" i="45"/>
  <c r="F72" i="45"/>
  <c r="I72" i="45"/>
  <c r="L72" i="45"/>
  <c r="C73" i="45"/>
  <c r="F73" i="45"/>
  <c r="I73" i="45"/>
  <c r="L73" i="45"/>
  <c r="O73" i="45"/>
  <c r="C74" i="45"/>
  <c r="F74" i="45"/>
  <c r="I74" i="45"/>
  <c r="L74" i="45"/>
  <c r="O74" i="45"/>
  <c r="C76" i="45"/>
  <c r="F76" i="45"/>
  <c r="I76" i="45"/>
  <c r="L76" i="45"/>
  <c r="D36" i="51"/>
  <c r="E36" i="51"/>
  <c r="G36" i="51"/>
  <c r="H36" i="51"/>
  <c r="J36" i="51"/>
  <c r="K36" i="51"/>
  <c r="M36" i="51"/>
  <c r="N36" i="51"/>
  <c r="P36" i="51"/>
  <c r="Q36" i="51"/>
  <c r="S36" i="51"/>
  <c r="T36" i="51"/>
  <c r="S38" i="51"/>
  <c r="C67" i="51"/>
  <c r="D67" i="51"/>
  <c r="F67" i="51"/>
  <c r="G67" i="51"/>
  <c r="I67" i="51"/>
  <c r="J67" i="51"/>
  <c r="L67" i="51"/>
  <c r="M67" i="51"/>
  <c r="O67" i="51"/>
  <c r="S67" i="51"/>
  <c r="C72" i="51"/>
  <c r="F72" i="51"/>
  <c r="I72" i="51"/>
  <c r="L72" i="51"/>
  <c r="O72" i="51"/>
  <c r="D73" i="51"/>
  <c r="G73" i="51"/>
  <c r="J73" i="51"/>
  <c r="M73" i="51"/>
  <c r="P73" i="51"/>
  <c r="C75" i="51"/>
  <c r="D75" i="51"/>
  <c r="F75" i="51"/>
  <c r="G75" i="51"/>
  <c r="I75" i="51"/>
  <c r="J75" i="51"/>
  <c r="L75" i="51"/>
  <c r="M75" i="51"/>
  <c r="O75" i="51"/>
  <c r="P75" i="51"/>
  <c r="S75" i="51"/>
  <c r="C76" i="51"/>
  <c r="F76" i="51"/>
  <c r="I76" i="51"/>
  <c r="L76" i="51"/>
  <c r="O76" i="51"/>
</calcChain>
</file>

<file path=xl/sharedStrings.xml><?xml version="1.0" encoding="utf-8"?>
<sst xmlns="http://schemas.openxmlformats.org/spreadsheetml/2006/main" count="2600" uniqueCount="447">
  <si>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</si>
  <si>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</si>
  <si>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</si>
  <si>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</si>
  <si>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</si>
  <si>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</si>
  <si>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</si>
  <si>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</si>
  <si>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</si>
  <si>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</si>
  <si>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</si>
  <si>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Rechts-, Wirt-schafts- u. Sozialwiss.</t>
  </si>
  <si>
    <t>Staat</t>
  </si>
  <si>
    <t>Promoviertenquote (ISCED 6)</t>
  </si>
  <si>
    <t>Australien</t>
  </si>
  <si>
    <t>Österreich</t>
  </si>
  <si>
    <t>Tschechien</t>
  </si>
  <si>
    <t>Kanada</t>
  </si>
  <si>
    <t>Dänemark</t>
  </si>
  <si>
    <t>Finnland</t>
  </si>
  <si>
    <t>Deutschland</t>
  </si>
  <si>
    <t>Griechenland</t>
  </si>
  <si>
    <t>Ungarn</t>
  </si>
  <si>
    <t>Island</t>
  </si>
  <si>
    <t>Irland</t>
  </si>
  <si>
    <t>Italien</t>
  </si>
  <si>
    <t>Japan</t>
  </si>
  <si>
    <t>Niederlande</t>
  </si>
  <si>
    <t>Männlich</t>
  </si>
  <si>
    <t>Weiblich</t>
  </si>
  <si>
    <t>Ingenieurw., Informatik FH</t>
  </si>
  <si>
    <t>Wirtschaftwiss. FH</t>
  </si>
  <si>
    <t>Sozialwesen FH</t>
  </si>
  <si>
    <t>Ingenieurw., Informatik U</t>
  </si>
  <si>
    <t>Wirtschaftwiss. U</t>
  </si>
  <si>
    <t>Leitende Position</t>
  </si>
  <si>
    <t>Anteil nicht Erwerbstätiger</t>
  </si>
  <si>
    <t>Promotion</t>
  </si>
  <si>
    <t>Lehramt</t>
  </si>
  <si>
    <t>Bachelor (FH)</t>
  </si>
  <si>
    <t>Anzahl</t>
  </si>
  <si>
    <t>in %</t>
  </si>
  <si>
    <t>Insgesamt</t>
  </si>
  <si>
    <t>─</t>
  </si>
  <si>
    <t>Sport</t>
  </si>
  <si>
    <t>Kunst, Kunst-wiss.</t>
  </si>
  <si>
    <t>Erststudium: Anteil der Frauen (in %, bezogen auf alle Erstabsolventen)</t>
  </si>
  <si>
    <r>
      <t>Fächergruppen</t>
    </r>
    <r>
      <rPr>
        <vertAlign val="superscript"/>
        <sz val="9"/>
        <rFont val="Arial"/>
        <family val="2"/>
      </rPr>
      <t>1)</t>
    </r>
  </si>
  <si>
    <t>Mathematik, Naturwiss.</t>
  </si>
  <si>
    <t>Sprach- und Kulturwiss.</t>
  </si>
  <si>
    <t>Ingenieur-wiss.</t>
  </si>
  <si>
    <t>Veterinär-medizin</t>
  </si>
  <si>
    <t>Zurück zum Inhalt</t>
  </si>
  <si>
    <t>Promotionen insgesamt 
(alle Fächergruppen)</t>
  </si>
  <si>
    <t>Promotionsintensität</t>
  </si>
  <si>
    <t>Rechts-, Wirtschafts- und Sozialwiss.</t>
  </si>
  <si>
    <t>Veterinärmedizin</t>
  </si>
  <si>
    <t>Agrar-, Forst- und Ernährungswiss.</t>
  </si>
  <si>
    <t>Ingenieurwiss.</t>
  </si>
  <si>
    <t>Kunst, Kunstwiss.</t>
  </si>
  <si>
    <t>-</t>
  </si>
  <si>
    <t>Absolventinnen/Absolventen</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</si>
  <si>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</si>
  <si>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</si>
  <si>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</si>
  <si>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</si>
  <si>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</si>
  <si>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</si>
  <si>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t>
  </si>
  <si>
    <t>Volladäquat</t>
  </si>
  <si>
    <t>Vertikal adäquat</t>
  </si>
  <si>
    <t>Jahre nach Studienabschluss</t>
  </si>
  <si>
    <t>Abschlussjahr- gänge</t>
  </si>
  <si>
    <t>Fachhoch- schule</t>
  </si>
  <si>
    <t>Neuseeland</t>
  </si>
  <si>
    <t>Norwegen</t>
  </si>
  <si>
    <t>Polen</t>
  </si>
  <si>
    <t>Portugal</t>
  </si>
  <si>
    <t>Spanien</t>
  </si>
  <si>
    <t>Schweden</t>
  </si>
  <si>
    <t>Schweiz</t>
  </si>
  <si>
    <t>Türkei</t>
  </si>
  <si>
    <t>USA</t>
  </si>
  <si>
    <t>Jahr</t>
  </si>
  <si>
    <t>Humanmedizin, Gesundheitswiss.</t>
  </si>
  <si>
    <t>Anzahl/Promotionsintensität in %</t>
  </si>
  <si>
    <t>Universität</t>
  </si>
  <si>
    <t>Fächergruppe</t>
  </si>
  <si>
    <t>Promotionen insgesamt (ohne Human- und Veterinärmedizin)</t>
  </si>
  <si>
    <t>Mathematik/ Naturwiss.</t>
  </si>
  <si>
    <t>in %</t>
  </si>
  <si>
    <t>Absolven-tinnen und Absolventen</t>
  </si>
  <si>
    <t>HIS Bachelorbefragung</t>
  </si>
  <si>
    <t>2002, 2003</t>
  </si>
  <si>
    <t>Sächsische Absolventenstudie</t>
  </si>
  <si>
    <t>KOAB Absolventenbefragung</t>
  </si>
  <si>
    <t>Bachelor- u. Masterbefragung Rheinland Pfalz</t>
  </si>
  <si>
    <t>HIS Absolventenbefragung</t>
  </si>
  <si>
    <t>Andere Universitäten</t>
  </si>
  <si>
    <t>Anteil an den Promotionen in % (ohne Medizin)</t>
  </si>
  <si>
    <t>Anteil an den Studienanfängerinnen/-anfängern in % (ohne Medizin)</t>
  </si>
  <si>
    <t>Agrar-, Forst-, Ernährungs- wiss.</t>
  </si>
  <si>
    <t>Sprach- und Kultur-wiss.</t>
  </si>
  <si>
    <t>Fachrichtung</t>
  </si>
  <si>
    <t>(2)</t>
  </si>
  <si>
    <t>(4)</t>
  </si>
  <si>
    <t>Promotionsintensität (ohne Medizin)</t>
  </si>
  <si>
    <t>Studie</t>
  </si>
  <si>
    <t>Zwingend erforderlich</t>
  </si>
  <si>
    <t>Frankreich</t>
  </si>
  <si>
    <t>OECD-Durchschnitt</t>
  </si>
  <si>
    <t>Slowakische Republik</t>
  </si>
  <si>
    <t>Vereinigtes Königreich</t>
  </si>
  <si>
    <t>Human-medizin/
Gesund-heitswiss.</t>
  </si>
  <si>
    <t>Absol-ven-ten-quote</t>
  </si>
  <si>
    <t>Prüf-ungs-jahr</t>
  </si>
  <si>
    <t>Fachhochschule</t>
  </si>
  <si>
    <t>Mathematik, Naturwiss. U</t>
  </si>
  <si>
    <t>Prüfungsjahr</t>
  </si>
  <si>
    <t xml:space="preserve">Frauenanteil </t>
  </si>
  <si>
    <t>Quelle: Statistische Ämter des Bundes und der Länder, Hochschulstatistik</t>
  </si>
  <si>
    <r>
      <t>Prüf-ungs-jahr</t>
    </r>
    <r>
      <rPr>
        <vertAlign val="superscript"/>
        <sz val="9"/>
        <rFont val="Arial"/>
        <family val="2"/>
      </rPr>
      <t>1)</t>
    </r>
  </si>
  <si>
    <r>
      <t>Art des Hochschulabschlusses</t>
    </r>
    <r>
      <rPr>
        <vertAlign val="superscript"/>
        <sz val="9"/>
        <rFont val="Arial"/>
        <family val="2"/>
      </rPr>
      <t>2)</t>
    </r>
  </si>
  <si>
    <r>
      <t>Bachelor (U)</t>
    </r>
    <r>
      <rPr>
        <vertAlign val="superscript"/>
        <sz val="9"/>
        <rFont val="Arial"/>
        <family val="2"/>
      </rPr>
      <t>4)</t>
    </r>
  </si>
  <si>
    <r>
      <t>Master (U)</t>
    </r>
    <r>
      <rPr>
        <vertAlign val="superscript"/>
        <sz val="9"/>
        <rFont val="Arial"/>
        <family val="2"/>
      </rPr>
      <t>5)6)</t>
    </r>
  </si>
  <si>
    <r>
      <t>Master (FH)</t>
    </r>
    <r>
      <rPr>
        <vertAlign val="superscript"/>
        <sz val="9"/>
        <rFont val="Arial"/>
        <family val="2"/>
      </rPr>
      <t>6)</t>
    </r>
  </si>
  <si>
    <t>Fachhochschule insgesamt</t>
  </si>
  <si>
    <t>Universität insgesamt</t>
  </si>
  <si>
    <t>Fachlich adäquat</t>
  </si>
  <si>
    <t>Inadäquat</t>
  </si>
  <si>
    <t>Kohorte</t>
  </si>
  <si>
    <t xml:space="preserve">Staat </t>
  </si>
  <si>
    <t>Belgien</t>
  </si>
  <si>
    <t>.</t>
  </si>
  <si>
    <t>Israel</t>
  </si>
  <si>
    <t>Korea</t>
  </si>
  <si>
    <t>UK</t>
  </si>
  <si>
    <t>OECD-Mittel</t>
  </si>
  <si>
    <t>Brasilien</t>
  </si>
  <si>
    <t>Russische Föderation</t>
  </si>
  <si>
    <t>Indien</t>
  </si>
  <si>
    <t>China</t>
  </si>
  <si>
    <t>Südafrika</t>
  </si>
  <si>
    <t>Davon</t>
  </si>
  <si>
    <t>Darunter: Masterabschluss: Anzahl Masterabschlüsse in den Fächergruppen</t>
  </si>
  <si>
    <t>Darunter: Promotionen: Anzahl Promovierte in den Fächergruppen</t>
  </si>
  <si>
    <t>Folgeabschluss insgesamt: Anzahl Absolventinnen und Absolventen in den Fächergruppen</t>
  </si>
  <si>
    <t>2008/09
2009/10</t>
  </si>
  <si>
    <t>48 (60)</t>
  </si>
  <si>
    <t>Übergang in das Masterstudium (weiteres Studium insgesamt) bei Bachelorabschluss an …</t>
  </si>
  <si>
    <t>55 (78)</t>
  </si>
  <si>
    <r>
      <rPr>
        <b/>
        <sz val="10"/>
        <rFont val="Arial"/>
        <family val="2"/>
      </rPr>
      <t>•</t>
    </r>
    <r>
      <rPr>
        <sz val="9"/>
        <rFont val="Arial"/>
        <family val="2"/>
      </rPr>
      <t xml:space="preserve"> (58)</t>
    </r>
  </si>
  <si>
    <r>
      <rPr>
        <b/>
        <sz val="10"/>
        <rFont val="Arial"/>
        <family val="2"/>
      </rPr>
      <t>•</t>
    </r>
    <r>
      <rPr>
        <sz val="9"/>
        <rFont val="Arial"/>
        <family val="2"/>
      </rPr>
      <t xml:space="preserve"> (75)</t>
    </r>
  </si>
  <si>
    <r>
      <rPr>
        <b/>
        <sz val="10"/>
        <rFont val="Arial"/>
        <family val="2"/>
      </rPr>
      <t>•</t>
    </r>
    <r>
      <rPr>
        <sz val="9"/>
        <rFont val="Arial"/>
        <family val="2"/>
      </rPr>
      <t xml:space="preserve"> (50)</t>
    </r>
  </si>
  <si>
    <t>50 (53)</t>
  </si>
  <si>
    <t>72 (77)</t>
  </si>
  <si>
    <t>30-50 (•)</t>
  </si>
  <si>
    <t>80-90 (•)</t>
  </si>
  <si>
    <r>
      <t>Bayerisches Absolventenpanel</t>
    </r>
    <r>
      <rPr>
        <vertAlign val="superscript"/>
        <sz val="9"/>
        <rFont val="Arial"/>
        <family val="2"/>
      </rPr>
      <t>1)</t>
    </r>
  </si>
  <si>
    <r>
      <t>Statistische Ämter des Bundes und der Länder</t>
    </r>
    <r>
      <rPr>
        <vertAlign val="superscript"/>
        <sz val="9"/>
        <color indexed="8"/>
        <rFont val="Arial"/>
        <family val="2"/>
      </rPr>
      <t>2)</t>
    </r>
  </si>
  <si>
    <t>EU 21-Durchschnitt</t>
  </si>
  <si>
    <t>Bachelorabschluss an</t>
  </si>
  <si>
    <t>Traditioneller Abschluss (Diplom, Magister) an</t>
  </si>
  <si>
    <t>Merkmal der Erwerbstätigkeit</t>
  </si>
  <si>
    <t>Berufliche Stellung</t>
  </si>
  <si>
    <t>Leitungsposition</t>
  </si>
  <si>
    <t>Qualifizierte Sachbearbeitung</t>
  </si>
  <si>
    <t>Selbstständig</t>
  </si>
  <si>
    <t>Werkvertrag/Honorartätigkeit</t>
  </si>
  <si>
    <t>Unterqualifizierte Position</t>
  </si>
  <si>
    <r>
      <t>Wiss. qualifizierte Position</t>
    </r>
    <r>
      <rPr>
        <vertAlign val="superscript"/>
        <sz val="9"/>
        <color indexed="8"/>
        <rFont val="Arial"/>
        <family val="2"/>
      </rPr>
      <t>1)</t>
    </r>
  </si>
  <si>
    <t>(6)</t>
  </si>
  <si>
    <t>6</t>
  </si>
  <si>
    <t>2</t>
  </si>
  <si>
    <t>(26)</t>
  </si>
  <si>
    <t>Art des Arbeitsverhältnisses</t>
  </si>
  <si>
    <t>Unbefristet, Vollzeit</t>
  </si>
  <si>
    <t>Rechts-, Wirt-schafts- u. Sozial-wiss.</t>
  </si>
  <si>
    <t>Human-medizin, Gesundheits-wiss.</t>
  </si>
  <si>
    <t>Agrar-, Forst-, Ernährungs-wiss.</t>
  </si>
  <si>
    <t>Alter in Jahren</t>
  </si>
  <si>
    <t>Erstabschluss: Anzahl Absolventinnen und Absolventen in den Fächergruppen</t>
  </si>
  <si>
    <t>Darunter Bachelorabschlüsse: Anteil der Frauen (in %, bezogen auf Bachelorabschlüsse)</t>
  </si>
  <si>
    <t>Masterabschluss: Anteil der Frauen (in %, bezogen auf alle Masterabschlüsse)</t>
  </si>
  <si>
    <t>Promotionen: Anteil der Fächergruppen (in %, zeilenweise)</t>
  </si>
  <si>
    <t>Promotionen: Anteil der Frauen (in %, bezogen auf alle Promovierten)</t>
  </si>
  <si>
    <t>Masterabschluss: Anteil der Fächergruppen (in %, zeilenweise)</t>
  </si>
  <si>
    <t>Chile</t>
  </si>
  <si>
    <t>Estland</t>
  </si>
  <si>
    <t>Luxemburg</t>
  </si>
  <si>
    <t>Mexiko</t>
  </si>
  <si>
    <t>Slowakei</t>
  </si>
  <si>
    <t>Slowenien</t>
  </si>
  <si>
    <t>Vereinigte Staaten</t>
  </si>
  <si>
    <t>Argentinien</t>
  </si>
  <si>
    <t>Indonesien</t>
  </si>
  <si>
    <t>Russische Föd.</t>
  </si>
  <si>
    <t>Saudi-Arabien</t>
  </si>
  <si>
    <t>G20-Durchschnitt</t>
  </si>
  <si>
    <t>Universitäre Abschlüsse (ohne Lehramt), Erststudium</t>
  </si>
  <si>
    <t>Künstlerische Abschlüsse, Erststudium</t>
  </si>
  <si>
    <t>Fachhochschulabschluss, Erststudium</t>
  </si>
  <si>
    <t>Lehramtsabschlüsse insgesamt, Erststudium</t>
  </si>
  <si>
    <t>Bachelorabschlüsse, Erststudium</t>
  </si>
  <si>
    <t>Masterabschlüsse, weiteres Studium</t>
  </si>
  <si>
    <t>Promotionen</t>
  </si>
  <si>
    <t>IHF Bayern: Ergebnisse der ersten bayernweiten Befragung von Bachelor- und Masterabsolventen (http://www.bap.ihf.bayern.de/fileadmin/user_upload/BAP_Dateien/Absolventenjahrgaenge/2009-2010/BAP_0910.1_Zusammenfassung_der_Ergebnisse.pdf)</t>
  </si>
  <si>
    <t>Unbefristet, Teilzeit</t>
  </si>
  <si>
    <t>Befristet, Vollzeit</t>
  </si>
  <si>
    <t>Befristet, Teilzeit</t>
  </si>
  <si>
    <t>Sonstiges</t>
  </si>
  <si>
    <t>4</t>
  </si>
  <si>
    <t>(10)</t>
  </si>
  <si>
    <t>3</t>
  </si>
  <si>
    <t>1</t>
  </si>
  <si>
    <t>Adäquanz</t>
  </si>
  <si>
    <t>Nur vertikal adäquat</t>
  </si>
  <si>
    <t>Nur fachlich adäquat</t>
  </si>
  <si>
    <t>(65)</t>
  </si>
  <si>
    <t>in Euro (Median)</t>
  </si>
  <si>
    <t>Mit fixen und variablen Zulagen</t>
  </si>
  <si>
    <t>Jahreseinkommen (nur Vollzeitbeschäftigte)</t>
  </si>
  <si>
    <t>Bauing./Vermessung FH</t>
  </si>
  <si>
    <t>Rechtswissenschaft U</t>
  </si>
  <si>
    <t>Human-/Zahnmedizin</t>
  </si>
  <si>
    <t>Sozial- u. Geisteswiss. U</t>
  </si>
  <si>
    <t>Bachelorabschluss</t>
  </si>
  <si>
    <t>Traditioneller Studienabschluss</t>
  </si>
  <si>
    <t>Wirtschaftswiss. U</t>
  </si>
  <si>
    <t>(18)</t>
  </si>
  <si>
    <t>(7)</t>
  </si>
  <si>
    <t>Anteil nicht Erwebstätiger</t>
  </si>
  <si>
    <t>82</t>
  </si>
  <si>
    <t>8</t>
  </si>
  <si>
    <t>11</t>
  </si>
  <si>
    <t>Geistes- u. Sozialwiss.</t>
  </si>
  <si>
    <t>Ingenieurwiss., Informatik, Wirtschaftswiss.</t>
  </si>
  <si>
    <t>Fallzahlen (Erwerbstätige)</t>
  </si>
  <si>
    <t>Anteil an den Masteranfängerinnen/-anfängern in %</t>
  </si>
  <si>
    <t>Ist die Regel</t>
  </si>
  <si>
    <t>Ist von Vorteil</t>
  </si>
  <si>
    <t>Hat keine Bedeutung</t>
  </si>
  <si>
    <t>19</t>
  </si>
  <si>
    <t>68</t>
  </si>
  <si>
    <t>(16)</t>
  </si>
  <si>
    <t>(52)</t>
  </si>
  <si>
    <t>(11)</t>
  </si>
  <si>
    <t>(43)</t>
  </si>
  <si>
    <r>
      <t>Anforderungsniveau des ausgeübten Berufs</t>
    </r>
    <r>
      <rPr>
        <vertAlign val="superscript"/>
        <sz val="9"/>
        <color indexed="8"/>
        <rFont val="Arial"/>
        <family val="2"/>
      </rPr>
      <t>2)</t>
    </r>
  </si>
  <si>
    <t>(23)</t>
  </si>
  <si>
    <t>7</t>
  </si>
  <si>
    <t>Niveaustufe 4</t>
  </si>
  <si>
    <t>1) Einschließlich Beamtinnen und Beamte.</t>
  </si>
  <si>
    <t>Unbefristet Vollzeit</t>
  </si>
  <si>
    <t>Befristet Vollzeit</t>
  </si>
  <si>
    <t>Unbefristet Teilzeit</t>
  </si>
  <si>
    <t>Befristet Teilzeit</t>
  </si>
  <si>
    <r>
      <t>Sonstiges</t>
    </r>
    <r>
      <rPr>
        <vertAlign val="superscript"/>
        <sz val="9"/>
        <color indexed="8"/>
        <rFont val="Arial"/>
        <family val="2"/>
      </rPr>
      <t>1)</t>
    </r>
  </si>
  <si>
    <t>33</t>
  </si>
  <si>
    <t>49</t>
  </si>
  <si>
    <t>(30)</t>
  </si>
  <si>
    <t>(34)</t>
  </si>
  <si>
    <t>(20)</t>
  </si>
  <si>
    <t>(8)</t>
  </si>
  <si>
    <t>18</t>
  </si>
  <si>
    <t>57</t>
  </si>
  <si>
    <t>12</t>
  </si>
  <si>
    <t>5</t>
  </si>
  <si>
    <t>(17)</t>
  </si>
  <si>
    <t>(29)</t>
  </si>
  <si>
    <t>66</t>
  </si>
  <si>
    <t>15</t>
  </si>
  <si>
    <t>(15)</t>
  </si>
  <si>
    <t>(46)</t>
  </si>
  <si>
    <t>(28)</t>
  </si>
  <si>
    <t>73</t>
  </si>
  <si>
    <t>(49)</t>
  </si>
  <si>
    <t>(31)</t>
  </si>
  <si>
    <t>(14)</t>
  </si>
  <si>
    <t>(48.000)</t>
  </si>
  <si>
    <t>(50.800)</t>
  </si>
  <si>
    <t>45.200</t>
  </si>
  <si>
    <t>(37.600)</t>
  </si>
  <si>
    <t>54.000</t>
  </si>
  <si>
    <t>51.800</t>
  </si>
  <si>
    <t>40.900</t>
  </si>
  <si>
    <t>83</t>
  </si>
  <si>
    <t>133</t>
  </si>
  <si>
    <t>Mit Uni-Abschluss, im öffentlichen Dienst</t>
  </si>
  <si>
    <t>Mathematik, 
Naturwiss. U</t>
  </si>
  <si>
    <t>Wirtschaftswiss. FH</t>
  </si>
  <si>
    <t>Sozial- und 
Geisteswiss. U</t>
  </si>
  <si>
    <t>-</t>
    <phoneticPr fontId="44" type="noConversion"/>
  </si>
  <si>
    <t>/</t>
    <phoneticPr fontId="44" type="noConversion"/>
  </si>
  <si>
    <t>/</t>
    <phoneticPr fontId="44" type="noConversion"/>
  </si>
  <si>
    <t>/</t>
    <phoneticPr fontId="44" type="noConversion"/>
  </si>
  <si>
    <t>/</t>
    <phoneticPr fontId="44" type="noConversion"/>
  </si>
  <si>
    <t>/</t>
    <phoneticPr fontId="44" type="noConversion"/>
  </si>
  <si>
    <t>/</t>
    <phoneticPr fontId="44" type="noConversion"/>
  </si>
  <si>
    <t>25</t>
  </si>
  <si>
    <t>75</t>
  </si>
  <si>
    <t>(38)</t>
  </si>
  <si>
    <t>(62)</t>
  </si>
  <si>
    <t>17</t>
  </si>
  <si>
    <t>(57)</t>
  </si>
  <si>
    <t>Notwendigkeit eines Hochschulabschlusses für die Tätigkeit</t>
  </si>
  <si>
    <t>Niveaustufen 1 bis 3</t>
  </si>
  <si>
    <t>Westdeutschland</t>
  </si>
  <si>
    <t>Ostdeutschland</t>
  </si>
  <si>
    <t>Mit Ausbildung insgesamt</t>
  </si>
  <si>
    <t>Mit beruflicher Ausbildung</t>
  </si>
  <si>
    <t>Mit Hochschul-bildung</t>
  </si>
  <si>
    <t>Ohne Ausbildung</t>
  </si>
  <si>
    <t>(nicht im öff. Dienst)</t>
  </si>
  <si>
    <t>Sonstige G20-Staaten</t>
  </si>
  <si>
    <t>OECD- und EU-Staaten</t>
  </si>
  <si>
    <t>Nicht in Ausbildung</t>
  </si>
  <si>
    <t>Beschäftigt</t>
  </si>
  <si>
    <t>Erwerbslos</t>
  </si>
  <si>
    <t>Nicht im Arbeitsmarkt</t>
  </si>
  <si>
    <t>* Einschließlich Verwaltungsfachhochschulen.</t>
  </si>
  <si>
    <t>* Einschließlich Verwaltungsfachhochschulen.
1) Aufgliederung ohne die Fächergruppe „Außerhalb der Studienbereichsgliederung“. 
Quelle: Statistische Ämter des Bundes und der Länder, Hochschulstatistik</t>
  </si>
  <si>
    <t>Anteil von Absolventinnen insgesamt und in den Ingenieur- und Naturwissenschaften</t>
  </si>
  <si>
    <t>* ISCED 5A und 6, alle Abschlüsse, nicht nur Erstabschlüsse.</t>
  </si>
  <si>
    <t xml:space="preserve">* Ohne Fächergruppe Medizin/Gesundheitswissenschaften. </t>
  </si>
  <si>
    <t>** Förderung in der ersten oder zweiten Runde der Exzellenzinitiative (kombinierte Auswertung).</t>
  </si>
  <si>
    <t>Wirtschaftwiss. FH (nicht</t>
  </si>
  <si>
    <t>im öff. Dienst)</t>
  </si>
  <si>
    <t xml:space="preserve">Sozialwesen FH (im öff. </t>
  </si>
  <si>
    <t>Dienst)</t>
  </si>
  <si>
    <t>Anzahl Fälle (Berufl. Stellung)</t>
  </si>
  <si>
    <t>2) Anforderungsniveau des ausgeübten Berufs nach der vertikalen Dimension der KldB 2010: Niveaustufe 1: Helfer- und Anlerntätigkeiten, Niveaustufe 2: Fachlich ausgerichtete Tätigkeiten, Niveaustufe 3: Komplexe spezialistentätigkeiten, häufig durch eine berufliche Fort- und Weiterbildung vermittelt, Niveaustufe 4: hoch komplexe Tätigkeiten, typischerweise durch ein mindestens vierjähriges Hochschulstudium vermittelt (vgl. KldB 2010, Band 1, S. 29f.).</t>
  </si>
  <si>
    <t>* Arbeitslose in Prozent aller zivilen Erwerbspersonen (ohne Auszubildende) gleicher Qualifikation.</t>
  </si>
  <si>
    <t>Darunter Bachelorabschlüsse: Anteil der Fächergruppen (in %, zeilenweise)</t>
  </si>
  <si>
    <t>Agrar-, 
Forst-, 
Ernährungs- wiss.</t>
  </si>
  <si>
    <t>Davon
Mit FH-Abschluss, im öffentlichen Dienst</t>
  </si>
  <si>
    <t>Darunter
Sozialwesen FH</t>
  </si>
  <si>
    <t>Darunter
Ingenieurwiss., Informatik FH</t>
  </si>
  <si>
    <t>Darunter
Medizin</t>
  </si>
  <si>
    <t>Darunter
Ingenieurwiss., Informatik U</t>
  </si>
  <si>
    <t>Mit FH-Abschluss, nicht im öffentlichen Dienst</t>
  </si>
  <si>
    <t>Mit Uni-Abschluss, nicht im öffentlichen Dienst</t>
  </si>
  <si>
    <t>Qualifizierte Angestellten-position</t>
  </si>
  <si>
    <t>Selbstständig, freiberuflich, Werkvertrag</t>
  </si>
  <si>
    <t>Mit weiterem Studium</t>
  </si>
  <si>
    <t>Ohne weiteres Studium</t>
  </si>
  <si>
    <t>Darunter Staats-examen (ohne Lehramt)</t>
  </si>
  <si>
    <r>
      <t>Diplom (U) u. entsprech-ender Abschluss</t>
    </r>
    <r>
      <rPr>
        <vertAlign val="superscript"/>
        <sz val="9"/>
        <rFont val="Arial"/>
        <family val="2"/>
      </rPr>
      <t>3)</t>
    </r>
  </si>
  <si>
    <t>Diplom, Magister, künst-lerische, kirchliche oder sonstige  Abschlüsse</t>
  </si>
  <si>
    <t>Ingenieur-wissen-schaften</t>
  </si>
  <si>
    <t>Anteil der Absolventinnen und Absolventen, die auf die MINT-Fächer entfallen</t>
  </si>
  <si>
    <t>Art der Hochschule
Öffentlicher Dienst/ 
Nicht öffentlicher Dienst
Fachrichtung</t>
  </si>
  <si>
    <t>Bauing,, Vermessung U</t>
  </si>
  <si>
    <r>
      <t>Wiss. Qualifizierte Position</t>
    </r>
    <r>
      <rPr>
        <vertAlign val="superscript"/>
        <sz val="9"/>
        <color indexed="8"/>
        <rFont val="Arial"/>
        <family val="2"/>
      </rPr>
      <t>1)</t>
    </r>
  </si>
  <si>
    <t>In       Ausbildung</t>
  </si>
  <si>
    <t>Ingenieur-wiss., Informatik, Wirtschafts-wiss.</t>
  </si>
  <si>
    <t>Fach-hochschule</t>
  </si>
  <si>
    <t>In der Exzellenzinitiative geförderte Hochschulen  mit Zukunftskonzept</t>
  </si>
  <si>
    <t>In der Exzellenzinitiative geförderte Hochschulen mit mindestens einem Exzellenzcluster</t>
  </si>
  <si>
    <t>In der Exzellenzinitiative geförderte Hochschulen mit Graduiertenschule, ohne Exzellenzcluster</t>
  </si>
  <si>
    <r>
      <t>Nachrichtlich: 
Übergangsquoten in der Schweiz</t>
    </r>
    <r>
      <rPr>
        <vertAlign val="superscript"/>
        <sz val="9"/>
        <rFont val="Arial"/>
        <family val="2"/>
      </rPr>
      <t>3)</t>
    </r>
  </si>
  <si>
    <t>Fachhoch-schul-abschluss</t>
  </si>
  <si>
    <r>
      <t>Kanada</t>
    </r>
    <r>
      <rPr>
        <vertAlign val="superscript"/>
        <sz val="9"/>
        <rFont val="Arial"/>
        <family val="2"/>
      </rPr>
      <t>1)</t>
    </r>
  </si>
  <si>
    <t>1) Absolventinnenanteil in den Spalten für 2011 sind Werte für das Jahr 2010.</t>
  </si>
  <si>
    <t>Quelle: OECD, Anteil MINT-Fächer: OECD Online Education Database (Graduates by Field of Study); Absolventinnenanteil: Education at a glance 2013, T_A3.3 (web only)</t>
  </si>
  <si>
    <t>Universitäten</t>
  </si>
  <si>
    <t>* Nur Deutsche und Bildungsinländerinnen/Bildungsinländer.</t>
  </si>
  <si>
    <r>
      <t>Fachhochschulen</t>
    </r>
    <r>
      <rPr>
        <vertAlign val="superscript"/>
        <sz val="9"/>
        <color indexed="8"/>
        <rFont val="Arial"/>
        <family val="2"/>
      </rPr>
      <t>1)</t>
    </r>
  </si>
  <si>
    <t>1) Ohne Verwaltungsfachhochschulen.</t>
  </si>
  <si>
    <t>1) Nur Tendenzaussage wegen geringer Fallzahl.</t>
  </si>
  <si>
    <t>Tab. F5-3web: Frauenanteil an den Erstabsolventinnen und -absolventen* 1995 bis 2012 nach Hochschulart (in %)</t>
  </si>
  <si>
    <t>Tab. F5-5web: Anteil von Absolventinnen und Absolventen* in den MINT-Fächern sowie Anteil der Absolventinnen nach Geschlecht im internationalen Vergleich 2000 und 2011 (in %)</t>
  </si>
  <si>
    <t>Tab. F5-6web: Übergangsquoten in ein weiteres Studium nach dem Bachelorabschluss in verschiedenen Absolventenstudien (in %)</t>
  </si>
  <si>
    <t>Tab. F5-10web: Promotionen* und Promotionsintensität** 1993 bis 2012 nach Fächergruppen</t>
  </si>
  <si>
    <t>Tab. F5-11web: Studienanfängerinnen und -anfänger im Erst- und Masterstudium sowie Promotionen* 2005 bis 2012 nach Art der Förderung in der Exzellenzinitiative** (in %)</t>
  </si>
  <si>
    <t>Tab. F5-16web: Merkmale der Erwerbstätigkeit für Absolventinnen und Absolventen mit Bachelorabschluss sowie mit traditionellem Abschluss fünf Jahre nach dem Studienabschluss 2005 im Vergleich in ausgewählten Fachrichtungen</t>
  </si>
  <si>
    <t>Tab. F5-17web: Qualifikationsspezifische Arbeitslosenquoten* 1975 bis 2012 insgesamt sowie in Ost- und Westdeutschland (in %)</t>
  </si>
  <si>
    <t>Bauing., Vermessung U</t>
  </si>
  <si>
    <t>2007, 2008</t>
  </si>
  <si>
    <t xml:space="preserve">
30 (41)
</t>
  </si>
  <si>
    <t xml:space="preserve">
65 (75)
</t>
  </si>
  <si>
    <t>Abschlussquote im Tertiärbereich A (ISCED 5A)</t>
  </si>
  <si>
    <t>Abschlussquote im Tertiärbereich A
Weiblich</t>
  </si>
  <si>
    <t>Abschlussquote im Tertiärbereich A
Männlich</t>
  </si>
  <si>
    <t xml:space="preserve">Abb. F5-3A: Angemessenheit der Erwerbstätigkeit fünf Jahre nach dem Studienabschluss, nach Art des Abschlusses, Art der Hochschule und ausgewählten Fachrichtungen, Jahrgang 2005 (in %) </t>
  </si>
  <si>
    <t>Tab. F5-1A: Zahl der Erstabsolventinnen und -absolventen und Absolventenquote* 1995 bis 2012 nach Art des Hochschulabschlusses und Geschlecht</t>
  </si>
  <si>
    <t>Tab. F5-2A: Abschlussquote* im Tertiärbereich A** sowie Promoviertenquote* 1995, 2000, 2005 und 2009 bis 2011 insgesamt und nach Geschlecht im internationalen Vergleich (in %)</t>
  </si>
  <si>
    <t>Absolven-tinnen/ Absolventen</t>
  </si>
  <si>
    <t>Tab. F5-4web: Hochschulabsolventinnen und -absolventen* mit Erstabschluss und mit Bachelorabschluss für die Jahre 1995, 2000 und 2005 bis 2012 nach Fächergruppen, Geschlecht</t>
  </si>
  <si>
    <t>Erststudium: Anteil der Fächergruppen (in %)</t>
  </si>
  <si>
    <t xml:space="preserve">Darunter Bachelorabschlüsse </t>
  </si>
  <si>
    <t>Naturwissen-schaften</t>
  </si>
  <si>
    <t>1) Der Übergang ins Masterstudium schwankt zwischen den Fachrichtungen; deshalb ist eine Bandbreite angegeben. 
2) Die Übergangsquote der Statistischen Ämter des Bundes und der Länder beruht auf Daten der Prüfungs- und Studierendenstatistik, die über ein statistisches Verknüpfungsmerkmal, das aus in der Zeit unveränderlichen Merkmalen gebildet wird, zusammengeführt werden (vgl. S. Scharfe, Übergang vom Bachelor- zum Masterstudium an deutschen Hochschulen, in: Wirtschaft und Statistik 4/2009, S. 330-339). Die Ergebnisse stimmen im Trend mit den Befragungsdaten überein, weichen aus unbekannten Gründen in der Höhe aber deutlich ab.
3) Durchschnittswerte für die angegebenen Jahrgänge.</t>
  </si>
  <si>
    <t>Tab. F5-7web: Studierende* in Masterstudiengängen und Anzahl der Bachelorabschlüsse** nach Art der Hochschule  2005 bis 2012 (Anzahl)</t>
  </si>
  <si>
    <t>Studierende im Masterstudium</t>
  </si>
  <si>
    <t>Bachelorabschlüsse</t>
  </si>
  <si>
    <t>Tab. F5-8web: Hochschulabsolventinnen und -absolventen* mit Folgeabschluss** mit Masterabschluss und mit Promotion für die Jahre 1995, 2000 und 2005 bis 2012 nach Fächergruppen, Geschlecht</t>
  </si>
  <si>
    <t>Tab. F5-9web: Alter der Hochschulabsolventinnen und -absolventen* 2003, 2005, 2007, 2009, 2010 bis 2012 nach Fächergruppen und Art des Abschlusses (arithm. Mittel)</t>
  </si>
  <si>
    <t>Davon: Bachelorabschlüsse an Universitäten, Erststudium</t>
  </si>
  <si>
    <t>Davon: Bachelorabschlüsse an Fachhochschulen Erststudium</t>
  </si>
  <si>
    <t>Tab. F5-13web: Adäquanz der Erwerbstätigkeit ein Jahr, fünf und zehn Jahre nach dem Studienabschluss 1997, 2001, 2005 und 2009* nach ausgewählten Fachrichtungen und Art des Abschlusses** (in % der Erwerbstätigen***)</t>
  </si>
  <si>
    <t>Tab. F5-14web: Berufliche Stellung ein Jahr, fünf und zehn Jahre nach dem Studienabschluss 1997, 2001, 2005 und 2009* in ausgewählten Fachrichtungen und nach Art des Abschlusses** (in % der Erwerbstätigen)***</t>
  </si>
  <si>
    <t>Tab. F5-15web: Anteil 15 bis 29-Jähriger mit Tertiärabschlussnach aktuellem Ausbildungsstatus/ beruflichem Status im internationalen Vergleich 2011 (in %)</t>
  </si>
  <si>
    <t xml:space="preserve">** Ohne Fächergruppe Medizin/Gesundheitswissenschaften </t>
  </si>
  <si>
    <t>Folgeabschluss: Anteil der Fächergruppen (in %, zeilenweise)</t>
  </si>
  <si>
    <t>Folgeabschluss: Anteil der Frauen (in %, bezogen auf alle Folgeabschlüsse)</t>
  </si>
  <si>
    <t>*   Promotion als Abschluss eines Folgestudiums.
** Promotionsintensität = Promovierte des aktuellen Jahres dividiert durch (Durchschnitt der Erstabsolventen mit traditionellem Abschluss vier, fünf und sechs Jahre zuvor plus Durchschnitt der Bachelor (einschl. BA Lehramt) sechs, sieben und acht Jahre zuvor). Gegenüber dem vorherigen Bildungsbericht (Tab. F4-5web) wurde die Berechnung der Promotionsintensität verändert, um die Wirkungen der Studienstrukturreform zu berücksichtigen. Die neue Berechnungsweise wirkt sich ab 2006 aus, da für diesen Jahrgang erstmals Bachelorabsolventen des Jahres 2000 eingehen.</t>
  </si>
  <si>
    <t>* Absolventenquote in nationaler Abgrenzung: Anteil der Absolventen an der Bevölkerung des entsprechenden Alters. Es werden Quoten für einzelne Altersjahrgänge berechnet und anschließend aufsummiert (Quotensummenverfahren). 
1) Prüfungsjahr: Winter- und nachfolgendes Sommersemester. 
2) Einschließlich Verwaltungsfachhochschulen.
3) Einschließlich künstlerischer und sonstiger Abschlüsse.
4) Einschließlich Bachelor (KH).
5) Einschließlich Master (KH).
6) Konsekutive Masterabschlüsse wurden bis einschließlich Sommersemester 2009 in der Hochschulstatistik als Erstabschlüsse gezählt. Dadurch entsteht das Problem der Doppelzählung von Erstabschlüssen, das wegen der bisher geringen Zahl an Masterabschlüssen allerdings nur geringe Auswirkungen hat. Seit dem Wintersemester 2009/10 werden konsekutive Masterabschlüsse als Zweitstudium bzw. -abschluss gezählt.
Quelle: Statistische Ämter des Bundes und der Länder, Hochschulstatistik</t>
  </si>
  <si>
    <t>Quelle: DZHW, Absolventenpanel</t>
  </si>
  <si>
    <t>Quelle: IAB, Qualifikationsspezifische Arbeitslosenquoten,14.10.2013</t>
  </si>
  <si>
    <t>Tab. F5-1A: Zahl der Erstabsolventinnen und -absolventen und Absolventenquote 1995 bis 2012 nach Art des Hochschulabschlusses und Geschlecht</t>
  </si>
  <si>
    <t>Tab. F5-2A: Abschlussquote im Tertiärbereich A sowie Promoviertenquote* 1995, 2000, 2005 und 2009 bis 2011 insgesamt und nach Geschlecht im internationalen Vergleich (in %)</t>
  </si>
  <si>
    <t>Tab. F5-3web: Frauenanteil an den Erstabsolventinnen und -absolventen 1995 bis 2012 nach Hochschulart (in %)</t>
  </si>
  <si>
    <t>Tab. F5-4web: Hochschulabsolventinnen und -absolventen mit Erstabschluss und mit Bachelorabschluss für die Jahre 1995, 2000 und 2005 bis 2012 nach Fächergruppen, Geschlecht</t>
  </si>
  <si>
    <t>Tab. F5-5web: Anteil von Absolventinnen und Absolventen in den MINT-Fächern sowie Anteil der Absolventinnen nach Geschlecht im internationalen Vergleich 2000 und 2011 (in %)</t>
  </si>
  <si>
    <t>Tab. F5-7web: Studierende in Masterstudiengängen und Anzahl der Bachelorabschlüsse nach Art der Hochschule  2005 bis 2012 (Anzahl)</t>
  </si>
  <si>
    <t>Tab. F5-8web: Hochschulabsolventinnen und -absolventen mit Folgeabschluss mit Masterabschluss und mit Promotion für die Jahre 1995, 2000 und 2005 bis 2012 nach Fächergruppen, Geschlecht</t>
  </si>
  <si>
    <t>Tab. F5-9web: Alter der Hochschulabsolventinnen und -absolventen 2003, 2005, 2007, 2009, 2010 bis 2012 nach Fächergruppen und Art des Abschlusses (arithm. Mittel)</t>
  </si>
  <si>
    <t>Tab. F5-10web: Promotionen und Promotionsintensität 1993 bis 2012 nach Fächergruppen</t>
  </si>
  <si>
    <t>Tab. F5-11web: Studienanfängerinnen und -anfänger im Erst- und Masterstudium sowie Promotionen 2005 bis 2012 nach Art der Förderung in der Exzellenzinitiative (in %)</t>
  </si>
  <si>
    <t>Tab. F5-12web: Arbeitszeit und Befristung ein Jahr, fünf und zehn Jahre nach dem Studienabschluss 1997, 2001, 2005 unf 2009 nach ausgewählten Fachrichtungen und Art des Abschlusses (in % der Erwerbstätigen)</t>
  </si>
  <si>
    <t>Tab. F5-13web: Adäquanz der Erwerbstätigkeit ein Jahr, fünf und zehn Jahre nach dem Studienabschluss 1997, 2001, 2005 und 2009 nach ausgewählten Fachrichtungen und Art des Abschlusses (in % der Erwerbstätigen)</t>
  </si>
  <si>
    <t>Tab. F5-14web: Berufliche Stellung ein Jahr, fünf und zehn Jahre nach dem Studienabschluss 1997, 2001, 2005 und 2009 in ausgewählten Fachrichtungen und nach Art des Abschlusses (in % der Erwerbstätigen)</t>
  </si>
  <si>
    <t>* Soweit verfügbar berichten die Staaten Nettoquoten. Nettoquoten werden berechnet, indem die Absolventen ins Verhältnis zur Bevölkerung des jeweiligen Alters gesetzt werden. Die Anteilswerte werden sodann zur Gesamtquote aufsummiert. Dieses Verfahren wird häufig auch als OECD-Verfahren (Quotensummenverfahren) bezeichnet.
Für die übrigen Staaten werden Bruttoquoten nachgewiesen, d.h. als Anteil der Absolventinnen/Absolventen mit Erstabschluss im Tertiärbereich A an der Bevölkerung im typischen Abschlussalter. Für 2011 werden Bruttoquoten z.B. für folgende Staaten berechnet: ISCED 5A: Japan, Türkei, Vereinigte Staaten, ISCED 6: Frankreich, Japan, Niederlande, Polen, Vereinigte Staaten.
** Tertiärbereich A (ISCED 5A): Studiengänge an Hochschulen (ohne Verwaltungsfachhochschulen).
Quelle: OECD, Bildung auf einen Blick 2013, Tab. A3.2a, A3.2b, A3.2c</t>
  </si>
  <si>
    <t xml:space="preserve">
Quelle: Statistische Ämter des Bundes und der Länder, Hochschulstatistik, Recherche in DZHW-ICEland</t>
  </si>
  <si>
    <t>* Einschließlich Verwaltungsfachhochschulen.
** Abschluss eines weiteren Studiums, alle Abschlussarten.
1) Aufgliederung ohne die Fächergruppe „Außerhalb der Studienbereichsgliederung“ .
Quelle: Statistische Ämter des Bundes und der Länder, Hochschulstatistik, eigene Berechnungen</t>
  </si>
  <si>
    <t>* Einschließlich Verwaltungsfachhochschulen.
1) Aufgliederung ohne die Fächergruppe „Außerhalb der Studienbereichsgliederung“. 
Quelle: Statistische Ämter des Bundes und der Länder, Hochschulstatistik, eigene Berechnungen</t>
  </si>
  <si>
    <t>Quelle: Statistische Ämter des Bundes und der Länder, Hochschulstatistik, Recherche in DZHW-ICE-Land, eigene Berechnungen</t>
  </si>
  <si>
    <t>Quelle: Statistische Ämter des Bundes und der Länder, Hochschulstatistik, Recherche in DZHW-ICEland, eigene Berechnungen</t>
  </si>
  <si>
    <t>* Für die Abschlussjahrgänge 1997 und 2001 liegen drei Befragungswellen vor (ein, fünf und zehn Jahre nach Studienabschluss), für den Abschlussjahrgang 2005 zwei Befragungswellen, für den Abschlussjahrgang 2009 eine Befragungswelle.
** Bachelorabsolventen sind erst seit 2005 in hinreichender Anzahl vertreten. Gesamtwerte nach Hochschulart können für die Bachelors noch nicht ausgewiesen werden.. 
*** Bezugsgröße der Anteilswerte sind die Erwerbstätigen einschließlich der Personen in Elternzeit.
1) Referendariat, zweite Ausbildungsphase, Trainee, Volontariat, Selbständigkeit, Erwerbstätige ohne fest vereinbarte Arbeitszeit.
Quelle: DZHW, Absolventenpanel</t>
  </si>
  <si>
    <t>* Für die Abschlussjahrgänge 1997 und 2001 liegen drei Befragungswellen vor (ein, fünf und zehn Jahre nach Studienabschluss), für den Abschlussjahrgang 2005 zwei Befragungswellen, für den Abschlussjahrgang 2009 eine Befragungswelle.
** Bachelorabsolventen sind erst seit 2005 in hinreichender Anzahl vertreten. Gesamtwerte nach Hochschulart können für die Bachelors noch nicht ausgewiesen werden. 
*** Bezugsgröße der Anteilswerte sind die Erwerbstätigen einschließlich der Personen in Elternzeit.
1) Einschließlich Beamtinnen und Beamte. 
2) Ausführende Angestellte, (Fach-)Arbeiter, Un-/Angelernte, mithelfende Familienangehörige. 
Quelle: DZHW, Absolventenpanel</t>
  </si>
  <si>
    <t>* Für die Abschlussjahrgänge 1997 und 2001 liegen drei Befragungswellen vor (ein, fünf und zehn Jahre nach Studienabschluss), für den Abschlussjahrgang 2005 zwei Befragungswellen, für den Abschlussjahrgang 2009 eine Befragungswelle.
** Bachelorabsolventen sind erst seit 2005 in hinreichender Anzahl vertreten. Gesamtwerte nach Hochschulart können für die Bachelors noch nicht ausgewiesen werden. 
*** Bezugsgröße der Anteilswerte sind die Erwerbstätigen einschließlich der Personen in Elternzeit.
Quelle: DZHW, Absolventenpanel</t>
  </si>
  <si>
    <t>Quelle: OECD, Bildung auf einen Blick 2013</t>
  </si>
  <si>
    <t>Quelle: DZWH, Absolventenpanel 2005, zweite Befragung</t>
  </si>
  <si>
    <t>Quellen:</t>
  </si>
  <si>
    <t>Minks, K.-H.; Briedis, K.(2005): Der Bachelor als Sprungbrett? Teil II: Der Verbleib nach dem Bachelorstudium. HIS Kurzinformation A4/2995. Hannover: HIS.</t>
  </si>
  <si>
    <t>Rehn, T.; Brandt, G.; Fabian, G.; Briedis, K. (2011): Hochschulabschlüsse im Umbruch. Studium und Übergang von Absolventinnen und Absolventen reformierter und traditioneller Studiengänge des Jahrgangs 2009. HIS Forum Hochschule 17/2011. Hannover: HIS.</t>
  </si>
  <si>
    <t xml:space="preserve">Kooperationsprojekt Absolventenstudien (2009): Generation Vielfalt. Mimeo. Kassel: INCHER. </t>
  </si>
  <si>
    <t>Lenz. K.; Wolter, A. et al. (2010): Sächsische Absolventenstudie. Dresden: Sächsisches Zentrum für Bildungs- und Hochschulplanung.</t>
  </si>
  <si>
    <t xml:space="preserve">86 (-)
</t>
  </si>
  <si>
    <t xml:space="preserve">
21 (-)</t>
  </si>
  <si>
    <t>2002-2009
2008-2010</t>
  </si>
  <si>
    <t>Bundesamt für Statistik BFS (2012): Bologna-Barometer 2013 (http://www.bfs.admin.ch/bfs/portal/de/index/themen/15/06/dos/blank/03/02.html, 
Zugriff am 28.5.2014)</t>
  </si>
  <si>
    <r>
      <rPr>
        <b/>
        <sz val="10"/>
        <rFont val="Arial"/>
        <family val="2"/>
      </rPr>
      <t>•</t>
    </r>
    <r>
      <rPr>
        <sz val="9"/>
        <rFont val="Arial"/>
        <family val="2"/>
      </rPr>
      <t xml:space="preserve"> (78)</t>
    </r>
  </si>
  <si>
    <t xml:space="preserve">Neßler, C.; Oestreicher, W.; Berg, H.; Strübig, I. (2010): Bachelor- und Masterabsolvent/-innen in Rheinland-Pfalz. Ergebnisse der landesweiten Befragung im Abschlusszeitraum SS2007 bis SS2008. </t>
  </si>
  <si>
    <t>Inhalt</t>
  </si>
  <si>
    <t>Tab. F5-12web: Arbeitszeit und Befristung ein Jahr, fünf und zehn Jahre nach dem Studienabschluss 1997, 2001, 2005 und 2009* nach ausgewählten Fachrichtungen und Art des Abschlusses** (in % der Erwerbstätigen***)</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</si>
</sst>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80" formatCode="_(&quot;$&quot;* #,##0_);_(&quot;$&quot;* \(#,##0\);_(&quot;$&quot;* &quot;-&quot;_);_(@_)"/>
    <numFmt numFmtId="181" formatCode="_(* #,##0_);_(* \(#,##0\);_(* &quot;-&quot;_);_(@_)"/>
    <numFmt numFmtId="182" formatCode="_(&quot;$&quot;* #,##0.00_);_(&quot;$&quot;* \(#,##0.00\);_(&quot;$&quot;* &quot;-&quot;??_);_(@_)"/>
    <numFmt numFmtId="183" formatCode="_(* #,##0.00_);_(* \(#,##0.00\);_(* &quot;-&quot;??_);_(@_)"/>
    <numFmt numFmtId="184" formatCode="0.0"/>
    <numFmt numFmtId="185" formatCode="_([$€]* #,##0.00_);_([$€]* \(#,##0.00\);_([$€]* &quot;-&quot;??_);_(@_)"/>
    <numFmt numFmtId="187" formatCode="#,##0.0"/>
    <numFmt numFmtId="217" formatCode="##\ ##\ ##\ ###"/>
    <numFmt numFmtId="218" formatCode="##\ ##"/>
    <numFmt numFmtId="219" formatCode="##\ ##\ #"/>
    <numFmt numFmtId="220" formatCode="##\ ##\ ##"/>
  </numFmts>
  <fonts count="57" x14ac:knownFonts="1">
    <font>
      <sz val="10"/>
      <name val="Arial"/>
    </font>
    <font>
      <sz val="10"/>
      <name val="Arial"/>
    </font>
    <font>
      <b/>
      <sz val="11"/>
      <name val="Arial"/>
      <family val="2"/>
    </font>
    <font>
      <sz val="11"/>
      <name val="Arial"/>
      <family val="2"/>
    </font>
    <font>
      <u/>
      <sz val="10"/>
      <color indexed="12"/>
      <name val="Arial"/>
      <family val="2"/>
    </font>
    <font>
      <sz val="11"/>
      <name val="Arial"/>
      <family val="2"/>
    </font>
    <font>
      <b/>
      <sz val="9"/>
      <name val="Arial"/>
      <family val="2"/>
    </font>
    <font>
      <sz val="9"/>
      <name val="Arial"/>
      <family val="2"/>
    </font>
    <font>
      <b/>
      <sz val="9"/>
      <name val="Symbol"/>
      <family val="1"/>
    </font>
    <font>
      <sz val="10"/>
      <name val="Arial"/>
      <family val="2"/>
    </font>
    <font>
      <vertAlign val="superscript"/>
      <sz val="9"/>
      <name val="Arial"/>
      <family val="2"/>
    </font>
    <font>
      <sz val="9"/>
      <color indexed="8"/>
      <name val="Arial"/>
      <family val="2"/>
    </font>
    <font>
      <sz val="8"/>
      <name val="Arial"/>
      <family val="2"/>
    </font>
    <font>
      <sz val="8"/>
      <name val="Arial"/>
      <family val="2"/>
    </font>
    <font>
      <sz val="8.5"/>
      <name val="Arial"/>
      <family val="2"/>
    </font>
    <font>
      <vertAlign val="superscript"/>
      <sz val="9"/>
      <color indexed="8"/>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8"/>
      <color indexed="8"/>
      <name val="MS Sans Serif"/>
      <family val="2"/>
    </font>
    <font>
      <b/>
      <sz val="10"/>
      <name val="Arial"/>
      <family val="2"/>
    </font>
    <font>
      <sz val="8"/>
      <name val="Arial"/>
      <family val="2"/>
    </font>
    <font>
      <sz val="10"/>
      <color indexed="8"/>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b/>
      <sz val="8"/>
      <name val="Arial"/>
      <family val="2"/>
    </font>
    <font>
      <b/>
      <sz val="10"/>
      <name val="Arial"/>
      <family val="2"/>
    </font>
    <font>
      <sz val="9"/>
      <name val="Symbol"/>
      <family val="1"/>
    </font>
    <font>
      <u/>
      <sz val="9"/>
      <color indexed="12"/>
      <name val="Arial"/>
      <family val="2"/>
    </font>
    <font>
      <sz val="9"/>
      <name val="Arial"/>
      <family val="2"/>
    </font>
    <font>
      <b/>
      <sz val="9"/>
      <name val="Arial"/>
      <family val="2"/>
    </font>
    <font>
      <sz val="10"/>
      <name val="Arial"/>
      <family val="2"/>
    </font>
    <font>
      <sz val="10"/>
      <color indexed="8"/>
      <name val="MS Sans Serif"/>
      <family val="2"/>
    </font>
    <font>
      <b/>
      <sz val="8"/>
      <color indexed="8"/>
      <name val="MS Sans Serif"/>
      <family val="2"/>
    </font>
    <font>
      <u/>
      <sz val="10"/>
      <color indexed="12"/>
      <name val="Arial"/>
      <family val="2"/>
    </font>
    <font>
      <b/>
      <sz val="10"/>
      <name val="Arial"/>
      <family val="2"/>
    </font>
    <font>
      <sz val="8"/>
      <color indexed="8"/>
      <name val="MS Sans Serif"/>
      <family val="2"/>
    </font>
    <font>
      <sz val="9"/>
      <color indexed="8"/>
      <name val="Arial"/>
      <family val="2"/>
    </font>
    <font>
      <sz val="8.5"/>
      <color indexed="8"/>
      <name val="Arial"/>
      <family val="2"/>
    </font>
    <font>
      <sz val="8"/>
      <name val="Verdana"/>
      <family val="2"/>
    </font>
    <font>
      <u/>
      <sz val="10"/>
      <color indexed="12"/>
      <name val="Arial"/>
      <family val="2"/>
    </font>
    <font>
      <sz val="9"/>
      <color indexed="8"/>
      <name val="Symbol"/>
      <family val="1"/>
    </font>
    <font>
      <u/>
      <sz val="7"/>
      <color indexed="12"/>
      <name val="MetaNormalLF-Roman"/>
      <family val="2"/>
    </font>
    <font>
      <sz val="8"/>
      <name val="Times New Roman"/>
      <family val="1"/>
    </font>
    <font>
      <b/>
      <sz val="8"/>
      <color indexed="8"/>
      <name val="MS Sans Serif"/>
      <family val="2"/>
    </font>
    <font>
      <sz val="9"/>
      <color indexed="8"/>
      <name val="Arial"/>
      <family val="2"/>
    </font>
    <font>
      <sz val="9"/>
      <color indexed="63"/>
      <name val="Arial"/>
      <family val="2"/>
    </font>
    <font>
      <sz val="8"/>
      <color indexed="8"/>
      <name val="Arial"/>
      <family val="2"/>
    </font>
    <font>
      <sz val="9"/>
      <name val="Traditional Arabic"/>
      <family val="1"/>
    </font>
    <font>
      <b/>
      <i/>
      <sz val="8.5"/>
      <name val="Arial"/>
      <family val="2"/>
    </font>
    <font>
      <sz val="8.5"/>
      <color rgb="FF000000"/>
      <name val="Arial"/>
      <family val="2"/>
    </font>
    <font>
      <sz val="9"/>
      <color rgb="FF000000"/>
      <name val="Arial"/>
      <family val="2"/>
    </font>
  </fonts>
  <fills count="13">
    <fill>
      <patternFill patternType="none"/>
    </fill>
    <fill>
      <patternFill patternType="gray125"/>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rgb="FFC6D9F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66">
    <xf numFmtId="0" fontId="0" fillId="0" borderId="0"/>
    <xf numFmtId="218" fontId="48" fillId="0" borderId="1">
      <alignment horizontal="left"/>
    </xf>
    <xf numFmtId="219" fontId="48" fillId="0" borderId="1">
      <alignment horizontal="left"/>
    </xf>
    <xf numFmtId="220" fontId="48" fillId="0" borderId="1">
      <alignment horizontal="left"/>
    </xf>
    <xf numFmtId="217" fontId="48" fillId="0" borderId="1">
      <alignment horizontal="left"/>
    </xf>
    <xf numFmtId="0" fontId="12" fillId="2" borderId="2"/>
    <xf numFmtId="0" fontId="12" fillId="0" borderId="1"/>
    <xf numFmtId="0" fontId="16" fillId="3" borderId="0">
      <alignment horizontal="center" vertical="center"/>
    </xf>
    <xf numFmtId="0" fontId="1" fillId="4" borderId="0">
      <alignment horizontal="center" wrapText="1"/>
    </xf>
    <xf numFmtId="0" fontId="36" fillId="4" borderId="0">
      <alignment horizontal="center" wrapText="1"/>
    </xf>
    <xf numFmtId="0" fontId="9" fillId="4" borderId="0">
      <alignment horizontal="center" wrapText="1"/>
    </xf>
    <xf numFmtId="0" fontId="9" fillId="4" borderId="0">
      <alignment horizontal="center" wrapText="1"/>
    </xf>
    <xf numFmtId="0" fontId="17" fillId="3" borderId="0">
      <alignment horizontal="center"/>
    </xf>
    <xf numFmtId="181" fontId="18" fillId="0" borderId="0" applyFont="0" applyFill="0" applyBorder="0" applyAlignment="0" applyProtection="0"/>
    <xf numFmtId="183" fontId="18" fillId="0" borderId="0" applyFont="0" applyFill="0" applyBorder="0" applyAlignment="0" applyProtection="0"/>
    <xf numFmtId="180" fontId="18" fillId="0" borderId="0" applyFont="0" applyFill="0" applyBorder="0" applyAlignment="0" applyProtection="0"/>
    <xf numFmtId="182" fontId="18" fillId="0" borderId="0" applyFont="0" applyFill="0" applyBorder="0" applyAlignment="0" applyProtection="0"/>
    <xf numFmtId="0" fontId="19" fillId="5" borderId="2" applyBorder="0">
      <protection locked="0"/>
    </xf>
    <xf numFmtId="0" fontId="37" fillId="5" borderId="2" applyBorder="0">
      <protection locked="0"/>
    </xf>
    <xf numFmtId="0" fontId="19" fillId="5" borderId="2" applyBorder="0">
      <protection locked="0"/>
    </xf>
    <xf numFmtId="185" fontId="1" fillId="0" borderId="0" applyFont="0" applyFill="0" applyBorder="0" applyAlignment="0" applyProtection="0"/>
    <xf numFmtId="185" fontId="36"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0" fontId="20" fillId="3" borderId="1">
      <alignment horizontal="left"/>
    </xf>
    <xf numFmtId="0" fontId="21" fillId="3" borderId="0">
      <alignment horizontal="left"/>
    </xf>
    <xf numFmtId="0" fontId="22" fillId="6" borderId="0">
      <alignment horizontal="right" vertical="top" textRotation="90" wrapText="1"/>
    </xf>
    <xf numFmtId="0" fontId="38" fillId="6" borderId="0">
      <alignment horizontal="right" vertical="top" textRotation="90" wrapText="1"/>
    </xf>
    <xf numFmtId="0" fontId="22" fillId="6" borderId="0">
      <alignment horizontal="right" vertical="top" textRotation="90" wrapText="1"/>
    </xf>
    <xf numFmtId="0" fontId="49" fillId="6" borderId="0">
      <alignment horizontal="right" vertical="top" textRotation="90" wrapText="1"/>
    </xf>
    <xf numFmtId="0" fontId="22" fillId="6" borderId="0">
      <alignment horizontal="right" vertical="top" textRotation="90" wrapText="1"/>
    </xf>
    <xf numFmtId="0" fontId="4"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23" fillId="4" borderId="0">
      <alignment horizontal="center"/>
    </xf>
    <xf numFmtId="0" fontId="40" fillId="4" borderId="0">
      <alignment horizontal="center"/>
    </xf>
    <xf numFmtId="0" fontId="23" fillId="4" borderId="0">
      <alignment horizontal="center"/>
    </xf>
    <xf numFmtId="183" fontId="1" fillId="0" borderId="0" applyFont="0" applyFill="0" applyBorder="0" applyAlignment="0" applyProtection="0"/>
    <xf numFmtId="0" fontId="24" fillId="3" borderId="3">
      <alignment wrapText="1"/>
    </xf>
    <xf numFmtId="0" fontId="12" fillId="3" borderId="3">
      <alignment wrapText="1"/>
    </xf>
    <xf numFmtId="0" fontId="24" fillId="3" borderId="4"/>
    <xf numFmtId="0" fontId="12" fillId="3" borderId="4"/>
    <xf numFmtId="0" fontId="24" fillId="3" borderId="5"/>
    <xf numFmtId="0" fontId="12" fillId="3" borderId="5"/>
    <xf numFmtId="0" fontId="12" fillId="3" borderId="6">
      <alignment horizontal="center" wrapText="1"/>
    </xf>
    <xf numFmtId="0" fontId="9" fillId="0" borderId="0"/>
    <xf numFmtId="0" fontId="19" fillId="0" borderId="0"/>
    <xf numFmtId="9" fontId="25" fillId="0" borderId="0" applyFont="0" applyFill="0" applyBorder="0" applyAlignment="0" applyProtection="0"/>
    <xf numFmtId="9" fontId="21" fillId="0" borderId="0" applyFont="0" applyFill="0" applyBorder="0" applyAlignment="0" applyProtection="0"/>
    <xf numFmtId="9" fontId="1" fillId="0" borderId="0" applyNumberFormat="0" applyFont="0" applyFill="0" applyBorder="0" applyAlignment="0" applyProtection="0"/>
    <xf numFmtId="0" fontId="12" fillId="3" borderId="1"/>
    <xf numFmtId="0" fontId="16" fillId="3" borderId="0">
      <alignment horizontal="right"/>
    </xf>
    <xf numFmtId="0" fontId="26" fillId="7" borderId="0">
      <alignment horizontal="center"/>
    </xf>
    <xf numFmtId="0" fontId="27" fillId="4" borderId="0"/>
    <xf numFmtId="0" fontId="28" fillId="6" borderId="7">
      <alignment horizontal="left" vertical="top" wrapText="1"/>
    </xf>
    <xf numFmtId="0" fontId="41" fillId="6" borderId="7">
      <alignment horizontal="left" vertical="top" wrapText="1"/>
    </xf>
    <xf numFmtId="0" fontId="28" fillId="6" borderId="7">
      <alignment horizontal="left" vertical="top" wrapText="1"/>
    </xf>
    <xf numFmtId="0" fontId="28" fillId="6" borderId="8">
      <alignment horizontal="left" vertical="top"/>
    </xf>
    <xf numFmtId="0" fontId="41" fillId="6" borderId="8">
      <alignment horizontal="left" vertical="top"/>
    </xf>
    <xf numFmtId="0" fontId="28" fillId="6" borderId="8">
      <alignment horizontal="left" vertical="top"/>
    </xf>
    <xf numFmtId="0" fontId="9" fillId="0" borderId="0"/>
    <xf numFmtId="0" fontId="29" fillId="3" borderId="0">
      <alignment horizontal="center"/>
    </xf>
    <xf numFmtId="0" fontId="30" fillId="3" borderId="0"/>
  </cellStyleXfs>
  <cellXfs count="582">
    <xf numFmtId="0" fontId="0" fillId="0" borderId="0" xfId="0"/>
    <xf numFmtId="0" fontId="2" fillId="0" borderId="0" xfId="0" applyFont="1" applyBorder="1"/>
    <xf numFmtId="0" fontId="0" fillId="0" borderId="0" xfId="0" applyBorder="1"/>
    <xf numFmtId="0" fontId="3" fillId="0" borderId="0" xfId="0" applyFont="1" applyBorder="1"/>
    <xf numFmtId="0" fontId="3" fillId="0" borderId="0" xfId="0" applyFont="1" applyBorder="1" applyAlignment="1">
      <alignment horizontal="left"/>
    </xf>
    <xf numFmtId="0" fontId="0" fillId="0" borderId="0" xfId="0" applyBorder="1" applyAlignment="1">
      <alignment horizontal="left"/>
    </xf>
    <xf numFmtId="0" fontId="4" fillId="0" borderId="0" xfId="31" applyAlignment="1" applyProtection="1">
      <alignment horizontal="left"/>
    </xf>
    <xf numFmtId="0" fontId="5" fillId="0" borderId="0" xfId="0" applyFont="1" applyAlignment="1">
      <alignment horizontal="left"/>
    </xf>
    <xf numFmtId="0" fontId="6" fillId="0" borderId="0" xfId="0" applyFont="1" applyAlignment="1">
      <alignment horizontal="right"/>
    </xf>
    <xf numFmtId="0" fontId="7" fillId="0" borderId="0" xfId="0" applyFont="1" applyAlignment="1">
      <alignment horizontal="right"/>
    </xf>
    <xf numFmtId="0" fontId="8" fillId="0" borderId="0" xfId="0" applyFont="1" applyAlignment="1">
      <alignment horizontal="right"/>
    </xf>
    <xf numFmtId="0" fontId="7" fillId="0" borderId="0" xfId="0" applyFont="1" applyAlignment="1">
      <alignment horizontal="left"/>
    </xf>
    <xf numFmtId="0" fontId="7" fillId="0" borderId="0" xfId="0" applyFont="1"/>
    <xf numFmtId="0" fontId="14" fillId="0" borderId="0" xfId="0" applyFont="1"/>
    <xf numFmtId="184" fontId="7" fillId="0" borderId="4" xfId="0" applyNumberFormat="1" applyFont="1" applyBorder="1" applyAlignment="1">
      <alignment horizontal="center" wrapText="1"/>
    </xf>
    <xf numFmtId="0" fontId="0" fillId="0" borderId="0" xfId="0" applyFill="1"/>
    <xf numFmtId="0" fontId="11" fillId="0" borderId="9" xfId="0" applyFont="1" applyBorder="1" applyAlignment="1">
      <alignment horizontal="center" wrapText="1"/>
    </xf>
    <xf numFmtId="184" fontId="7" fillId="0" borderId="10" xfId="0" applyNumberFormat="1" applyFont="1" applyBorder="1" applyAlignment="1">
      <alignment horizontal="center" wrapText="1"/>
    </xf>
    <xf numFmtId="0" fontId="7" fillId="0" borderId="9" xfId="0" applyFont="1" applyBorder="1" applyAlignment="1">
      <alignment horizontal="center" vertical="center" wrapText="1"/>
    </xf>
    <xf numFmtId="184" fontId="7" fillId="0" borderId="4" xfId="0" applyNumberFormat="1" applyFont="1" applyBorder="1" applyAlignment="1">
      <alignment horizontal="center" vertical="center" wrapText="1"/>
    </xf>
    <xf numFmtId="184" fontId="7" fillId="0" borderId="10" xfId="0" applyNumberFormat="1" applyFont="1" applyBorder="1" applyAlignment="1">
      <alignment horizontal="center" vertical="center" wrapText="1"/>
    </xf>
    <xf numFmtId="184" fontId="7" fillId="0" borderId="4" xfId="0" applyNumberFormat="1" applyFont="1" applyFill="1" applyBorder="1" applyAlignment="1">
      <alignment horizontal="center" vertical="center" wrapText="1"/>
    </xf>
    <xf numFmtId="184" fontId="7" fillId="0" borderId="10" xfId="0" applyNumberFormat="1" applyFont="1" applyFill="1" applyBorder="1" applyAlignment="1">
      <alignment horizontal="center" vertical="center" wrapText="1"/>
    </xf>
    <xf numFmtId="0" fontId="14" fillId="0" borderId="0" xfId="0" applyFont="1" applyBorder="1" applyAlignment="1">
      <alignment wrapText="1"/>
    </xf>
    <xf numFmtId="0" fontId="7" fillId="5" borderId="9" xfId="0" applyFont="1" applyFill="1" applyBorder="1" applyAlignment="1">
      <alignment horizontal="center" vertical="center" wrapText="1"/>
    </xf>
    <xf numFmtId="184" fontId="7" fillId="5" borderId="4" xfId="0" applyNumberFormat="1" applyFont="1" applyFill="1" applyBorder="1" applyAlignment="1">
      <alignment horizontal="center" vertical="center" wrapText="1"/>
    </xf>
    <xf numFmtId="184" fontId="7" fillId="5" borderId="10" xfId="0" applyNumberFormat="1" applyFont="1" applyFill="1" applyBorder="1" applyAlignment="1">
      <alignment horizontal="center" vertical="center" wrapText="1"/>
    </xf>
    <xf numFmtId="0" fontId="11" fillId="5" borderId="9" xfId="0" applyFont="1" applyFill="1" applyBorder="1" applyAlignment="1">
      <alignment horizontal="center" wrapText="1"/>
    </xf>
    <xf numFmtId="0" fontId="4" fillId="0" borderId="0" xfId="31" applyAlignment="1" applyProtection="1">
      <alignment horizontal="left" vertical="top"/>
    </xf>
    <xf numFmtId="0" fontId="32" fillId="0" borderId="0" xfId="0" applyFont="1" applyAlignment="1">
      <alignment horizontal="center"/>
    </xf>
    <xf numFmtId="0" fontId="34" fillId="0" borderId="0" xfId="0" applyFont="1"/>
    <xf numFmtId="0" fontId="35" fillId="0" borderId="0" xfId="0" applyFont="1"/>
    <xf numFmtId="0" fontId="0" fillId="0" borderId="0" xfId="0" applyFill="1" applyBorder="1"/>
    <xf numFmtId="0" fontId="7" fillId="0" borderId="11" xfId="0" applyFont="1" applyFill="1" applyBorder="1" applyAlignment="1">
      <alignment wrapText="1"/>
    </xf>
    <xf numFmtId="1" fontId="34" fillId="0" borderId="9" xfId="0" applyNumberFormat="1" applyFont="1" applyBorder="1" applyAlignment="1">
      <alignment horizontal="left" wrapText="1"/>
    </xf>
    <xf numFmtId="0" fontId="7" fillId="0" borderId="12" xfId="0" applyFont="1" applyBorder="1" applyAlignment="1">
      <alignment vertical="center" wrapText="1"/>
    </xf>
    <xf numFmtId="0" fontId="4" fillId="0" borderId="0" xfId="31" applyAlignment="1" applyProtection="1"/>
    <xf numFmtId="0" fontId="9" fillId="0" borderId="0" xfId="0" applyFont="1"/>
    <xf numFmtId="184" fontId="0" fillId="0" borderId="0" xfId="0" applyNumberFormat="1"/>
    <xf numFmtId="0" fontId="9" fillId="0" borderId="0" xfId="0" applyFont="1" applyFill="1"/>
    <xf numFmtId="0" fontId="23" fillId="0" borderId="0" xfId="0" applyFont="1"/>
    <xf numFmtId="0" fontId="7" fillId="0" borderId="9" xfId="0" applyFont="1" applyBorder="1" applyAlignment="1">
      <alignment horizontal="left" vertical="center" wrapText="1"/>
    </xf>
    <xf numFmtId="0" fontId="31" fillId="0" borderId="0" xfId="0" applyFont="1" applyBorder="1" applyAlignment="1">
      <alignment horizontal="left" wrapText="1"/>
    </xf>
    <xf numFmtId="1" fontId="7" fillId="0" borderId="12" xfId="0" applyNumberFormat="1" applyFont="1" applyBorder="1" applyAlignment="1">
      <alignment horizontal="left" wrapText="1"/>
    </xf>
    <xf numFmtId="0" fontId="7" fillId="0" borderId="0" xfId="0" applyFont="1" applyFill="1" applyBorder="1" applyAlignment="1">
      <alignment horizontal="center" vertical="center" wrapText="1"/>
    </xf>
    <xf numFmtId="1" fontId="0" fillId="0" borderId="0" xfId="0" applyNumberFormat="1" applyFill="1" applyBorder="1"/>
    <xf numFmtId="3" fontId="7" fillId="0" borderId="4" xfId="0" applyNumberFormat="1" applyFont="1" applyBorder="1" applyAlignment="1">
      <alignment horizontal="right" vertical="center" wrapText="1"/>
    </xf>
    <xf numFmtId="0" fontId="0" fillId="0" borderId="0" xfId="0" applyAlignment="1">
      <alignment vertical="center"/>
    </xf>
    <xf numFmtId="184" fontId="7" fillId="0" borderId="4" xfId="0" applyNumberFormat="1" applyFont="1" applyBorder="1" applyAlignment="1">
      <alignment horizontal="right" vertical="center" wrapText="1" indent="2"/>
    </xf>
    <xf numFmtId="184" fontId="7" fillId="0" borderId="10" xfId="0" applyNumberFormat="1" applyFont="1" applyBorder="1" applyAlignment="1">
      <alignment horizontal="right" vertical="center" wrapText="1" indent="2"/>
    </xf>
    <xf numFmtId="49" fontId="7" fillId="0" borderId="4" xfId="0" applyNumberFormat="1" applyFont="1" applyBorder="1" applyAlignment="1">
      <alignment horizontal="right" vertical="center" wrapText="1"/>
    </xf>
    <xf numFmtId="0" fontId="11" fillId="0" borderId="9" xfId="0" applyFont="1" applyBorder="1" applyAlignment="1">
      <alignment horizontal="left" vertical="center" wrapText="1"/>
    </xf>
    <xf numFmtId="0" fontId="0" fillId="0" borderId="0" xfId="0" applyAlignment="1">
      <alignment vertical="top"/>
    </xf>
    <xf numFmtId="0" fontId="11" fillId="0" borderId="0" xfId="0" applyFont="1" applyBorder="1" applyAlignment="1">
      <alignment horizontal="center" vertical="center" wrapText="1"/>
    </xf>
    <xf numFmtId="0" fontId="11" fillId="0" borderId="5" xfId="0" applyFont="1" applyBorder="1" applyAlignment="1">
      <alignment horizontal="center" vertical="center" wrapText="1"/>
    </xf>
    <xf numFmtId="0" fontId="9" fillId="0" borderId="0" xfId="0" applyFont="1" applyAlignment="1">
      <alignment horizontal="left" wrapText="1"/>
    </xf>
    <xf numFmtId="0" fontId="4" fillId="0" borderId="0" xfId="31" applyFont="1" applyAlignment="1" applyProtection="1">
      <alignment horizontal="left"/>
    </xf>
    <xf numFmtId="49" fontId="7" fillId="0" borderId="0" xfId="0" applyNumberFormat="1" applyFont="1" applyAlignment="1">
      <alignment horizontal="left" indent="1"/>
    </xf>
    <xf numFmtId="0" fontId="4" fillId="0" borderId="0" xfId="31" applyFont="1" applyAlignment="1" applyProtection="1">
      <alignment horizontal="left" vertical="center" wrapText="1"/>
    </xf>
    <xf numFmtId="0" fontId="4" fillId="0" borderId="0" xfId="31" applyAlignment="1" applyProtection="1">
      <alignment horizontal="left" wrapText="1"/>
    </xf>
    <xf numFmtId="0" fontId="0" fillId="0" borderId="0" xfId="0" applyAlignment="1">
      <alignment horizontal="left" vertical="center"/>
    </xf>
    <xf numFmtId="0" fontId="9" fillId="0" borderId="0" xfId="0" applyFont="1" applyAlignment="1">
      <alignment vertical="center" wrapText="1"/>
    </xf>
    <xf numFmtId="0" fontId="0" fillId="0" borderId="0" xfId="0" applyBorder="1" applyAlignment="1">
      <alignment vertical="center"/>
    </xf>
    <xf numFmtId="0" fontId="11" fillId="0" borderId="9" xfId="0" applyFont="1" applyBorder="1" applyAlignment="1">
      <alignment horizontal="left" vertical="center" wrapText="1" indent="1"/>
    </xf>
    <xf numFmtId="0" fontId="0" fillId="0" borderId="0" xfId="0" applyAlignment="1">
      <alignment wrapText="1"/>
    </xf>
    <xf numFmtId="0" fontId="11" fillId="3" borderId="13" xfId="0" applyFont="1" applyFill="1" applyBorder="1" applyAlignment="1">
      <alignment horizontal="center" wrapText="1"/>
    </xf>
    <xf numFmtId="0" fontId="11" fillId="0" borderId="0" xfId="0" applyFont="1" applyBorder="1" applyAlignment="1">
      <alignment horizontal="left" vertical="center" wrapText="1" indent="1"/>
    </xf>
    <xf numFmtId="0" fontId="11" fillId="0" borderId="0" xfId="0" applyFont="1" applyFill="1" applyBorder="1" applyAlignment="1">
      <alignment horizontal="left" vertical="center" wrapText="1" indent="1"/>
    </xf>
    <xf numFmtId="0" fontId="7" fillId="0" borderId="9" xfId="0" applyFont="1" applyBorder="1" applyAlignment="1">
      <alignment horizontal="center" wrapText="1"/>
    </xf>
    <xf numFmtId="0" fontId="7" fillId="5" borderId="9" xfId="0" applyFont="1" applyFill="1" applyBorder="1" applyAlignment="1">
      <alignment horizontal="center" wrapText="1"/>
    </xf>
    <xf numFmtId="0" fontId="7" fillId="0" borderId="11" xfId="0" applyFont="1" applyFill="1" applyBorder="1" applyAlignment="1">
      <alignment horizontal="left" vertical="center" wrapText="1"/>
    </xf>
    <xf numFmtId="49" fontId="7" fillId="0" borderId="6" xfId="0" applyNumberFormat="1" applyFont="1" applyFill="1" applyBorder="1" applyAlignment="1">
      <alignment horizontal="right" vertical="center" wrapText="1"/>
    </xf>
    <xf numFmtId="1" fontId="7" fillId="0" borderId="6" xfId="0" applyNumberFormat="1" applyFont="1" applyFill="1" applyBorder="1" applyAlignment="1">
      <alignment horizontal="right" vertical="center" wrapText="1" indent="2"/>
    </xf>
    <xf numFmtId="1" fontId="7" fillId="0" borderId="14" xfId="0" applyNumberFormat="1" applyFont="1" applyFill="1" applyBorder="1" applyAlignment="1">
      <alignment horizontal="right" vertical="center" wrapText="1" indent="2"/>
    </xf>
    <xf numFmtId="0" fontId="11" fillId="0" borderId="9" xfId="0" applyFont="1" applyBorder="1" applyAlignment="1">
      <alignment vertical="center" wrapText="1"/>
    </xf>
    <xf numFmtId="0" fontId="11" fillId="0" borderId="0" xfId="0" applyFont="1" applyBorder="1" applyAlignment="1">
      <alignment horizontal="left" vertical="center" wrapText="1"/>
    </xf>
    <xf numFmtId="0" fontId="11" fillId="0" borderId="0" xfId="0" applyFont="1" applyBorder="1" applyAlignment="1">
      <alignment vertical="center" wrapText="1"/>
    </xf>
    <xf numFmtId="0" fontId="14" fillId="0" borderId="0" xfId="0" applyFont="1" applyFill="1" applyAlignment="1">
      <alignment vertical="top" wrapText="1"/>
    </xf>
    <xf numFmtId="0" fontId="33" fillId="0" borderId="0" xfId="31" applyFont="1" applyAlignment="1" applyProtection="1">
      <alignment horizontal="left" vertical="center"/>
    </xf>
    <xf numFmtId="0" fontId="7" fillId="0" borderId="9" xfId="0" applyFont="1" applyFill="1" applyBorder="1" applyAlignment="1">
      <alignment horizontal="justify" vertical="center" wrapText="1"/>
    </xf>
    <xf numFmtId="0" fontId="14" fillId="0" borderId="0" xfId="0" applyFont="1" applyFill="1" applyAlignment="1">
      <alignment wrapText="1"/>
    </xf>
    <xf numFmtId="0" fontId="0" fillId="0" borderId="0" xfId="0" applyBorder="1" applyAlignment="1">
      <alignment wrapText="1"/>
    </xf>
    <xf numFmtId="0" fontId="11" fillId="0" borderId="11" xfId="0" applyFont="1" applyBorder="1" applyAlignment="1">
      <alignment horizontal="center" wrapText="1"/>
    </xf>
    <xf numFmtId="184" fontId="7" fillId="0" borderId="6" xfId="0" applyNumberFormat="1" applyFont="1" applyBorder="1" applyAlignment="1">
      <alignment horizontal="center" wrapText="1"/>
    </xf>
    <xf numFmtId="184" fontId="7" fillId="0" borderId="14" xfId="0" applyNumberFormat="1" applyFont="1" applyBorder="1" applyAlignment="1">
      <alignment horizontal="center" wrapText="1"/>
    </xf>
    <xf numFmtId="0" fontId="11" fillId="0" borderId="0" xfId="0" applyFont="1" applyFill="1" applyBorder="1" applyAlignment="1">
      <alignment vertical="center" wrapText="1"/>
    </xf>
    <xf numFmtId="0" fontId="7" fillId="0" borderId="0" xfId="0" applyFont="1" applyBorder="1" applyAlignment="1">
      <alignment horizontal="center" vertical="center" wrapText="1"/>
    </xf>
    <xf numFmtId="0" fontId="7" fillId="0" borderId="4" xfId="0" applyFont="1" applyBorder="1" applyAlignment="1">
      <alignment horizontal="center" vertical="center" wrapText="1"/>
    </xf>
    <xf numFmtId="0" fontId="51" fillId="3" borderId="7" xfId="0" applyFont="1" applyFill="1" applyBorder="1" applyAlignment="1">
      <alignment horizontal="left" vertical="center" wrapText="1"/>
    </xf>
    <xf numFmtId="0" fontId="9" fillId="0" borderId="0" xfId="63"/>
    <xf numFmtId="184" fontId="7" fillId="0" borderId="10" xfId="63" applyNumberFormat="1" applyFont="1" applyBorder="1" applyAlignment="1">
      <alignment horizontal="center"/>
    </xf>
    <xf numFmtId="0" fontId="3" fillId="0" borderId="0" xfId="0" applyFont="1" applyBorder="1" applyAlignment="1">
      <alignment wrapText="1"/>
    </xf>
    <xf numFmtId="0" fontId="3" fillId="0" borderId="0" xfId="0" applyFont="1" applyAlignment="1">
      <alignment wrapText="1"/>
    </xf>
    <xf numFmtId="0" fontId="7" fillId="8" borderId="6" xfId="0" applyFont="1" applyFill="1" applyBorder="1" applyAlignment="1">
      <alignment horizontal="center" vertical="center" wrapText="1"/>
    </xf>
    <xf numFmtId="0" fontId="7" fillId="8" borderId="9" xfId="0" applyFont="1" applyFill="1" applyBorder="1" applyAlignment="1">
      <alignment horizontal="center" vertical="center" wrapText="1"/>
    </xf>
    <xf numFmtId="3" fontId="7" fillId="8" borderId="4" xfId="0" applyNumberFormat="1" applyFont="1" applyFill="1" applyBorder="1" applyAlignment="1">
      <alignment horizontal="center" vertical="center" wrapText="1"/>
    </xf>
    <xf numFmtId="184" fontId="32" fillId="8" borderId="4" xfId="0" applyNumberFormat="1" applyFont="1" applyFill="1" applyBorder="1" applyAlignment="1">
      <alignment horizontal="center" vertical="center" wrapText="1"/>
    </xf>
    <xf numFmtId="184" fontId="7" fillId="8" borderId="4" xfId="0" applyNumberFormat="1" applyFont="1" applyFill="1" applyBorder="1" applyAlignment="1">
      <alignment horizontal="center" vertical="center" wrapText="1"/>
    </xf>
    <xf numFmtId="184" fontId="7" fillId="8" borderId="10" xfId="0" applyNumberFormat="1" applyFont="1" applyFill="1" applyBorder="1" applyAlignment="1">
      <alignment horizontal="center" vertical="center" wrapText="1"/>
    </xf>
    <xf numFmtId="0" fontId="7" fillId="8" borderId="11" xfId="0" applyFont="1" applyFill="1" applyBorder="1" applyAlignment="1">
      <alignment horizontal="center" vertical="center" wrapText="1"/>
    </xf>
    <xf numFmtId="3" fontId="7" fillId="8" borderId="6" xfId="0" applyNumberFormat="1" applyFont="1" applyFill="1" applyBorder="1" applyAlignment="1">
      <alignment horizontal="center" vertical="center" wrapText="1"/>
    </xf>
    <xf numFmtId="184" fontId="7" fillId="8" borderId="6" xfId="0" applyNumberFormat="1" applyFont="1" applyFill="1" applyBorder="1" applyAlignment="1">
      <alignment horizontal="center" vertical="center" wrapText="1"/>
    </xf>
    <xf numFmtId="184" fontId="7" fillId="8" borderId="14" xfId="0" applyNumberFormat="1"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8" borderId="9" xfId="0" applyFont="1" applyFill="1" applyBorder="1" applyAlignment="1">
      <alignment wrapText="1"/>
    </xf>
    <xf numFmtId="184" fontId="7" fillId="8" borderId="4" xfId="0" applyNumberFormat="1" applyFont="1" applyFill="1" applyBorder="1" applyAlignment="1">
      <alignment horizontal="center" wrapText="1"/>
    </xf>
    <xf numFmtId="184" fontId="7" fillId="8" borderId="10" xfId="0" applyNumberFormat="1" applyFont="1" applyFill="1" applyBorder="1" applyAlignment="1">
      <alignment horizontal="center" wrapText="1"/>
    </xf>
    <xf numFmtId="0" fontId="7" fillId="8" borderId="14" xfId="0" applyFont="1" applyFill="1" applyBorder="1" applyAlignment="1">
      <alignment horizontal="center" vertical="center" wrapText="1"/>
    </xf>
    <xf numFmtId="0" fontId="11" fillId="8" borderId="9" xfId="0" applyFont="1" applyFill="1" applyBorder="1" applyAlignment="1">
      <alignment horizontal="center" wrapText="1"/>
    </xf>
    <xf numFmtId="0" fontId="7" fillId="8" borderId="9" xfId="0" applyFont="1" applyFill="1" applyBorder="1" applyAlignment="1">
      <alignment horizontal="center" wrapText="1"/>
    </xf>
    <xf numFmtId="0" fontId="7" fillId="8" borderId="4" xfId="0" applyFont="1" applyFill="1" applyBorder="1" applyAlignment="1">
      <alignment horizontal="center" wrapText="1"/>
    </xf>
    <xf numFmtId="3" fontId="7" fillId="8" borderId="4" xfId="0" applyNumberFormat="1" applyFont="1" applyFill="1" applyBorder="1" applyAlignment="1">
      <alignment horizontal="center" wrapText="1"/>
    </xf>
    <xf numFmtId="0" fontId="7" fillId="8" borderId="11" xfId="0" applyFont="1" applyFill="1" applyBorder="1" applyAlignment="1">
      <alignment horizontal="center" wrapText="1"/>
    </xf>
    <xf numFmtId="0" fontId="7" fillId="8" borderId="9" xfId="0" applyFont="1" applyFill="1" applyBorder="1" applyAlignment="1">
      <alignment horizontal="justify" vertical="center" wrapText="1"/>
    </xf>
    <xf numFmtId="0" fontId="7" fillId="8" borderId="11" xfId="0" applyFont="1" applyFill="1" applyBorder="1" applyAlignment="1">
      <alignment horizontal="justify" vertical="center" wrapText="1"/>
    </xf>
    <xf numFmtId="0" fontId="7" fillId="8" borderId="7" xfId="0" applyFont="1" applyFill="1" applyBorder="1" applyAlignment="1">
      <alignment horizontal="center" vertical="center" wrapText="1"/>
    </xf>
    <xf numFmtId="0" fontId="7" fillId="8" borderId="9" xfId="0" applyFont="1" applyFill="1" applyBorder="1" applyAlignment="1">
      <alignment horizontal="left" vertical="center" wrapText="1"/>
    </xf>
    <xf numFmtId="49" fontId="7" fillId="8" borderId="4" xfId="40" applyNumberFormat="1" applyFont="1" applyFill="1" applyBorder="1" applyAlignment="1">
      <alignment horizontal="right" vertical="center" wrapText="1"/>
    </xf>
    <xf numFmtId="1" fontId="7" fillId="8" borderId="4" xfId="0" applyNumberFormat="1" applyFont="1" applyFill="1" applyBorder="1" applyAlignment="1">
      <alignment horizontal="right" vertical="center" wrapText="1" indent="2"/>
    </xf>
    <xf numFmtId="1" fontId="7" fillId="8" borderId="10" xfId="0" applyNumberFormat="1" applyFont="1" applyFill="1" applyBorder="1" applyAlignment="1">
      <alignment horizontal="right" vertical="center" wrapText="1" indent="2"/>
    </xf>
    <xf numFmtId="49" fontId="7" fillId="8" borderId="4" xfId="0" applyNumberFormat="1" applyFont="1" applyFill="1" applyBorder="1" applyAlignment="1">
      <alignment horizontal="right" vertical="center" wrapText="1"/>
    </xf>
    <xf numFmtId="184" fontId="7" fillId="8" borderId="4" xfId="0" applyNumberFormat="1" applyFont="1" applyFill="1" applyBorder="1" applyAlignment="1">
      <alignment horizontal="right" vertical="center" wrapText="1" indent="2"/>
    </xf>
    <xf numFmtId="184" fontId="7" fillId="8" borderId="10" xfId="0" applyNumberFormat="1" applyFont="1" applyFill="1" applyBorder="1" applyAlignment="1">
      <alignment horizontal="right" vertical="center" wrapText="1" indent="2"/>
    </xf>
    <xf numFmtId="184" fontId="7" fillId="8" borderId="15" xfId="0" applyNumberFormat="1" applyFont="1" applyFill="1" applyBorder="1" applyAlignment="1">
      <alignment horizontal="center" wrapText="1"/>
    </xf>
    <xf numFmtId="0" fontId="34" fillId="8" borderId="15" xfId="0" applyFont="1" applyFill="1" applyBorder="1" applyAlignment="1">
      <alignment horizontal="center" vertical="center" wrapText="1"/>
    </xf>
    <xf numFmtId="0" fontId="34" fillId="8" borderId="12" xfId="0" applyFont="1" applyFill="1" applyBorder="1" applyAlignment="1">
      <alignment horizontal="center" vertical="center" wrapText="1"/>
    </xf>
    <xf numFmtId="0" fontId="34" fillId="8" borderId="8" xfId="0" applyFont="1" applyFill="1" applyBorder="1" applyAlignment="1">
      <alignment horizontal="center" vertical="center" wrapText="1"/>
    </xf>
    <xf numFmtId="1" fontId="34" fillId="8" borderId="11" xfId="0" applyNumberFormat="1" applyFont="1" applyFill="1" applyBorder="1" applyAlignment="1">
      <alignment horizontal="right" wrapText="1"/>
    </xf>
    <xf numFmtId="3" fontId="7" fillId="8" borderId="11" xfId="0" applyNumberFormat="1" applyFont="1" applyFill="1" applyBorder="1" applyAlignment="1">
      <alignment horizontal="center" vertical="center" wrapText="1"/>
    </xf>
    <xf numFmtId="1" fontId="34" fillId="8" borderId="9" xfId="0" applyNumberFormat="1" applyFont="1" applyFill="1" applyBorder="1" applyAlignment="1">
      <alignment horizontal="right" wrapText="1"/>
    </xf>
    <xf numFmtId="3" fontId="7" fillId="8" borderId="9" xfId="0" applyNumberFormat="1" applyFont="1" applyFill="1" applyBorder="1" applyAlignment="1">
      <alignment horizontal="center" vertical="center" wrapText="1"/>
    </xf>
    <xf numFmtId="1" fontId="7" fillId="8" borderId="11" xfId="0" applyNumberFormat="1" applyFont="1" applyFill="1" applyBorder="1" applyAlignment="1">
      <alignment horizontal="right" wrapText="1"/>
    </xf>
    <xf numFmtId="0" fontId="11" fillId="8" borderId="1" xfId="63" applyFont="1" applyFill="1" applyBorder="1" applyAlignment="1">
      <alignment horizontal="center" vertical="center" wrapText="1"/>
    </xf>
    <xf numFmtId="184" fontId="7" fillId="8" borderId="10" xfId="63" applyNumberFormat="1" applyFont="1" applyFill="1" applyBorder="1" applyAlignment="1">
      <alignment horizontal="center"/>
    </xf>
    <xf numFmtId="184" fontId="7" fillId="8" borderId="14" xfId="63" applyNumberFormat="1" applyFont="1" applyFill="1" applyBorder="1" applyAlignment="1">
      <alignment horizontal="center"/>
    </xf>
    <xf numFmtId="0" fontId="11" fillId="8" borderId="9" xfId="0" applyFont="1" applyFill="1" applyBorder="1" applyAlignment="1">
      <alignment horizontal="center" wrapText="1"/>
    </xf>
    <xf numFmtId="0" fontId="11" fillId="8" borderId="0" xfId="0" applyFont="1" applyFill="1" applyBorder="1" applyAlignment="1">
      <alignment horizontal="left" vertical="center" wrapText="1" indent="1"/>
    </xf>
    <xf numFmtId="0" fontId="11" fillId="8" borderId="4" xfId="0" applyFont="1" applyFill="1" applyBorder="1" applyAlignment="1">
      <alignment horizontal="center" vertical="center" wrapText="1"/>
    </xf>
    <xf numFmtId="0" fontId="11" fillId="8" borderId="0" xfId="0" applyFont="1" applyFill="1" applyBorder="1" applyAlignment="1">
      <alignment horizontal="left" vertical="center" wrapText="1"/>
    </xf>
    <xf numFmtId="0" fontId="11" fillId="8" borderId="5" xfId="0" applyFont="1" applyFill="1" applyBorder="1" applyAlignment="1">
      <alignment vertical="center" wrapText="1"/>
    </xf>
    <xf numFmtId="0" fontId="7" fillId="9" borderId="15" xfId="0" applyFont="1" applyFill="1" applyBorder="1" applyAlignment="1">
      <alignment horizontal="center" vertical="center" wrapText="1"/>
    </xf>
    <xf numFmtId="0" fontId="7" fillId="0" borderId="9" xfId="0" applyFont="1" applyFill="1" applyBorder="1" applyAlignment="1">
      <alignment horizontal="center"/>
    </xf>
    <xf numFmtId="0" fontId="7" fillId="8" borderId="9" xfId="0" applyFont="1" applyFill="1" applyBorder="1" applyAlignment="1">
      <alignment horizontal="center"/>
    </xf>
    <xf numFmtId="0" fontId="7" fillId="8" borderId="11" xfId="0" applyFont="1" applyFill="1" applyBorder="1" applyAlignment="1">
      <alignment horizontal="center"/>
    </xf>
    <xf numFmtId="184" fontId="7" fillId="0" borderId="4" xfId="0" applyNumberFormat="1" applyFont="1" applyFill="1" applyBorder="1" applyAlignment="1">
      <alignment horizontal="right" indent="2"/>
    </xf>
    <xf numFmtId="184" fontId="7" fillId="0" borderId="10" xfId="0" applyNumberFormat="1" applyFont="1" applyFill="1" applyBorder="1" applyAlignment="1">
      <alignment horizontal="right" indent="2"/>
    </xf>
    <xf numFmtId="184" fontId="7" fillId="8" borderId="4" xfId="0" applyNumberFormat="1" applyFont="1" applyFill="1" applyBorder="1" applyAlignment="1">
      <alignment horizontal="right" indent="2"/>
    </xf>
    <xf numFmtId="184" fontId="7" fillId="8" borderId="10" xfId="0" applyNumberFormat="1" applyFont="1" applyFill="1" applyBorder="1" applyAlignment="1">
      <alignment horizontal="right" indent="2"/>
    </xf>
    <xf numFmtId="184" fontId="7" fillId="8" borderId="6" xfId="0" applyNumberFormat="1" applyFont="1" applyFill="1" applyBorder="1" applyAlignment="1">
      <alignment horizontal="right" indent="2"/>
    </xf>
    <xf numFmtId="184" fontId="7" fillId="8" borderId="14" xfId="0" applyNumberFormat="1" applyFont="1" applyFill="1" applyBorder="1" applyAlignment="1">
      <alignment horizontal="right" indent="2"/>
    </xf>
    <xf numFmtId="184" fontId="0" fillId="8" borderId="4" xfId="0" applyNumberFormat="1" applyFill="1" applyBorder="1" applyAlignment="1">
      <alignment horizontal="right" indent="2"/>
    </xf>
    <xf numFmtId="184" fontId="0" fillId="0" borderId="4" xfId="0" applyNumberFormat="1" applyFill="1" applyBorder="1" applyAlignment="1">
      <alignment horizontal="right" indent="2"/>
    </xf>
    <xf numFmtId="184" fontId="0" fillId="8" borderId="6" xfId="0" applyNumberFormat="1" applyFill="1" applyBorder="1" applyAlignment="1">
      <alignment horizontal="right" indent="2"/>
    </xf>
    <xf numFmtId="1" fontId="7" fillId="0" borderId="12" xfId="0" applyNumberFormat="1" applyFont="1" applyBorder="1" applyAlignment="1">
      <alignment horizontal="right" vertical="center" wrapText="1" indent="1"/>
    </xf>
    <xf numFmtId="1" fontId="7" fillId="0" borderId="9" xfId="0" applyNumberFormat="1" applyFont="1" applyFill="1" applyBorder="1" applyAlignment="1">
      <alignment horizontal="right" vertical="center" wrapText="1" indent="1"/>
    </xf>
    <xf numFmtId="184" fontId="7" fillId="0" borderId="12" xfId="0" applyNumberFormat="1" applyFont="1" applyBorder="1" applyAlignment="1">
      <alignment horizontal="right" vertical="center" wrapText="1" indent="1"/>
    </xf>
    <xf numFmtId="184" fontId="7" fillId="0" borderId="16" xfId="0" applyNumberFormat="1" applyFont="1" applyBorder="1" applyAlignment="1">
      <alignment horizontal="right" vertical="center" wrapText="1" indent="1"/>
    </xf>
    <xf numFmtId="184" fontId="7" fillId="0" borderId="15" xfId="0" applyNumberFormat="1" applyFont="1" applyBorder="1" applyAlignment="1">
      <alignment horizontal="right" vertical="center" wrapText="1" indent="1"/>
    </xf>
    <xf numFmtId="1" fontId="7" fillId="8" borderId="9" xfId="0" applyNumberFormat="1" applyFont="1" applyFill="1" applyBorder="1" applyAlignment="1">
      <alignment horizontal="right" vertical="center" wrapText="1" indent="1"/>
    </xf>
    <xf numFmtId="184" fontId="7" fillId="8" borderId="9" xfId="0" applyNumberFormat="1" applyFont="1" applyFill="1" applyBorder="1" applyAlignment="1">
      <alignment horizontal="right" vertical="center" wrapText="1" indent="1"/>
    </xf>
    <xf numFmtId="184" fontId="7" fillId="8" borderId="4" xfId="0" applyNumberFormat="1" applyFont="1" applyFill="1" applyBorder="1" applyAlignment="1">
      <alignment horizontal="right" vertical="center" wrapText="1" indent="1"/>
    </xf>
    <xf numFmtId="184" fontId="7" fillId="8" borderId="10" xfId="0" applyNumberFormat="1" applyFont="1" applyFill="1" applyBorder="1" applyAlignment="1">
      <alignment horizontal="right" vertical="center" wrapText="1" indent="1"/>
    </xf>
    <xf numFmtId="184" fontId="7" fillId="0" borderId="4" xfId="0" applyNumberFormat="1" applyFont="1" applyBorder="1" applyAlignment="1">
      <alignment horizontal="right" vertical="center" wrapText="1" indent="1"/>
    </xf>
    <xf numFmtId="184" fontId="7" fillId="0" borderId="10" xfId="0" applyNumberFormat="1" applyFont="1" applyBorder="1" applyAlignment="1">
      <alignment horizontal="right" vertical="center" wrapText="1" indent="1"/>
    </xf>
    <xf numFmtId="1" fontId="7" fillId="8" borderId="4" xfId="0" applyNumberFormat="1" applyFont="1" applyFill="1" applyBorder="1" applyAlignment="1">
      <alignment horizontal="right" vertical="center" wrapText="1" indent="1"/>
    </xf>
    <xf numFmtId="184" fontId="7" fillId="0" borderId="6" xfId="0" applyNumberFormat="1" applyFont="1" applyFill="1" applyBorder="1" applyAlignment="1">
      <alignment horizontal="right" vertical="center" wrapText="1" indent="1"/>
    </xf>
    <xf numFmtId="184" fontId="7" fillId="0" borderId="14" xfId="0" applyNumberFormat="1" applyFont="1" applyFill="1" applyBorder="1" applyAlignment="1">
      <alignment horizontal="right" vertical="center" wrapText="1" indent="1"/>
    </xf>
    <xf numFmtId="3" fontId="7" fillId="0" borderId="4" xfId="0" applyNumberFormat="1" applyFont="1" applyBorder="1" applyAlignment="1">
      <alignment horizontal="right" vertical="center" wrapText="1" indent="1"/>
    </xf>
    <xf numFmtId="0" fontId="7" fillId="0" borderId="4" xfId="0" applyFont="1" applyBorder="1" applyAlignment="1">
      <alignment horizontal="right" vertical="center" wrapText="1" indent="1"/>
    </xf>
    <xf numFmtId="3" fontId="7" fillId="8" borderId="4" xfId="0" applyNumberFormat="1" applyFont="1" applyFill="1" applyBorder="1" applyAlignment="1">
      <alignment horizontal="right" vertical="center" wrapText="1" indent="1"/>
    </xf>
    <xf numFmtId="0" fontId="7" fillId="8" borderId="4" xfId="0" applyFont="1" applyFill="1" applyBorder="1" applyAlignment="1">
      <alignment horizontal="right" vertical="center" wrapText="1" indent="1"/>
    </xf>
    <xf numFmtId="0" fontId="7" fillId="5" borderId="4" xfId="0" applyFont="1" applyFill="1" applyBorder="1" applyAlignment="1">
      <alignment horizontal="right" vertical="center" wrapText="1" indent="1"/>
    </xf>
    <xf numFmtId="187" fontId="7" fillId="0" borderId="4" xfId="0" applyNumberFormat="1" applyFont="1" applyBorder="1" applyAlignment="1">
      <alignment horizontal="right" vertical="center" wrapText="1" indent="1"/>
    </xf>
    <xf numFmtId="187" fontId="7" fillId="0" borderId="10" xfId="0" applyNumberFormat="1" applyFont="1" applyBorder="1" applyAlignment="1">
      <alignment horizontal="right" vertical="center" wrapText="1" indent="1"/>
    </xf>
    <xf numFmtId="187" fontId="7" fillId="8" borderId="4" xfId="0" applyNumberFormat="1" applyFont="1" applyFill="1" applyBorder="1" applyAlignment="1">
      <alignment horizontal="right" vertical="center" wrapText="1" indent="1"/>
    </xf>
    <xf numFmtId="187" fontId="7" fillId="8" borderId="14" xfId="0" applyNumberFormat="1" applyFont="1" applyFill="1" applyBorder="1" applyAlignment="1">
      <alignment horizontal="right" vertical="center" wrapText="1" indent="1"/>
    </xf>
    <xf numFmtId="184" fontId="7" fillId="5" borderId="4" xfId="0" applyNumberFormat="1" applyFont="1" applyFill="1" applyBorder="1" applyAlignment="1">
      <alignment horizontal="right" vertical="center" wrapText="1" indent="1"/>
    </xf>
    <xf numFmtId="184" fontId="7" fillId="5" borderId="10" xfId="0" applyNumberFormat="1" applyFont="1" applyFill="1" applyBorder="1" applyAlignment="1">
      <alignment horizontal="right" vertical="center" wrapText="1" indent="1"/>
    </xf>
    <xf numFmtId="187" fontId="7" fillId="8" borderId="10" xfId="0" applyNumberFormat="1" applyFont="1" applyFill="1" applyBorder="1" applyAlignment="1">
      <alignment horizontal="right" vertical="center" wrapText="1" indent="1"/>
    </xf>
    <xf numFmtId="187" fontId="7" fillId="8" borderId="6" xfId="0" applyNumberFormat="1" applyFont="1" applyFill="1" applyBorder="1" applyAlignment="1">
      <alignment horizontal="right" vertical="center" wrapText="1" indent="1"/>
    </xf>
    <xf numFmtId="184" fontId="32" fillId="8" borderId="4" xfId="0" applyNumberFormat="1" applyFont="1" applyFill="1" applyBorder="1" applyAlignment="1">
      <alignment horizontal="right" vertical="center" wrapText="1" indent="1"/>
    </xf>
    <xf numFmtId="184" fontId="32" fillId="8" borderId="0" xfId="0" applyNumberFormat="1" applyFont="1" applyFill="1" applyBorder="1" applyAlignment="1">
      <alignment horizontal="right" vertical="center" wrapText="1" indent="1"/>
    </xf>
    <xf numFmtId="0" fontId="11" fillId="10" borderId="0" xfId="0" applyFont="1" applyFill="1" applyBorder="1" applyAlignment="1">
      <alignment horizontal="left" vertical="center" wrapText="1"/>
    </xf>
    <xf numFmtId="0" fontId="11" fillId="10" borderId="13" xfId="0" applyFont="1" applyFill="1" applyBorder="1" applyAlignment="1">
      <alignment horizontal="left" vertical="center" wrapText="1" indent="1"/>
    </xf>
    <xf numFmtId="0" fontId="11" fillId="10" borderId="13" xfId="0" applyFont="1" applyFill="1" applyBorder="1" applyAlignment="1">
      <alignment horizontal="left" vertical="center" wrapText="1"/>
    </xf>
    <xf numFmtId="0" fontId="11" fillId="8" borderId="0" xfId="0" applyFont="1" applyFill="1" applyBorder="1" applyAlignment="1">
      <alignment vertical="center" wrapText="1"/>
    </xf>
    <xf numFmtId="0" fontId="11" fillId="8" borderId="8" xfId="63" applyFont="1" applyFill="1" applyBorder="1" applyAlignment="1">
      <alignment horizontal="center" vertical="center" wrapText="1"/>
    </xf>
    <xf numFmtId="0" fontId="11" fillId="8"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11" fillId="8" borderId="0" xfId="0" applyFont="1" applyFill="1" applyBorder="1" applyAlignment="1">
      <alignment horizontal="center" vertical="center" wrapText="1"/>
    </xf>
    <xf numFmtId="184" fontId="7" fillId="8" borderId="6" xfId="0" applyNumberFormat="1" applyFont="1" applyFill="1" applyBorder="1" applyAlignment="1">
      <alignment horizontal="right" vertical="center" wrapText="1" indent="1"/>
    </xf>
    <xf numFmtId="1" fontId="32" fillId="0" borderId="9" xfId="0" applyNumberFormat="1" applyFont="1" applyFill="1" applyBorder="1" applyAlignment="1">
      <alignment horizontal="right" vertical="center" wrapText="1" indent="2"/>
    </xf>
    <xf numFmtId="0" fontId="11" fillId="0" borderId="10" xfId="0" applyFont="1" applyBorder="1" applyAlignment="1">
      <alignment horizontal="right" vertical="center" wrapText="1" indent="2"/>
    </xf>
    <xf numFmtId="184" fontId="11" fillId="0" borderId="4" xfId="0" applyNumberFormat="1" applyFont="1" applyBorder="1" applyAlignment="1">
      <alignment horizontal="right" vertical="center" wrapText="1" indent="2"/>
    </xf>
    <xf numFmtId="184" fontId="11" fillId="0" borderId="9" xfId="0" applyNumberFormat="1" applyFont="1" applyBorder="1" applyAlignment="1">
      <alignment horizontal="right" vertical="center" wrapText="1" indent="2"/>
    </xf>
    <xf numFmtId="187" fontId="11" fillId="0" borderId="0" xfId="0" applyNumberFormat="1" applyFont="1" applyBorder="1" applyAlignment="1">
      <alignment horizontal="right" vertical="center" wrapText="1" indent="2"/>
    </xf>
    <xf numFmtId="0" fontId="11" fillId="8" borderId="10" xfId="0" applyNumberFormat="1" applyFont="1" applyFill="1" applyBorder="1" applyAlignment="1">
      <alignment horizontal="right" vertical="center" wrapText="1" indent="2"/>
    </xf>
    <xf numFmtId="184" fontId="11" fillId="8" borderId="4" xfId="0" applyNumberFormat="1" applyFont="1" applyFill="1" applyBorder="1" applyAlignment="1">
      <alignment horizontal="right" vertical="center" wrapText="1" indent="2"/>
    </xf>
    <xf numFmtId="184" fontId="11" fillId="8" borderId="9" xfId="0" applyNumberFormat="1" applyFont="1" applyFill="1" applyBorder="1" applyAlignment="1">
      <alignment horizontal="right" vertical="center" wrapText="1" indent="2"/>
    </xf>
    <xf numFmtId="184" fontId="11" fillId="8" borderId="0" xfId="0" applyNumberFormat="1" applyFont="1" applyFill="1" applyBorder="1" applyAlignment="1">
      <alignment horizontal="right" vertical="center" wrapText="1" indent="2"/>
    </xf>
    <xf numFmtId="0" fontId="42" fillId="0" borderId="10" xfId="0" applyFont="1" applyBorder="1" applyAlignment="1">
      <alignment horizontal="right" vertical="center" wrapText="1" indent="2"/>
    </xf>
    <xf numFmtId="184" fontId="11" fillId="0" borderId="0" xfId="0" applyNumberFormat="1" applyFont="1" applyBorder="1" applyAlignment="1">
      <alignment horizontal="right" vertical="center" wrapText="1" indent="2"/>
    </xf>
    <xf numFmtId="0" fontId="42" fillId="8" borderId="4" xfId="0" applyFont="1" applyFill="1" applyBorder="1" applyAlignment="1">
      <alignment horizontal="right" vertical="center" wrapText="1" indent="2"/>
    </xf>
    <xf numFmtId="0" fontId="11" fillId="0" borderId="4" xfId="0" applyFont="1" applyBorder="1" applyAlignment="1">
      <alignment horizontal="right" vertical="center" wrapText="1" indent="2"/>
    </xf>
    <xf numFmtId="0" fontId="11" fillId="0" borderId="10" xfId="0" applyNumberFormat="1" applyFont="1" applyFill="1" applyBorder="1" applyAlignment="1">
      <alignment horizontal="right" vertical="center" wrapText="1" indent="2"/>
    </xf>
    <xf numFmtId="0" fontId="42" fillId="8" borderId="10" xfId="0" applyFont="1" applyFill="1" applyBorder="1" applyAlignment="1">
      <alignment horizontal="right" vertical="center" wrapText="1" indent="2"/>
    </xf>
    <xf numFmtId="1" fontId="32" fillId="8" borderId="10" xfId="0" applyNumberFormat="1" applyFont="1" applyFill="1" applyBorder="1" applyAlignment="1">
      <alignment horizontal="right" vertical="center" wrapText="1" indent="2"/>
    </xf>
    <xf numFmtId="0" fontId="42" fillId="0" borderId="4" xfId="0" applyFont="1" applyFill="1" applyBorder="1" applyAlignment="1">
      <alignment horizontal="right" vertical="center" wrapText="1" indent="2"/>
    </xf>
    <xf numFmtId="0" fontId="42" fillId="0" borderId="10" xfId="0" applyFont="1" applyFill="1" applyBorder="1" applyAlignment="1">
      <alignment horizontal="right" vertical="center" wrapText="1" indent="2"/>
    </xf>
    <xf numFmtId="184" fontId="11" fillId="0" borderId="10" xfId="0" applyNumberFormat="1" applyFont="1" applyFill="1" applyBorder="1" applyAlignment="1">
      <alignment horizontal="right" vertical="center" wrapText="1" indent="2"/>
    </xf>
    <xf numFmtId="184" fontId="11" fillId="8" borderId="10" xfId="0" applyNumberFormat="1" applyFont="1" applyFill="1" applyBorder="1" applyAlignment="1">
      <alignment horizontal="right" vertical="center" wrapText="1" indent="2"/>
    </xf>
    <xf numFmtId="184" fontId="11" fillId="0" borderId="4" xfId="0" applyNumberFormat="1" applyFont="1" applyFill="1" applyBorder="1" applyAlignment="1">
      <alignment horizontal="right" vertical="center" wrapText="1" indent="2"/>
    </xf>
    <xf numFmtId="184" fontId="11" fillId="0" borderId="10" xfId="0" applyNumberFormat="1" applyFont="1" applyBorder="1" applyAlignment="1">
      <alignment horizontal="right" vertical="center" wrapText="1" indent="2"/>
    </xf>
    <xf numFmtId="1" fontId="32" fillId="0" borderId="4" xfId="0" applyNumberFormat="1" applyFont="1" applyFill="1" applyBorder="1" applyAlignment="1">
      <alignment horizontal="right" vertical="center" wrapText="1" indent="2"/>
    </xf>
    <xf numFmtId="1" fontId="32" fillId="0" borderId="10" xfId="0" applyNumberFormat="1" applyFont="1" applyFill="1" applyBorder="1" applyAlignment="1">
      <alignment horizontal="right" vertical="center" wrapText="1" indent="2"/>
    </xf>
    <xf numFmtId="0" fontId="11" fillId="0" borderId="0" xfId="0" applyFont="1" applyFill="1" applyBorder="1" applyAlignment="1">
      <alignment horizontal="center" vertical="center" wrapText="1"/>
    </xf>
    <xf numFmtId="0" fontId="11" fillId="8" borderId="9" xfId="0" applyFont="1" applyFill="1" applyBorder="1" applyAlignment="1">
      <alignment horizontal="left" vertical="center" wrapText="1" indent="1"/>
    </xf>
    <xf numFmtId="0" fontId="9" fillId="0" borderId="0" xfId="0" applyFont="1" applyBorder="1"/>
    <xf numFmtId="0" fontId="11" fillId="9" borderId="3" xfId="0" applyFont="1" applyFill="1" applyBorder="1" applyAlignment="1">
      <alignment horizontal="left" vertical="center" wrapText="1"/>
    </xf>
    <xf numFmtId="49" fontId="11" fillId="0" borderId="4" xfId="0" applyNumberFormat="1" applyFont="1" applyBorder="1" applyAlignment="1">
      <alignment horizontal="right" vertical="center" wrapText="1" indent="2"/>
    </xf>
    <xf numFmtId="49" fontId="11" fillId="8" borderId="4" xfId="0" applyNumberFormat="1" applyFont="1" applyFill="1" applyBorder="1" applyAlignment="1">
      <alignment horizontal="right" vertical="center" wrapText="1" indent="2"/>
    </xf>
    <xf numFmtId="3" fontId="42" fillId="0" borderId="4" xfId="0" applyNumberFormat="1" applyFont="1" applyBorder="1" applyAlignment="1">
      <alignment horizontal="right" vertical="center" wrapText="1" indent="3"/>
    </xf>
    <xf numFmtId="0" fontId="11" fillId="0" borderId="4" xfId="0" applyNumberFormat="1" applyFont="1" applyBorder="1" applyAlignment="1">
      <alignment horizontal="right" vertical="center" wrapText="1" indent="3"/>
    </xf>
    <xf numFmtId="49" fontId="11" fillId="0" borderId="4" xfId="0" applyNumberFormat="1" applyFont="1" applyBorder="1" applyAlignment="1">
      <alignment horizontal="right" vertical="center" wrapText="1" indent="3"/>
    </xf>
    <xf numFmtId="0" fontId="42" fillId="0" borderId="4" xfId="0" applyFont="1" applyBorder="1" applyAlignment="1">
      <alignment horizontal="right" vertical="center" wrapText="1" indent="3"/>
    </xf>
    <xf numFmtId="0" fontId="42" fillId="0" borderId="10" xfId="0" applyFont="1" applyBorder="1" applyAlignment="1">
      <alignment horizontal="right" vertical="center" wrapText="1" indent="3"/>
    </xf>
    <xf numFmtId="0" fontId="42" fillId="8" borderId="4" xfId="0" applyFont="1" applyFill="1" applyBorder="1" applyAlignment="1">
      <alignment horizontal="right" vertical="center" wrapText="1" indent="3"/>
    </xf>
    <xf numFmtId="0" fontId="11" fillId="8" borderId="4" xfId="0" applyNumberFormat="1" applyFont="1" applyFill="1" applyBorder="1" applyAlignment="1">
      <alignment horizontal="right" vertical="center" wrapText="1" indent="3"/>
    </xf>
    <xf numFmtId="49" fontId="11" fillId="8" borderId="4" xfId="0" applyNumberFormat="1" applyFont="1" applyFill="1" applyBorder="1" applyAlignment="1">
      <alignment horizontal="right" vertical="center" wrapText="1" indent="3"/>
    </xf>
    <xf numFmtId="0" fontId="42" fillId="8" borderId="10" xfId="0" applyFont="1" applyFill="1" applyBorder="1" applyAlignment="1">
      <alignment horizontal="right" vertical="center" wrapText="1" indent="3"/>
    </xf>
    <xf numFmtId="3" fontId="42" fillId="8" borderId="4" xfId="0" applyNumberFormat="1" applyFont="1" applyFill="1" applyBorder="1" applyAlignment="1">
      <alignment horizontal="right" vertical="center" wrapText="1" indent="3"/>
    </xf>
    <xf numFmtId="0" fontId="11" fillId="0" borderId="4" xfId="0" applyFont="1" applyBorder="1" applyAlignment="1">
      <alignment horizontal="right" vertical="center" wrapText="1" indent="3"/>
    </xf>
    <xf numFmtId="3" fontId="11" fillId="0" borderId="4" xfId="0" applyNumberFormat="1" applyFont="1" applyBorder="1" applyAlignment="1">
      <alignment horizontal="right" vertical="center" wrapText="1" indent="3"/>
    </xf>
    <xf numFmtId="0" fontId="11" fillId="0" borderId="10" xfId="0" applyFont="1" applyBorder="1" applyAlignment="1">
      <alignment horizontal="right" vertical="center" wrapText="1" indent="3"/>
    </xf>
    <xf numFmtId="1" fontId="11" fillId="8" borderId="4" xfId="0" applyNumberFormat="1" applyFont="1" applyFill="1" applyBorder="1" applyAlignment="1">
      <alignment horizontal="right" vertical="center" wrapText="1" indent="3"/>
    </xf>
    <xf numFmtId="0" fontId="11" fillId="8" borderId="4" xfId="0" applyFont="1" applyFill="1" applyBorder="1" applyAlignment="1">
      <alignment horizontal="right" vertical="center" wrapText="1" indent="3"/>
    </xf>
    <xf numFmtId="49" fontId="11" fillId="8" borderId="10" xfId="0" applyNumberFormat="1" applyFont="1" applyFill="1" applyBorder="1" applyAlignment="1">
      <alignment horizontal="right" vertical="center" wrapText="1" indent="3"/>
    </xf>
    <xf numFmtId="0" fontId="11" fillId="8" borderId="10" xfId="0" applyFont="1" applyFill="1" applyBorder="1" applyAlignment="1">
      <alignment horizontal="right" vertical="center" wrapText="1" indent="3"/>
    </xf>
    <xf numFmtId="49" fontId="11" fillId="8" borderId="6" xfId="0" applyNumberFormat="1" applyFont="1" applyFill="1" applyBorder="1" applyAlignment="1">
      <alignment horizontal="right" vertical="center" wrapText="1" indent="2"/>
    </xf>
    <xf numFmtId="0" fontId="11" fillId="8" borderId="6" xfId="0" applyFont="1" applyFill="1" applyBorder="1" applyAlignment="1">
      <alignment horizontal="right" vertical="center" wrapText="1" indent="3"/>
    </xf>
    <xf numFmtId="49" fontId="11" fillId="8" borderId="6" xfId="0" applyNumberFormat="1" applyFont="1" applyFill="1" applyBorder="1" applyAlignment="1">
      <alignment horizontal="right" vertical="center" wrapText="1" indent="3"/>
    </xf>
    <xf numFmtId="3" fontId="11" fillId="8" borderId="6" xfId="0" applyNumberFormat="1" applyFont="1" applyFill="1" applyBorder="1" applyAlignment="1">
      <alignment horizontal="right" vertical="center" wrapText="1" indent="3"/>
    </xf>
    <xf numFmtId="0" fontId="11" fillId="8" borderId="14" xfId="0" applyFont="1" applyFill="1" applyBorder="1" applyAlignment="1">
      <alignment horizontal="right" vertical="center" wrapText="1" indent="3"/>
    </xf>
    <xf numFmtId="3" fontId="51" fillId="3" borderId="1" xfId="0" applyNumberFormat="1" applyFont="1" applyFill="1" applyBorder="1" applyAlignment="1">
      <alignment horizontal="right" vertical="center" wrapText="1" indent="2"/>
    </xf>
    <xf numFmtId="49" fontId="51" fillId="3" borderId="1" xfId="0" applyNumberFormat="1" applyFont="1" applyFill="1" applyBorder="1" applyAlignment="1">
      <alignment horizontal="right" vertical="center" wrapText="1" indent="3"/>
    </xf>
    <xf numFmtId="3" fontId="51" fillId="3" borderId="1" xfId="0" applyNumberFormat="1" applyFont="1" applyFill="1" applyBorder="1" applyAlignment="1">
      <alignment horizontal="right" vertical="center" wrapText="1" indent="3"/>
    </xf>
    <xf numFmtId="0" fontId="51" fillId="3" borderId="1" xfId="0" applyFont="1" applyFill="1" applyBorder="1" applyAlignment="1">
      <alignment horizontal="right" vertical="center" wrapText="1" indent="3"/>
    </xf>
    <xf numFmtId="3" fontId="51" fillId="3" borderId="8" xfId="0" applyNumberFormat="1" applyFont="1" applyFill="1" applyBorder="1" applyAlignment="1">
      <alignment horizontal="right" vertical="center" wrapText="1" indent="3"/>
    </xf>
    <xf numFmtId="49" fontId="11" fillId="0" borderId="10" xfId="0" applyNumberFormat="1" applyFont="1" applyBorder="1" applyAlignment="1">
      <alignment horizontal="right" vertical="center" wrapText="1" indent="2"/>
    </xf>
    <xf numFmtId="184" fontId="7" fillId="11" borderId="4" xfId="0" applyNumberFormat="1" applyFont="1" applyFill="1" applyBorder="1" applyAlignment="1">
      <alignment horizontal="right" vertical="center" wrapText="1" indent="1"/>
    </xf>
    <xf numFmtId="184" fontId="7" fillId="11" borderId="10" xfId="0" applyNumberFormat="1" applyFont="1" applyFill="1" applyBorder="1" applyAlignment="1">
      <alignment horizontal="right" vertical="center" wrapText="1" indent="1"/>
    </xf>
    <xf numFmtId="184" fontId="0" fillId="0" borderId="0" xfId="0" applyNumberFormat="1" applyBorder="1"/>
    <xf numFmtId="184" fontId="7" fillId="11" borderId="6" xfId="0" applyNumberFormat="1" applyFont="1" applyFill="1" applyBorder="1" applyAlignment="1">
      <alignment horizontal="right" vertical="center" wrapText="1" indent="1"/>
    </xf>
    <xf numFmtId="184" fontId="7" fillId="11" borderId="14" xfId="0" applyNumberFormat="1" applyFont="1" applyFill="1" applyBorder="1" applyAlignment="1">
      <alignment horizontal="right" vertical="center" wrapText="1" indent="1"/>
    </xf>
    <xf numFmtId="3" fontId="7" fillId="0" borderId="10" xfId="0" applyNumberFormat="1" applyFont="1" applyBorder="1" applyAlignment="1">
      <alignment horizontal="right" vertical="center" wrapText="1" indent="1"/>
    </xf>
    <xf numFmtId="3" fontId="7" fillId="8" borderId="10" xfId="0" applyNumberFormat="1" applyFont="1" applyFill="1" applyBorder="1" applyAlignment="1">
      <alignment horizontal="right" vertical="center" wrapText="1" indent="1"/>
    </xf>
    <xf numFmtId="3" fontId="7" fillId="5" borderId="4" xfId="0" applyNumberFormat="1" applyFont="1" applyFill="1" applyBorder="1" applyAlignment="1">
      <alignment horizontal="right" vertical="center" wrapText="1" indent="1"/>
    </xf>
    <xf numFmtId="3" fontId="7" fillId="5" borderId="10" xfId="0" applyNumberFormat="1" applyFont="1" applyFill="1" applyBorder="1" applyAlignment="1">
      <alignment horizontal="right" vertical="center" wrapText="1" indent="1"/>
    </xf>
    <xf numFmtId="0" fontId="7" fillId="0" borderId="10" xfId="0" applyFont="1" applyBorder="1" applyAlignment="1">
      <alignment horizontal="right" vertical="center" wrapText="1" indent="1"/>
    </xf>
    <xf numFmtId="0" fontId="7" fillId="8" borderId="10" xfId="0" applyFont="1" applyFill="1" applyBorder="1" applyAlignment="1">
      <alignment horizontal="right" vertical="center" wrapText="1" indent="1"/>
    </xf>
    <xf numFmtId="0" fontId="7" fillId="0" borderId="9" xfId="0" applyFont="1" applyBorder="1" applyAlignment="1">
      <alignment horizontal="center"/>
    </xf>
    <xf numFmtId="184" fontId="7" fillId="0" borderId="4" xfId="0" applyNumberFormat="1" applyFont="1" applyBorder="1" applyAlignment="1">
      <alignment horizontal="center"/>
    </xf>
    <xf numFmtId="184" fontId="7" fillId="0" borderId="4" xfId="0" applyNumberFormat="1" applyFont="1" applyFill="1" applyBorder="1" applyAlignment="1">
      <alignment horizontal="center" wrapText="1"/>
    </xf>
    <xf numFmtId="184" fontId="7" fillId="11" borderId="4" xfId="0" applyNumberFormat="1" applyFont="1" applyFill="1" applyBorder="1" applyAlignment="1">
      <alignment horizontal="center" wrapText="1"/>
    </xf>
    <xf numFmtId="0" fontId="11" fillId="8" borderId="9" xfId="0" applyFont="1" applyFill="1" applyBorder="1" applyAlignment="1">
      <alignment horizontal="left" vertical="center" wrapText="1"/>
    </xf>
    <xf numFmtId="0" fontId="11" fillId="0" borderId="12" xfId="0" applyFont="1" applyBorder="1" applyAlignment="1">
      <alignment vertical="center" wrapText="1"/>
    </xf>
    <xf numFmtId="0" fontId="11" fillId="0" borderId="9" xfId="0" applyFont="1" applyBorder="1" applyAlignment="1">
      <alignment horizontal="right" vertical="center" wrapText="1" indent="2"/>
    </xf>
    <xf numFmtId="0" fontId="11" fillId="8" borderId="10" xfId="0" applyFont="1" applyFill="1" applyBorder="1" applyAlignment="1">
      <alignment horizontal="right" vertical="center" wrapText="1" indent="2"/>
    </xf>
    <xf numFmtId="0" fontId="11" fillId="8" borderId="4" xfId="0" applyFont="1" applyFill="1" applyBorder="1" applyAlignment="1">
      <alignment horizontal="right" vertical="center" wrapText="1" indent="2"/>
    </xf>
    <xf numFmtId="0" fontId="11" fillId="8" borderId="9" xfId="0" applyFont="1" applyFill="1" applyBorder="1" applyAlignment="1">
      <alignment horizontal="right" vertical="center" wrapText="1" indent="2"/>
    </xf>
    <xf numFmtId="0" fontId="11" fillId="8" borderId="0" xfId="0" applyFont="1" applyFill="1" applyBorder="1" applyAlignment="1">
      <alignment horizontal="right" vertical="center" wrapText="1" indent="2"/>
    </xf>
    <xf numFmtId="0" fontId="11" fillId="11" borderId="0" xfId="0" applyFont="1" applyFill="1" applyBorder="1" applyAlignment="1">
      <alignment horizontal="left" vertical="center" wrapText="1" indent="1"/>
    </xf>
    <xf numFmtId="1" fontId="32" fillId="11" borderId="4" xfId="0" applyNumberFormat="1" applyFont="1" applyFill="1" applyBorder="1" applyAlignment="1">
      <alignment horizontal="right" vertical="center" wrapText="1" indent="2"/>
    </xf>
    <xf numFmtId="1" fontId="32" fillId="11" borderId="9" xfId="0" applyNumberFormat="1" applyFont="1" applyFill="1" applyBorder="1" applyAlignment="1">
      <alignment horizontal="right" vertical="center" wrapText="1" indent="2"/>
    </xf>
    <xf numFmtId="1" fontId="32" fillId="11" borderId="10" xfId="0" applyNumberFormat="1" applyFont="1" applyFill="1" applyBorder="1" applyAlignment="1">
      <alignment horizontal="right" vertical="center" wrapText="1" indent="2"/>
    </xf>
    <xf numFmtId="0" fontId="11" fillId="11" borderId="4" xfId="0" applyNumberFormat="1" applyFont="1" applyFill="1" applyBorder="1" applyAlignment="1">
      <alignment horizontal="right" vertical="center" wrapText="1" indent="2"/>
    </xf>
    <xf numFmtId="184" fontId="11" fillId="11" borderId="4" xfId="0" applyNumberFormat="1" applyFont="1" applyFill="1" applyBorder="1" applyAlignment="1">
      <alignment horizontal="right" vertical="center" wrapText="1" indent="2"/>
    </xf>
    <xf numFmtId="184" fontId="11" fillId="11" borderId="9" xfId="0" applyNumberFormat="1" applyFont="1" applyFill="1" applyBorder="1" applyAlignment="1">
      <alignment horizontal="right" vertical="center" wrapText="1" indent="2"/>
    </xf>
    <xf numFmtId="184" fontId="11" fillId="11" borderId="10" xfId="0" applyNumberFormat="1" applyFont="1" applyFill="1" applyBorder="1" applyAlignment="1">
      <alignment horizontal="right" vertical="center" wrapText="1" indent="2"/>
    </xf>
    <xf numFmtId="1" fontId="32" fillId="0" borderId="6" xfId="0" applyNumberFormat="1" applyFont="1" applyFill="1" applyBorder="1" applyAlignment="1">
      <alignment horizontal="right" vertical="center" wrapText="1" indent="2"/>
    </xf>
    <xf numFmtId="1" fontId="32" fillId="0" borderId="11" xfId="0" applyNumberFormat="1" applyFont="1" applyFill="1" applyBorder="1" applyAlignment="1">
      <alignment horizontal="right" vertical="center" wrapText="1" indent="2"/>
    </xf>
    <xf numFmtId="1" fontId="32" fillId="0" borderId="14" xfId="0" applyNumberFormat="1" applyFont="1" applyFill="1" applyBorder="1" applyAlignment="1">
      <alignment horizontal="right" vertical="center" wrapText="1" indent="2"/>
    </xf>
    <xf numFmtId="0" fontId="11" fillId="0" borderId="5" xfId="0" applyFont="1" applyFill="1" applyBorder="1" applyAlignment="1">
      <alignment horizontal="left" vertical="center" wrapText="1" indent="1"/>
    </xf>
    <xf numFmtId="0" fontId="11" fillId="8"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8" borderId="9" xfId="0" applyFont="1" applyFill="1" applyBorder="1" applyAlignment="1">
      <alignment horizontal="left" vertical="center" wrapText="1" indent="1"/>
    </xf>
    <xf numFmtId="3" fontId="7" fillId="0" borderId="4" xfId="0" applyNumberFormat="1" applyFont="1" applyFill="1" applyBorder="1" applyAlignment="1">
      <alignment horizontal="right" vertical="center" wrapText="1" indent="1"/>
    </xf>
    <xf numFmtId="3" fontId="7" fillId="8" borderId="6" xfId="0" applyNumberFormat="1" applyFont="1" applyFill="1" applyBorder="1" applyAlignment="1">
      <alignment horizontal="right" vertical="center" wrapText="1" indent="1"/>
    </xf>
    <xf numFmtId="0" fontId="7" fillId="5" borderId="9"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8" borderId="11" xfId="0" applyFont="1" applyFill="1" applyBorder="1" applyAlignment="1">
      <alignment horizontal="left" vertical="center" wrapText="1"/>
    </xf>
    <xf numFmtId="0" fontId="14" fillId="0" borderId="0" xfId="0" applyFont="1" applyBorder="1" applyAlignment="1">
      <alignment horizontal="left" wrapText="1"/>
    </xf>
    <xf numFmtId="0" fontId="14" fillId="0" borderId="0" xfId="0" applyFont="1" applyAlignment="1">
      <alignment horizontal="left"/>
    </xf>
    <xf numFmtId="0" fontId="0" fillId="0" borderId="0" xfId="0" applyAlignment="1">
      <alignment horizontal="left"/>
    </xf>
    <xf numFmtId="1" fontId="7" fillId="0" borderId="9" xfId="0" applyNumberFormat="1" applyFont="1" applyFill="1" applyBorder="1" applyAlignment="1">
      <alignment horizontal="right" vertical="center" wrapText="1" indent="2"/>
    </xf>
    <xf numFmtId="1" fontId="50" fillId="0" borderId="9" xfId="0" applyNumberFormat="1" applyFont="1" applyFill="1" applyBorder="1" applyAlignment="1">
      <alignment horizontal="right" vertical="center" wrapText="1" indent="2"/>
    </xf>
    <xf numFmtId="1" fontId="7" fillId="0" borderId="0" xfId="0" applyNumberFormat="1" applyFont="1" applyFill="1" applyBorder="1" applyAlignment="1">
      <alignment horizontal="right" vertical="center" wrapText="1" indent="2"/>
    </xf>
    <xf numFmtId="1" fontId="7" fillId="8" borderId="9" xfId="0" applyNumberFormat="1" applyFont="1" applyFill="1" applyBorder="1" applyAlignment="1">
      <alignment horizontal="right" vertical="center" wrapText="1" indent="2"/>
    </xf>
    <xf numFmtId="1" fontId="50" fillId="8" borderId="9" xfId="0" applyNumberFormat="1" applyFont="1" applyFill="1" applyBorder="1" applyAlignment="1">
      <alignment horizontal="right" vertical="center" wrapText="1" indent="2"/>
    </xf>
    <xf numFmtId="1" fontId="7" fillId="8" borderId="0" xfId="0" applyNumberFormat="1" applyFont="1" applyFill="1" applyBorder="1" applyAlignment="1">
      <alignment horizontal="right" vertical="center" wrapText="1" indent="2"/>
    </xf>
    <xf numFmtId="1" fontId="32" fillId="8" borderId="9" xfId="0" applyNumberFormat="1" applyFont="1" applyFill="1" applyBorder="1" applyAlignment="1">
      <alignment horizontal="right" vertical="center" wrapText="1" indent="2"/>
    </xf>
    <xf numFmtId="1" fontId="32" fillId="0" borderId="0" xfId="0" applyNumberFormat="1" applyFont="1" applyFill="1" applyBorder="1" applyAlignment="1">
      <alignment horizontal="right" vertical="center" wrapText="1" indent="2"/>
    </xf>
    <xf numFmtId="1" fontId="32" fillId="8" borderId="0" xfId="0" applyNumberFormat="1" applyFont="1" applyFill="1" applyBorder="1" applyAlignment="1">
      <alignment horizontal="right" vertical="center" wrapText="1" indent="2"/>
    </xf>
    <xf numFmtId="1" fontId="32" fillId="8" borderId="6" xfId="0" applyNumberFormat="1" applyFont="1" applyFill="1" applyBorder="1" applyAlignment="1">
      <alignment horizontal="right" vertical="center" wrapText="1" indent="2"/>
    </xf>
    <xf numFmtId="1" fontId="32" fillId="8" borderId="11" xfId="0" applyNumberFormat="1" applyFont="1" applyFill="1" applyBorder="1" applyAlignment="1">
      <alignment horizontal="right" vertical="center" wrapText="1" indent="2"/>
    </xf>
    <xf numFmtId="1" fontId="7" fillId="8" borderId="11" xfId="0" applyNumberFormat="1" applyFont="1" applyFill="1" applyBorder="1" applyAlignment="1">
      <alignment horizontal="right" vertical="center" wrapText="1" indent="2"/>
    </xf>
    <xf numFmtId="1" fontId="7" fillId="8" borderId="5" xfId="0" applyNumberFormat="1" applyFont="1" applyFill="1" applyBorder="1" applyAlignment="1">
      <alignment horizontal="right" vertical="center" wrapText="1" indent="2"/>
    </xf>
    <xf numFmtId="3" fontId="7" fillId="0" borderId="4" xfId="0" applyNumberFormat="1" applyFont="1" applyBorder="1" applyAlignment="1">
      <alignment horizontal="right" wrapText="1" indent="1"/>
    </xf>
    <xf numFmtId="0" fontId="7" fillId="0" borderId="4" xfId="0" applyFont="1" applyBorder="1" applyAlignment="1">
      <alignment horizontal="right" wrapText="1" indent="1"/>
    </xf>
    <xf numFmtId="3" fontId="7" fillId="0" borderId="10" xfId="0" applyNumberFormat="1" applyFont="1" applyBorder="1" applyAlignment="1">
      <alignment horizontal="right" wrapText="1" indent="1"/>
    </xf>
    <xf numFmtId="3" fontId="7" fillId="8" borderId="4" xfId="0" applyNumberFormat="1" applyFont="1" applyFill="1" applyBorder="1" applyAlignment="1">
      <alignment horizontal="right" wrapText="1" indent="1"/>
    </xf>
    <xf numFmtId="0" fontId="7" fillId="8" borderId="4" xfId="0" applyFont="1" applyFill="1" applyBorder="1" applyAlignment="1">
      <alignment horizontal="right" wrapText="1" indent="1"/>
    </xf>
    <xf numFmtId="3" fontId="7" fillId="8" borderId="10" xfId="0" applyNumberFormat="1" applyFont="1" applyFill="1" applyBorder="1" applyAlignment="1">
      <alignment horizontal="right" wrapText="1" indent="1"/>
    </xf>
    <xf numFmtId="3" fontId="7" fillId="5" borderId="4" xfId="0" applyNumberFormat="1" applyFont="1" applyFill="1" applyBorder="1" applyAlignment="1">
      <alignment horizontal="right" wrapText="1" indent="1"/>
    </xf>
    <xf numFmtId="0" fontId="7" fillId="5" borderId="4" xfId="0" applyFont="1" applyFill="1" applyBorder="1" applyAlignment="1">
      <alignment horizontal="right" wrapText="1" indent="1"/>
    </xf>
    <xf numFmtId="3" fontId="7" fillId="5" borderId="10" xfId="0" applyNumberFormat="1" applyFont="1" applyFill="1" applyBorder="1" applyAlignment="1">
      <alignment horizontal="right" wrapText="1" indent="1"/>
    </xf>
    <xf numFmtId="184" fontId="7" fillId="0" borderId="4" xfId="0" applyNumberFormat="1" applyFont="1" applyBorder="1" applyAlignment="1">
      <alignment horizontal="right" wrapText="1" indent="1"/>
    </xf>
    <xf numFmtId="184" fontId="7" fillId="0" borderId="10" xfId="0" applyNumberFormat="1" applyFont="1" applyBorder="1" applyAlignment="1">
      <alignment horizontal="right" wrapText="1" indent="1"/>
    </xf>
    <xf numFmtId="184" fontId="7" fillId="8" borderId="4" xfId="0" applyNumberFormat="1" applyFont="1" applyFill="1" applyBorder="1" applyAlignment="1">
      <alignment horizontal="right" wrapText="1" indent="1"/>
    </xf>
    <xf numFmtId="184" fontId="7" fillId="8" borderId="10" xfId="0" applyNumberFormat="1" applyFont="1" applyFill="1" applyBorder="1" applyAlignment="1">
      <alignment horizontal="right" wrapText="1" indent="1"/>
    </xf>
    <xf numFmtId="187" fontId="7" fillId="0" borderId="4" xfId="0" applyNumberFormat="1" applyFont="1" applyBorder="1" applyAlignment="1">
      <alignment horizontal="right" wrapText="1" indent="1"/>
    </xf>
    <xf numFmtId="187" fontId="7" fillId="0" borderId="10" xfId="0" applyNumberFormat="1" applyFont="1" applyBorder="1" applyAlignment="1">
      <alignment horizontal="right" wrapText="1" indent="1"/>
    </xf>
    <xf numFmtId="187" fontId="7" fillId="8" borderId="4" xfId="0" applyNumberFormat="1" applyFont="1" applyFill="1" applyBorder="1" applyAlignment="1">
      <alignment horizontal="right" wrapText="1" indent="1"/>
    </xf>
    <xf numFmtId="187" fontId="7" fillId="8" borderId="14" xfId="0" applyNumberFormat="1" applyFont="1" applyFill="1" applyBorder="1" applyAlignment="1">
      <alignment horizontal="right" wrapText="1" indent="1"/>
    </xf>
    <xf numFmtId="184" fontId="7" fillId="5" borderId="4" xfId="0" applyNumberFormat="1" applyFont="1" applyFill="1" applyBorder="1" applyAlignment="1">
      <alignment horizontal="right" wrapText="1" indent="1"/>
    </xf>
    <xf numFmtId="184" fontId="7" fillId="5" borderId="10" xfId="0" applyNumberFormat="1" applyFont="1" applyFill="1" applyBorder="1" applyAlignment="1">
      <alignment horizontal="right" wrapText="1" indent="1"/>
    </xf>
    <xf numFmtId="187" fontId="7" fillId="8" borderId="10" xfId="0" applyNumberFormat="1" applyFont="1" applyFill="1" applyBorder="1" applyAlignment="1">
      <alignment horizontal="right" wrapText="1" indent="1"/>
    </xf>
    <xf numFmtId="0" fontId="7" fillId="0" borderId="10" xfId="0" applyFont="1" applyBorder="1" applyAlignment="1">
      <alignment horizontal="right" wrapText="1" indent="1"/>
    </xf>
    <xf numFmtId="0" fontId="7" fillId="8" borderId="10" xfId="0" applyFont="1" applyFill="1" applyBorder="1" applyAlignment="1">
      <alignment horizontal="right" wrapText="1" indent="1"/>
    </xf>
    <xf numFmtId="1" fontId="7" fillId="8" borderId="4" xfId="0" applyNumberFormat="1" applyFont="1" applyFill="1" applyBorder="1" applyAlignment="1">
      <alignment horizontal="right" wrapText="1" indent="1"/>
    </xf>
    <xf numFmtId="187" fontId="7" fillId="8" borderId="6" xfId="0" applyNumberFormat="1" applyFont="1" applyFill="1" applyBorder="1" applyAlignment="1">
      <alignment horizontal="right" wrapText="1" indent="1"/>
    </xf>
    <xf numFmtId="0" fontId="11" fillId="0" borderId="0" xfId="63" applyFont="1" applyBorder="1" applyAlignment="1">
      <alignment horizontal="left" vertical="center" wrapText="1"/>
    </xf>
    <xf numFmtId="0" fontId="11" fillId="8" borderId="0" xfId="63" applyFont="1" applyFill="1" applyBorder="1" applyAlignment="1">
      <alignment horizontal="left" vertical="center" wrapText="1"/>
    </xf>
    <xf numFmtId="0" fontId="52" fillId="0" borderId="0" xfId="63" applyFont="1" applyAlignment="1">
      <alignment horizontal="left"/>
    </xf>
    <xf numFmtId="0" fontId="11" fillId="12" borderId="9" xfId="0" applyFont="1" applyFill="1" applyBorder="1" applyAlignment="1">
      <alignment horizontal="left" vertical="center" wrapText="1"/>
    </xf>
    <xf numFmtId="0" fontId="11" fillId="12" borderId="9" xfId="0" applyFont="1" applyFill="1" applyBorder="1" applyAlignment="1">
      <alignment horizontal="left" vertical="center" wrapText="1" indent="1"/>
    </xf>
    <xf numFmtId="0" fontId="11" fillId="12" borderId="11" xfId="0" applyFont="1" applyFill="1" applyBorder="1" applyAlignment="1">
      <alignment horizontal="left" vertical="center" wrapText="1" indent="1"/>
    </xf>
    <xf numFmtId="0" fontId="11" fillId="12" borderId="0" xfId="0" applyFont="1" applyFill="1" applyBorder="1" applyAlignment="1">
      <alignment horizontal="left" vertical="center" wrapText="1"/>
    </xf>
    <xf numFmtId="0" fontId="11" fillId="0" borderId="10" xfId="0" applyFont="1" applyFill="1" applyBorder="1" applyAlignment="1">
      <alignment horizontal="center" vertical="center" wrapText="1"/>
    </xf>
    <xf numFmtId="184" fontId="7" fillId="0" borderId="10" xfId="0" applyNumberFormat="1" applyFont="1" applyFill="1" applyBorder="1" applyAlignment="1">
      <alignment horizontal="center" wrapText="1"/>
    </xf>
    <xf numFmtId="184" fontId="7" fillId="11" borderId="10" xfId="0" applyNumberFormat="1" applyFont="1" applyFill="1" applyBorder="1" applyAlignment="1">
      <alignment horizontal="center" wrapText="1"/>
    </xf>
    <xf numFmtId="184" fontId="7" fillId="0" borderId="14" xfId="0" applyNumberFormat="1" applyFont="1" applyFill="1" applyBorder="1" applyAlignment="1">
      <alignment horizontal="center" wrapText="1"/>
    </xf>
    <xf numFmtId="0" fontId="20" fillId="0" borderId="0" xfId="63" applyFont="1" applyAlignment="1">
      <alignment horizontal="left"/>
    </xf>
    <xf numFmtId="3" fontId="7" fillId="0" borderId="10" xfId="40" applyNumberFormat="1" applyFont="1" applyBorder="1" applyAlignment="1">
      <alignment horizontal="right" indent="3"/>
    </xf>
    <xf numFmtId="3" fontId="7" fillId="8" borderId="10" xfId="40" applyNumberFormat="1" applyFont="1" applyFill="1" applyBorder="1" applyAlignment="1">
      <alignment horizontal="right" indent="3"/>
    </xf>
    <xf numFmtId="3" fontId="7" fillId="8" borderId="14" xfId="40" applyNumberFormat="1" applyFont="1" applyFill="1" applyBorder="1" applyAlignment="1">
      <alignment horizontal="right" indent="3"/>
    </xf>
    <xf numFmtId="0" fontId="11" fillId="8" borderId="11" xfId="63" applyFont="1" applyFill="1" applyBorder="1" applyAlignment="1">
      <alignment horizontal="left" vertical="center" wrapText="1"/>
    </xf>
    <xf numFmtId="0" fontId="14" fillId="0" borderId="0" xfId="0" applyFont="1" applyAlignment="1"/>
    <xf numFmtId="0" fontId="54" fillId="0" borderId="0" xfId="0" applyFont="1" applyAlignment="1"/>
    <xf numFmtId="3" fontId="7" fillId="12" borderId="10" xfId="0" applyNumberFormat="1" applyFont="1" applyFill="1" applyBorder="1" applyAlignment="1">
      <alignment horizontal="right" vertical="center" wrapText="1"/>
    </xf>
    <xf numFmtId="3" fontId="7" fillId="12" borderId="0" xfId="0" applyNumberFormat="1" applyFont="1" applyFill="1" applyBorder="1" applyAlignment="1">
      <alignment horizontal="right" vertical="center" wrapText="1"/>
    </xf>
    <xf numFmtId="3" fontId="7" fillId="12" borderId="0" xfId="0" applyNumberFormat="1" applyFont="1" applyFill="1" applyBorder="1" applyAlignment="1">
      <alignment horizontal="right" vertical="center"/>
    </xf>
    <xf numFmtId="3" fontId="32" fillId="12" borderId="0" xfId="0" applyNumberFormat="1" applyFont="1" applyFill="1" applyBorder="1" applyAlignment="1">
      <alignment horizontal="right" vertical="center"/>
    </xf>
    <xf numFmtId="3" fontId="32" fillId="12" borderId="0" xfId="0" applyNumberFormat="1" applyFont="1" applyFill="1" applyBorder="1" applyAlignment="1">
      <alignment horizontal="right" vertical="center" wrapText="1"/>
    </xf>
    <xf numFmtId="3" fontId="7" fillId="8" borderId="10" xfId="0" applyNumberFormat="1" applyFont="1" applyFill="1" applyBorder="1" applyAlignment="1">
      <alignment horizontal="right" vertical="center" wrapText="1"/>
    </xf>
    <xf numFmtId="3" fontId="7" fillId="8" borderId="0" xfId="0" applyNumberFormat="1" applyFont="1" applyFill="1" applyBorder="1" applyAlignment="1">
      <alignment horizontal="right" vertical="center"/>
    </xf>
    <xf numFmtId="3" fontId="32" fillId="8" borderId="0" xfId="0" applyNumberFormat="1" applyFont="1" applyFill="1" applyBorder="1" applyAlignment="1">
      <alignment horizontal="right" vertical="center"/>
    </xf>
    <xf numFmtId="3" fontId="32" fillId="8" borderId="0" xfId="0" applyNumberFormat="1" applyFont="1" applyFill="1" applyBorder="1" applyAlignment="1">
      <alignment horizontal="right" vertical="center" wrapText="1"/>
    </xf>
    <xf numFmtId="1" fontId="32" fillId="8" borderId="0" xfId="0" applyNumberFormat="1" applyFont="1" applyFill="1" applyBorder="1" applyAlignment="1">
      <alignment horizontal="right" vertical="center" wrapText="1"/>
    </xf>
    <xf numFmtId="0" fontId="32" fillId="8" borderId="0" xfId="0" applyFont="1" applyFill="1" applyBorder="1" applyAlignment="1">
      <alignment horizontal="right" vertical="center" wrapText="1"/>
    </xf>
    <xf numFmtId="0" fontId="7" fillId="12" borderId="10" xfId="0" applyFont="1" applyFill="1" applyBorder="1" applyAlignment="1">
      <alignment horizontal="right" vertical="center" wrapText="1"/>
    </xf>
    <xf numFmtId="0" fontId="7" fillId="12" borderId="0" xfId="0" applyFont="1" applyFill="1" applyBorder="1" applyAlignment="1">
      <alignment horizontal="right" vertical="center"/>
    </xf>
    <xf numFmtId="0" fontId="32" fillId="12" borderId="0" xfId="0" applyFont="1" applyFill="1" applyBorder="1" applyAlignment="1">
      <alignment horizontal="right" vertical="center"/>
    </xf>
    <xf numFmtId="1" fontId="32" fillId="12" borderId="0" xfId="0" applyNumberFormat="1" applyFont="1" applyFill="1" applyBorder="1" applyAlignment="1">
      <alignment horizontal="right" vertical="center" wrapText="1"/>
    </xf>
    <xf numFmtId="0" fontId="7" fillId="8" borderId="10" xfId="0" applyFont="1" applyFill="1" applyBorder="1" applyAlignment="1">
      <alignment horizontal="right" vertical="center" wrapText="1"/>
    </xf>
    <xf numFmtId="0" fontId="7" fillId="8" borderId="0" xfId="0" applyFont="1" applyFill="1" applyBorder="1" applyAlignment="1">
      <alignment horizontal="right" vertical="center"/>
    </xf>
    <xf numFmtId="0" fontId="32" fillId="8" borderId="0" xfId="0" applyFont="1" applyFill="1" applyBorder="1" applyAlignment="1">
      <alignment horizontal="right" vertical="center"/>
    </xf>
    <xf numFmtId="0" fontId="7" fillId="12" borderId="14" xfId="0" applyFont="1" applyFill="1" applyBorder="1" applyAlignment="1">
      <alignment horizontal="right" vertical="center" wrapText="1"/>
    </xf>
    <xf numFmtId="1" fontId="32" fillId="12" borderId="5" xfId="0" applyNumberFormat="1" applyFont="1" applyFill="1" applyBorder="1" applyAlignment="1">
      <alignment horizontal="right" vertical="center" wrapText="1"/>
    </xf>
    <xf numFmtId="0" fontId="32" fillId="12" borderId="5" xfId="0" applyFont="1" applyFill="1" applyBorder="1" applyAlignment="1">
      <alignment horizontal="right" vertical="center"/>
    </xf>
    <xf numFmtId="3" fontId="32" fillId="12" borderId="10" xfId="0" applyNumberFormat="1" applyFont="1" applyFill="1" applyBorder="1" applyAlignment="1">
      <alignment horizontal="right" vertical="center" wrapText="1"/>
    </xf>
    <xf numFmtId="3" fontId="32" fillId="8" borderId="10" xfId="0" applyNumberFormat="1" applyFont="1" applyFill="1" applyBorder="1" applyAlignment="1">
      <alignment horizontal="right" vertical="center" wrapText="1"/>
    </xf>
    <xf numFmtId="0" fontId="7" fillId="11" borderId="10" xfId="0" applyFont="1" applyFill="1" applyBorder="1" applyAlignment="1">
      <alignment horizontal="right" vertical="center" wrapText="1"/>
    </xf>
    <xf numFmtId="0" fontId="7" fillId="11" borderId="0" xfId="0" applyFont="1" applyFill="1" applyBorder="1" applyAlignment="1">
      <alignment horizontal="right" vertical="center"/>
    </xf>
    <xf numFmtId="0" fontId="32" fillId="11" borderId="0" xfId="0" applyFont="1" applyFill="1" applyBorder="1" applyAlignment="1">
      <alignment horizontal="right" vertical="center"/>
    </xf>
    <xf numFmtId="1" fontId="32" fillId="12" borderId="10" xfId="0" applyNumberFormat="1" applyFont="1" applyFill="1" applyBorder="1" applyAlignment="1">
      <alignment horizontal="right" vertical="center" wrapText="1"/>
    </xf>
    <xf numFmtId="3" fontId="7" fillId="8" borderId="14" xfId="0" applyNumberFormat="1" applyFont="1" applyFill="1" applyBorder="1" applyAlignment="1">
      <alignment horizontal="right" vertical="center" wrapText="1"/>
    </xf>
    <xf numFmtId="3" fontId="32" fillId="8" borderId="5" xfId="0" applyNumberFormat="1" applyFont="1" applyFill="1" applyBorder="1" applyAlignment="1">
      <alignment horizontal="right" vertical="center" wrapText="1"/>
    </xf>
    <xf numFmtId="0" fontId="11" fillId="8" borderId="0" xfId="0" applyFont="1" applyFill="1" applyBorder="1" applyAlignment="1">
      <alignment horizontal="center" vertical="center" wrapText="1"/>
    </xf>
    <xf numFmtId="0" fontId="7" fillId="8" borderId="8"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8" borderId="0" xfId="0" applyFont="1" applyFill="1" applyBorder="1" applyAlignment="1">
      <alignment horizontal="center" vertical="center" wrapText="1"/>
    </xf>
    <xf numFmtId="0" fontId="11" fillId="0" borderId="0" xfId="63" applyFont="1" applyBorder="1" applyAlignment="1">
      <alignment horizontal="center" vertical="center" wrapText="1"/>
    </xf>
    <xf numFmtId="0" fontId="11" fillId="8" borderId="0" xfId="63" applyFont="1" applyFill="1" applyBorder="1" applyAlignment="1">
      <alignment horizontal="center" vertical="center" wrapText="1"/>
    </xf>
    <xf numFmtId="0" fontId="11" fillId="8" borderId="5" xfId="63" applyFont="1" applyFill="1" applyBorder="1" applyAlignment="1">
      <alignment horizontal="center" vertical="center" wrapText="1"/>
    </xf>
    <xf numFmtId="0" fontId="7" fillId="8" borderId="8" xfId="0" applyFont="1" applyFill="1" applyBorder="1" applyAlignment="1">
      <alignment horizontal="center" vertical="center" wrapText="1"/>
    </xf>
    <xf numFmtId="0" fontId="7" fillId="0" borderId="9" xfId="0" applyFont="1" applyFill="1" applyBorder="1" applyAlignment="1">
      <alignment wrapText="1"/>
    </xf>
    <xf numFmtId="0" fontId="7" fillId="0" borderId="4" xfId="0" applyFont="1" applyFill="1" applyBorder="1" applyAlignment="1">
      <alignment horizontal="right" vertical="center" indent="1"/>
    </xf>
    <xf numFmtId="1" fontId="7" fillId="0" borderId="4" xfId="0" applyNumberFormat="1" applyFont="1" applyFill="1" applyBorder="1" applyAlignment="1">
      <alignment horizontal="right" vertical="center" wrapText="1" indent="1"/>
    </xf>
    <xf numFmtId="184" fontId="7" fillId="0" borderId="4" xfId="0" applyNumberFormat="1" applyFont="1" applyFill="1" applyBorder="1" applyAlignment="1">
      <alignment horizontal="right" vertical="center" wrapText="1" indent="1"/>
    </xf>
    <xf numFmtId="184" fontId="7" fillId="0" borderId="10" xfId="0" applyNumberFormat="1" applyFont="1" applyFill="1" applyBorder="1" applyAlignment="1">
      <alignment horizontal="right" vertical="center" wrapText="1" indent="1"/>
    </xf>
    <xf numFmtId="0" fontId="7" fillId="11" borderId="9" xfId="0" applyFont="1" applyFill="1" applyBorder="1" applyAlignment="1">
      <alignment wrapText="1"/>
    </xf>
    <xf numFmtId="184" fontId="32" fillId="11" borderId="4" xfId="0" applyNumberFormat="1" applyFont="1" applyFill="1" applyBorder="1" applyAlignment="1">
      <alignment horizontal="right" vertical="center" wrapText="1" indent="1"/>
    </xf>
    <xf numFmtId="0" fontId="32" fillId="0" borderId="4" xfId="0" applyFont="1" applyFill="1" applyBorder="1" applyAlignment="1">
      <alignment horizontal="right" vertical="center" indent="1"/>
    </xf>
    <xf numFmtId="184" fontId="32" fillId="0" borderId="10" xfId="0" applyNumberFormat="1" applyFont="1" applyFill="1" applyBorder="1" applyAlignment="1">
      <alignment horizontal="right" vertical="center" wrapText="1" indent="1"/>
    </xf>
    <xf numFmtId="1" fontId="7" fillId="11" borderId="4" xfId="0" applyNumberFormat="1" applyFont="1" applyFill="1" applyBorder="1" applyAlignment="1">
      <alignment horizontal="right" vertical="center" wrapText="1" indent="1"/>
    </xf>
    <xf numFmtId="0" fontId="32" fillId="11" borderId="4" xfId="0" applyFont="1" applyFill="1" applyBorder="1" applyAlignment="1">
      <alignment horizontal="right" vertical="center" indent="1"/>
    </xf>
    <xf numFmtId="184" fontId="32" fillId="0" borderId="4" xfId="0" applyNumberFormat="1" applyFont="1" applyFill="1" applyBorder="1" applyAlignment="1">
      <alignment horizontal="right" vertical="center" wrapText="1" indent="1"/>
    </xf>
    <xf numFmtId="0" fontId="7" fillId="11" borderId="4" xfId="0" applyFont="1" applyFill="1" applyBorder="1" applyAlignment="1">
      <alignment horizontal="right" vertical="center" indent="1"/>
    </xf>
    <xf numFmtId="1" fontId="7" fillId="0" borderId="6" xfId="0" applyNumberFormat="1" applyFont="1" applyFill="1" applyBorder="1" applyAlignment="1">
      <alignment horizontal="right" vertical="center" wrapText="1" indent="1"/>
    </xf>
    <xf numFmtId="0" fontId="11" fillId="8" borderId="7" xfId="63" applyFont="1" applyFill="1" applyBorder="1" applyAlignment="1">
      <alignment horizontal="center" vertical="center" wrapText="1"/>
    </xf>
    <xf numFmtId="0" fontId="11" fillId="8" borderId="9" xfId="63" applyFont="1" applyFill="1" applyBorder="1" applyAlignment="1">
      <alignment horizontal="center" vertical="center" wrapText="1"/>
    </xf>
    <xf numFmtId="1" fontId="7" fillId="0" borderId="9" xfId="0" applyNumberFormat="1" applyFont="1" applyBorder="1" applyAlignment="1">
      <alignment horizontal="left" wrapText="1"/>
    </xf>
    <xf numFmtId="0" fontId="11" fillId="10" borderId="13" xfId="63" applyFont="1" applyFill="1" applyBorder="1" applyAlignment="1">
      <alignment vertical="center" wrapText="1"/>
    </xf>
    <xf numFmtId="3" fontId="7" fillId="8" borderId="6" xfId="0" applyNumberFormat="1" applyFont="1" applyFill="1" applyBorder="1" applyAlignment="1">
      <alignment horizontal="right" vertical="center" wrapText="1"/>
    </xf>
    <xf numFmtId="3" fontId="7" fillId="8" borderId="11" xfId="0" applyNumberFormat="1" applyFont="1" applyFill="1" applyBorder="1" applyAlignment="1">
      <alignment horizontal="right" vertical="center" wrapText="1"/>
    </xf>
    <xf numFmtId="3" fontId="7" fillId="0" borderId="15" xfId="0" applyNumberFormat="1" applyFont="1" applyBorder="1" applyAlignment="1">
      <alignment horizontal="right" vertical="center" wrapText="1"/>
    </xf>
    <xf numFmtId="3" fontId="7" fillId="0" borderId="12" xfId="0" applyNumberFormat="1" applyFont="1" applyBorder="1" applyAlignment="1">
      <alignment horizontal="right" vertical="center" wrapText="1"/>
    </xf>
    <xf numFmtId="3" fontId="7" fillId="0" borderId="16" xfId="0" applyNumberFormat="1" applyFont="1" applyBorder="1" applyAlignment="1">
      <alignment horizontal="right" vertical="center" wrapText="1"/>
    </xf>
    <xf numFmtId="3" fontId="7" fillId="0" borderId="9" xfId="0" applyNumberFormat="1" applyFont="1" applyBorder="1" applyAlignment="1">
      <alignment horizontal="right" vertical="center" wrapText="1"/>
    </xf>
    <xf numFmtId="3" fontId="7" fillId="0" borderId="10" xfId="0" applyNumberFormat="1" applyFont="1" applyBorder="1" applyAlignment="1">
      <alignment horizontal="right" vertical="center" wrapText="1"/>
    </xf>
    <xf numFmtId="3" fontId="7" fillId="8" borderId="4" xfId="0" applyNumberFormat="1" applyFont="1" applyFill="1" applyBorder="1" applyAlignment="1">
      <alignment horizontal="right" vertical="center" wrapText="1"/>
    </xf>
    <xf numFmtId="3" fontId="7" fillId="8" borderId="9" xfId="0" applyNumberFormat="1" applyFont="1" applyFill="1" applyBorder="1" applyAlignment="1">
      <alignment horizontal="right" vertical="center" wrapText="1"/>
    </xf>
    <xf numFmtId="0" fontId="33" fillId="0" borderId="0" xfId="31" applyFont="1" applyAlignment="1" applyProtection="1">
      <alignment vertical="center"/>
    </xf>
    <xf numFmtId="0" fontId="23" fillId="0" borderId="0" xfId="0" applyFont="1" applyBorder="1" applyAlignment="1">
      <alignment vertical="center" wrapText="1"/>
    </xf>
    <xf numFmtId="0" fontId="4" fillId="0" borderId="0" xfId="31" applyBorder="1" applyAlignment="1" applyProtection="1">
      <alignment horizontal="left"/>
    </xf>
    <xf numFmtId="0" fontId="4" fillId="0" borderId="0" xfId="31" applyBorder="1" applyAlignment="1" applyProtection="1"/>
    <xf numFmtId="0" fontId="4" fillId="0" borderId="0" xfId="31" applyBorder="1" applyAlignment="1" applyProtection="1">
      <alignment vertical="top"/>
    </xf>
    <xf numFmtId="0" fontId="4" fillId="0" borderId="0" xfId="31" applyBorder="1" applyAlignment="1" applyProtection="1">
      <alignment horizontal="left" vertical="top"/>
    </xf>
    <xf numFmtId="0" fontId="4" fillId="0" borderId="0" xfId="31" applyBorder="1" applyAlignment="1" applyProtection="1">
      <alignment vertical="center"/>
    </xf>
    <xf numFmtId="0" fontId="23" fillId="0" borderId="0" xfId="0" applyFont="1" applyBorder="1" applyAlignment="1">
      <alignment horizontal="left" vertical="center" wrapText="1"/>
    </xf>
    <xf numFmtId="0" fontId="0" fillId="0" borderId="0" xfId="0" applyAlignment="1">
      <alignment vertical="center" wrapText="1"/>
    </xf>
    <xf numFmtId="0" fontId="4" fillId="0" borderId="0" xfId="31" applyBorder="1" applyAlignment="1" applyProtection="1">
      <alignment horizontal="left" vertical="center" wrapText="1"/>
    </xf>
    <xf numFmtId="0" fontId="7" fillId="12" borderId="0" xfId="0" applyFont="1" applyFill="1" applyBorder="1" applyAlignment="1">
      <alignment horizontal="right" vertical="center" wrapText="1"/>
    </xf>
    <xf numFmtId="0" fontId="7" fillId="8" borderId="0" xfId="0" applyFont="1" applyFill="1" applyBorder="1" applyAlignment="1">
      <alignment horizontal="right" vertical="center" wrapText="1"/>
    </xf>
    <xf numFmtId="1" fontId="32" fillId="12" borderId="9" xfId="0" applyNumberFormat="1" applyFont="1" applyFill="1" applyBorder="1" applyAlignment="1">
      <alignment horizontal="right" vertical="center" wrapText="1"/>
    </xf>
    <xf numFmtId="0" fontId="32" fillId="8" borderId="10" xfId="0" applyFont="1" applyFill="1" applyBorder="1" applyAlignment="1">
      <alignment horizontal="right" vertical="center" wrapText="1"/>
    </xf>
    <xf numFmtId="1" fontId="32" fillId="8" borderId="5" xfId="0" applyNumberFormat="1" applyFont="1" applyFill="1" applyBorder="1" applyAlignment="1">
      <alignment horizontal="right" vertical="center" wrapText="1"/>
    </xf>
    <xf numFmtId="0" fontId="7" fillId="8" borderId="14" xfId="0" applyFont="1" applyFill="1" applyBorder="1" applyAlignment="1">
      <alignment horizontal="right" vertical="center" wrapText="1"/>
    </xf>
    <xf numFmtId="0" fontId="32" fillId="12" borderId="0" xfId="0" applyFont="1" applyFill="1" applyBorder="1" applyAlignment="1">
      <alignment horizontal="right" vertical="center" wrapText="1"/>
    </xf>
    <xf numFmtId="1" fontId="32" fillId="8" borderId="9" xfId="0" applyNumberFormat="1" applyFont="1" applyFill="1" applyBorder="1" applyAlignment="1">
      <alignment horizontal="right" vertical="center" wrapText="1"/>
    </xf>
    <xf numFmtId="1" fontId="7" fillId="8" borderId="0" xfId="0" applyNumberFormat="1" applyFont="1" applyFill="1" applyBorder="1" applyAlignment="1">
      <alignment horizontal="right" vertical="center" wrapText="1"/>
    </xf>
    <xf numFmtId="0" fontId="11" fillId="8" borderId="10" xfId="0" applyFont="1" applyFill="1" applyBorder="1" applyAlignment="1">
      <alignment horizontal="right" vertical="center" wrapText="1"/>
    </xf>
    <xf numFmtId="0" fontId="11" fillId="8" borderId="0" xfId="0" applyFont="1" applyFill="1" applyBorder="1" applyAlignment="1">
      <alignment horizontal="right" vertical="center" wrapText="1"/>
    </xf>
    <xf numFmtId="0" fontId="46" fillId="8" borderId="0" xfId="0" applyFont="1" applyFill="1" applyBorder="1" applyAlignment="1">
      <alignment horizontal="right" vertical="center" wrapText="1"/>
    </xf>
    <xf numFmtId="0" fontId="11" fillId="12" borderId="0" xfId="0" applyFont="1" applyFill="1" applyBorder="1" applyAlignment="1">
      <alignment horizontal="right" vertical="center" wrapText="1"/>
    </xf>
    <xf numFmtId="0" fontId="46" fillId="12" borderId="0" xfId="0" applyFont="1" applyFill="1" applyBorder="1" applyAlignment="1">
      <alignment horizontal="right" vertical="center" wrapText="1"/>
    </xf>
    <xf numFmtId="0" fontId="11" fillId="12" borderId="10" xfId="0" applyFont="1" applyFill="1" applyBorder="1" applyAlignment="1">
      <alignment horizontal="right" vertical="center" wrapText="1"/>
    </xf>
    <xf numFmtId="0" fontId="11" fillId="12" borderId="14" xfId="0" applyFont="1" applyFill="1" applyBorder="1" applyAlignment="1">
      <alignment horizontal="right" vertical="center" wrapText="1"/>
    </xf>
    <xf numFmtId="1" fontId="32" fillId="12" borderId="11" xfId="0" applyNumberFormat="1" applyFont="1" applyFill="1" applyBorder="1" applyAlignment="1">
      <alignment horizontal="right" vertical="center" wrapText="1"/>
    </xf>
    <xf numFmtId="0" fontId="32" fillId="8" borderId="9" xfId="0" applyFont="1" applyFill="1" applyBorder="1" applyAlignment="1">
      <alignment horizontal="right" vertical="center" wrapText="1"/>
    </xf>
    <xf numFmtId="0" fontId="46" fillId="12" borderId="9" xfId="0" applyFont="1" applyFill="1" applyBorder="1" applyAlignment="1">
      <alignment horizontal="right" vertical="center" wrapText="1"/>
    </xf>
    <xf numFmtId="0" fontId="11" fillId="11" borderId="10" xfId="0" applyFont="1" applyFill="1" applyBorder="1" applyAlignment="1">
      <alignment horizontal="right" vertical="center" wrapText="1"/>
    </xf>
    <xf numFmtId="0" fontId="11" fillId="11" borderId="0" xfId="0" applyFont="1" applyFill="1" applyBorder="1" applyAlignment="1">
      <alignment horizontal="right" vertical="center" wrapText="1"/>
    </xf>
    <xf numFmtId="0" fontId="46" fillId="11" borderId="0" xfId="0" applyFont="1" applyFill="1" applyBorder="1" applyAlignment="1">
      <alignment horizontal="right" vertical="center" wrapText="1"/>
    </xf>
    <xf numFmtId="1" fontId="32" fillId="11" borderId="9" xfId="0" applyNumberFormat="1" applyFont="1" applyFill="1" applyBorder="1" applyAlignment="1">
      <alignment horizontal="right" vertical="center" wrapText="1"/>
    </xf>
    <xf numFmtId="0" fontId="46" fillId="11" borderId="9" xfId="0" applyFont="1" applyFill="1" applyBorder="1" applyAlignment="1">
      <alignment horizontal="right" vertical="center" wrapText="1"/>
    </xf>
    <xf numFmtId="1" fontId="7" fillId="11" borderId="0" xfId="0" applyNumberFormat="1" applyFont="1" applyFill="1" applyBorder="1" applyAlignment="1">
      <alignment horizontal="right" vertical="center" wrapText="1"/>
    </xf>
    <xf numFmtId="0" fontId="32" fillId="12" borderId="9" xfId="0" applyFont="1" applyFill="1" applyBorder="1" applyAlignment="1">
      <alignment horizontal="right" vertical="center" wrapText="1"/>
    </xf>
    <xf numFmtId="0" fontId="46" fillId="8" borderId="9" xfId="0" applyFont="1" applyFill="1" applyBorder="1" applyAlignment="1">
      <alignment horizontal="right" vertical="center" wrapText="1"/>
    </xf>
    <xf numFmtId="0" fontId="53" fillId="12" borderId="0" xfId="0" applyFont="1" applyFill="1" applyBorder="1" applyAlignment="1">
      <alignment horizontal="right" vertical="center" wrapText="1"/>
    </xf>
    <xf numFmtId="0" fontId="53" fillId="12" borderId="10" xfId="0" applyFont="1" applyFill="1" applyBorder="1" applyAlignment="1">
      <alignment horizontal="right" vertical="center" wrapText="1"/>
    </xf>
    <xf numFmtId="0" fontId="9" fillId="0" borderId="0" xfId="0" applyFont="1" applyAlignment="1">
      <alignment horizontal="left" vertical="center" wrapText="1"/>
    </xf>
    <xf numFmtId="0" fontId="4" fillId="0" borderId="0" xfId="31" applyBorder="1" applyAlignment="1" applyProtection="1">
      <alignment horizontal="left" vertical="center" wrapText="1"/>
    </xf>
    <xf numFmtId="0" fontId="4" fillId="0" borderId="0" xfId="31" applyBorder="1" applyAlignment="1" applyProtection="1">
      <alignment horizontal="left" vertical="center"/>
    </xf>
    <xf numFmtId="0" fontId="4" fillId="0" borderId="0" xfId="31" applyBorder="1" applyAlignment="1" applyProtection="1">
      <alignment horizontal="left" wrapText="1"/>
    </xf>
    <xf numFmtId="0" fontId="4" fillId="0" borderId="0" xfId="31" applyAlignment="1" applyProtection="1">
      <alignment horizontal="left" vertical="center" wrapText="1"/>
    </xf>
    <xf numFmtId="0" fontId="23" fillId="0" borderId="0" xfId="0" applyFont="1" applyBorder="1" applyAlignment="1">
      <alignment horizontal="left" wrapText="1"/>
    </xf>
    <xf numFmtId="0" fontId="0" fillId="0" borderId="0" xfId="0" applyAlignment="1">
      <alignment wrapText="1"/>
    </xf>
    <xf numFmtId="0" fontId="14" fillId="0" borderId="0" xfId="0" applyFont="1" applyAlignment="1">
      <alignment horizontal="left" wrapText="1"/>
    </xf>
    <xf numFmtId="0" fontId="14" fillId="0" borderId="0" xfId="0" applyFont="1" applyAlignment="1">
      <alignment horizontal="left"/>
    </xf>
    <xf numFmtId="0" fontId="4" fillId="0" borderId="0" xfId="31" applyFont="1" applyAlignment="1" applyProtection="1">
      <alignment horizontal="left" vertical="center"/>
    </xf>
    <xf numFmtId="0" fontId="7" fillId="8" borderId="8"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7" fillId="9" borderId="16" xfId="0" applyFont="1" applyFill="1" applyBorder="1" applyAlignment="1">
      <alignment horizontal="center" vertical="center" wrapText="1"/>
    </xf>
    <xf numFmtId="0" fontId="7" fillId="9" borderId="13" xfId="0" applyFont="1" applyFill="1" applyBorder="1" applyAlignment="1">
      <alignment horizontal="center" vertical="center" wrapText="1"/>
    </xf>
    <xf numFmtId="0" fontId="7" fillId="8" borderId="15"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14" fillId="0" borderId="0" xfId="0" applyFont="1" applyBorder="1" applyAlignment="1">
      <alignment vertical="center" wrapText="1"/>
    </xf>
    <xf numFmtId="0" fontId="23" fillId="0" borderId="5" xfId="0" applyFont="1" applyBorder="1" applyAlignment="1">
      <alignment horizontal="left" wrapText="1"/>
    </xf>
    <xf numFmtId="0" fontId="7" fillId="8" borderId="12" xfId="0" applyFont="1" applyFill="1" applyBorder="1" applyAlignment="1">
      <alignment horizontal="center" vertical="center" wrapText="1"/>
    </xf>
    <xf numFmtId="0" fontId="7" fillId="8" borderId="9" xfId="0" applyFont="1" applyFill="1" applyBorder="1" applyAlignment="1">
      <alignment horizontal="center" vertical="center" wrapText="1"/>
    </xf>
    <xf numFmtId="0" fontId="7" fillId="8" borderId="11"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8" borderId="16" xfId="0" applyFont="1" applyFill="1" applyBorder="1" applyAlignment="1">
      <alignment horizontal="center" vertical="center" wrapText="1"/>
    </xf>
    <xf numFmtId="0" fontId="7" fillId="8" borderId="14" xfId="0" applyFont="1" applyFill="1" applyBorder="1" applyAlignment="1">
      <alignment horizontal="center" vertical="center" wrapText="1"/>
    </xf>
    <xf numFmtId="0" fontId="14" fillId="0" borderId="0" xfId="0" applyFont="1" applyBorder="1" applyAlignment="1">
      <alignment wrapText="1"/>
    </xf>
    <xf numFmtId="0" fontId="7" fillId="10" borderId="13" xfId="0" applyFont="1" applyFill="1" applyBorder="1" applyAlignment="1">
      <alignment horizontal="center" vertical="center" wrapText="1"/>
    </xf>
    <xf numFmtId="0" fontId="7" fillId="8" borderId="7" xfId="0" applyFont="1" applyFill="1" applyBorder="1" applyAlignment="1">
      <alignment horizontal="center" vertical="center" wrapText="1"/>
    </xf>
    <xf numFmtId="0" fontId="7" fillId="8" borderId="13"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14" fillId="0" borderId="0" xfId="0" applyFont="1" applyBorder="1" applyAlignment="1">
      <alignment horizontal="left" wrapText="1"/>
    </xf>
    <xf numFmtId="0" fontId="45" fillId="0" borderId="0" xfId="34" applyFont="1" applyAlignment="1" applyProtection="1">
      <alignment horizontal="left" vertical="center"/>
    </xf>
    <xf numFmtId="0" fontId="23" fillId="0" borderId="5" xfId="0" applyFont="1" applyBorder="1" applyAlignment="1">
      <alignment wrapText="1"/>
    </xf>
    <xf numFmtId="0" fontId="7" fillId="9" borderId="1" xfId="0" applyFont="1" applyFill="1" applyBorder="1" applyAlignment="1">
      <alignment horizontal="center" vertical="center" wrapText="1"/>
    </xf>
    <xf numFmtId="0" fontId="12" fillId="0" borderId="0" xfId="0" applyFont="1" applyBorder="1" applyAlignment="1">
      <alignment wrapText="1"/>
    </xf>
    <xf numFmtId="0" fontId="7" fillId="10" borderId="13" xfId="0" applyFont="1" applyFill="1" applyBorder="1" applyAlignment="1">
      <alignment horizontal="center" wrapText="1"/>
    </xf>
    <xf numFmtId="0" fontId="11" fillId="10" borderId="3" xfId="0" applyFont="1" applyFill="1" applyBorder="1" applyAlignment="1">
      <alignment horizontal="center" wrapText="1"/>
    </xf>
    <xf numFmtId="0" fontId="11" fillId="9" borderId="16" xfId="0" applyFont="1" applyFill="1" applyBorder="1" applyAlignment="1">
      <alignment horizontal="center" vertical="center" wrapText="1"/>
    </xf>
    <xf numFmtId="0" fontId="11" fillId="9" borderId="13" xfId="0" applyFont="1" applyFill="1" applyBorder="1" applyAlignment="1">
      <alignment horizontal="center" vertical="center" wrapText="1"/>
    </xf>
    <xf numFmtId="0" fontId="11" fillId="10" borderId="0" xfId="0" applyFont="1" applyFill="1" applyBorder="1" applyAlignment="1">
      <alignment horizontal="center" wrapText="1"/>
    </xf>
    <xf numFmtId="0" fontId="11" fillId="8" borderId="1" xfId="0" applyFont="1" applyFill="1" applyBorder="1" applyAlignment="1">
      <alignment horizontal="center" vertical="center" wrapText="1"/>
    </xf>
    <xf numFmtId="0" fontId="11" fillId="10" borderId="13" xfId="0" applyFont="1" applyFill="1" applyBorder="1" applyAlignment="1">
      <alignment horizontal="center" wrapText="1"/>
    </xf>
    <xf numFmtId="0" fontId="31" fillId="0" borderId="5" xfId="0" applyFont="1" applyBorder="1" applyAlignment="1">
      <alignment horizontal="left" wrapText="1"/>
    </xf>
    <xf numFmtId="0" fontId="7" fillId="8" borderId="1"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4" fillId="0" borderId="0" xfId="0" applyFont="1" applyAlignment="1">
      <alignment horizontal="left" vertical="center" wrapText="1"/>
    </xf>
    <xf numFmtId="0" fontId="7" fillId="11" borderId="8" xfId="0" applyFont="1" applyFill="1" applyBorder="1" applyAlignment="1">
      <alignment horizontal="center" vertical="center" wrapText="1"/>
    </xf>
    <xf numFmtId="0" fontId="7" fillId="11" borderId="3" xfId="0" applyFont="1" applyFill="1" applyBorder="1" applyAlignment="1">
      <alignment horizontal="center" vertical="center" wrapText="1"/>
    </xf>
    <xf numFmtId="0" fontId="7" fillId="11" borderId="7" xfId="0" applyFont="1" applyFill="1" applyBorder="1" applyAlignment="1">
      <alignment horizontal="center" vertical="center" wrapText="1"/>
    </xf>
    <xf numFmtId="0" fontId="31" fillId="0" borderId="0" xfId="0" applyFont="1" applyBorder="1" applyAlignment="1">
      <alignment horizontal="left" wrapText="1"/>
    </xf>
    <xf numFmtId="0" fontId="14" fillId="0" borderId="0" xfId="0" applyFont="1" applyAlignment="1">
      <alignment vertical="top" wrapText="1"/>
    </xf>
    <xf numFmtId="0" fontId="33" fillId="0" borderId="0" xfId="31" applyFont="1" applyAlignment="1" applyProtection="1">
      <alignment horizontal="left" vertical="center"/>
    </xf>
    <xf numFmtId="0" fontId="43" fillId="0" borderId="13" xfId="0" applyFont="1" applyBorder="1" applyAlignment="1">
      <alignment horizontal="left" vertical="top" wrapText="1"/>
    </xf>
    <xf numFmtId="0" fontId="0" fillId="0" borderId="5" xfId="0" applyBorder="1" applyAlignment="1">
      <alignment wrapText="1"/>
    </xf>
    <xf numFmtId="0" fontId="12" fillId="0" borderId="0" xfId="63" applyFont="1" applyAlignment="1">
      <alignment wrapText="1"/>
    </xf>
    <xf numFmtId="0" fontId="23" fillId="0" borderId="0" xfId="63" applyFont="1" applyAlignment="1">
      <alignment wrapText="1"/>
    </xf>
    <xf numFmtId="0" fontId="23" fillId="0" borderId="5" xfId="63" applyFont="1" applyBorder="1" applyAlignment="1">
      <alignment wrapText="1"/>
    </xf>
    <xf numFmtId="0" fontId="11" fillId="8" borderId="12" xfId="63" applyFont="1" applyFill="1" applyBorder="1" applyAlignment="1">
      <alignment horizontal="center" vertical="center" wrapText="1"/>
    </xf>
    <xf numFmtId="0" fontId="11" fillId="8" borderId="9" xfId="63" applyFont="1" applyFill="1" applyBorder="1" applyAlignment="1">
      <alignment horizontal="center" vertical="center" wrapText="1"/>
    </xf>
    <xf numFmtId="0" fontId="11" fillId="9" borderId="8" xfId="63" applyFont="1" applyFill="1" applyBorder="1" applyAlignment="1">
      <alignment horizontal="center" vertical="center" wrapText="1"/>
    </xf>
    <xf numFmtId="0" fontId="11" fillId="9" borderId="3" xfId="63" applyFont="1" applyFill="1" applyBorder="1" applyAlignment="1">
      <alignment horizontal="center" vertical="center" wrapText="1"/>
    </xf>
    <xf numFmtId="0" fontId="11" fillId="10" borderId="0" xfId="63" applyFont="1" applyFill="1" applyBorder="1" applyAlignment="1">
      <alignment horizontal="center" vertical="center" wrapText="1"/>
    </xf>
    <xf numFmtId="0" fontId="7" fillId="10" borderId="13" xfId="63" applyFont="1" applyFill="1" applyBorder="1" applyAlignment="1">
      <alignment horizontal="center" vertical="center" wrapText="1"/>
    </xf>
    <xf numFmtId="0" fontId="0" fillId="10" borderId="13" xfId="0" applyFill="1" applyBorder="1" applyAlignment="1">
      <alignment horizontal="center" wrapText="1"/>
    </xf>
    <xf numFmtId="1" fontId="34" fillId="8" borderId="12" xfId="0" applyNumberFormat="1" applyFont="1" applyFill="1" applyBorder="1" applyAlignment="1">
      <alignment horizontal="center" vertical="center" wrapText="1"/>
    </xf>
    <xf numFmtId="1" fontId="34" fillId="8" borderId="11" xfId="0" applyNumberFormat="1" applyFont="1" applyFill="1" applyBorder="1" applyAlignment="1">
      <alignment horizontal="center" vertical="center" wrapText="1"/>
    </xf>
    <xf numFmtId="0" fontId="34" fillId="9" borderId="8" xfId="0" applyFont="1" applyFill="1" applyBorder="1" applyAlignment="1">
      <alignment horizontal="center" vertical="center" wrapText="1"/>
    </xf>
    <xf numFmtId="0" fontId="34" fillId="9" borderId="3" xfId="0" applyFont="1" applyFill="1" applyBorder="1" applyAlignment="1">
      <alignment horizontal="center" vertical="center" wrapText="1"/>
    </xf>
    <xf numFmtId="0" fontId="14" fillId="5" borderId="13" xfId="0" applyFont="1" applyFill="1" applyBorder="1" applyAlignment="1">
      <alignment horizontal="left" wrapText="1"/>
    </xf>
    <xf numFmtId="0" fontId="23" fillId="0" borderId="5" xfId="0" applyFont="1" applyBorder="1" applyAlignment="1">
      <alignment horizontal="left"/>
    </xf>
    <xf numFmtId="0" fontId="14" fillId="5" borderId="0" xfId="0" applyFont="1" applyFill="1" applyBorder="1" applyAlignment="1">
      <alignment horizontal="left" wrapText="1"/>
    </xf>
    <xf numFmtId="0" fontId="11" fillId="9" borderId="13" xfId="63" applyFont="1" applyFill="1" applyBorder="1" applyAlignment="1">
      <alignment horizontal="center" vertical="center" wrapText="1"/>
    </xf>
    <xf numFmtId="0" fontId="7" fillId="9" borderId="13" xfId="63" applyFont="1" applyFill="1" applyBorder="1" applyAlignment="1">
      <alignment vertical="center" wrapText="1"/>
    </xf>
    <xf numFmtId="0" fontId="7" fillId="9" borderId="13" xfId="63" applyFont="1" applyFill="1" applyBorder="1" applyAlignment="1">
      <alignment horizontal="center" vertical="center" wrapText="1"/>
    </xf>
    <xf numFmtId="0" fontId="11" fillId="8" borderId="13" xfId="63" applyFont="1" applyFill="1" applyBorder="1" applyAlignment="1">
      <alignment horizontal="center" vertical="center" wrapText="1"/>
    </xf>
    <xf numFmtId="0" fontId="11" fillId="8" borderId="0" xfId="63"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8" borderId="9" xfId="0" applyFont="1" applyFill="1" applyBorder="1" applyAlignment="1">
      <alignment horizontal="left" vertical="center" wrapText="1" indent="1"/>
    </xf>
    <xf numFmtId="0" fontId="11" fillId="12" borderId="9" xfId="0" applyFont="1" applyFill="1" applyBorder="1" applyAlignment="1">
      <alignment horizontal="left" wrapText="1" indent="2"/>
    </xf>
    <xf numFmtId="0" fontId="11" fillId="8" borderId="3"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14" fillId="0" borderId="0" xfId="0" applyFont="1" applyFill="1" applyAlignment="1">
      <alignment horizontal="left" vertical="top" wrapText="1"/>
    </xf>
    <xf numFmtId="0" fontId="11" fillId="11" borderId="8" xfId="0" applyFont="1" applyFill="1" applyBorder="1" applyAlignment="1">
      <alignment horizontal="center" vertical="center" wrapText="1"/>
    </xf>
    <xf numFmtId="0" fontId="11" fillId="11" borderId="3" xfId="0" applyFont="1" applyFill="1" applyBorder="1" applyAlignment="1">
      <alignment horizontal="center" vertical="center" wrapText="1"/>
    </xf>
    <xf numFmtId="0" fontId="11" fillId="9" borderId="8" xfId="0" applyFont="1" applyFill="1" applyBorder="1" applyAlignment="1">
      <alignment horizontal="center" vertical="center" wrapText="1"/>
    </xf>
    <xf numFmtId="0" fontId="11" fillId="9" borderId="3" xfId="0" applyFont="1" applyFill="1" applyBorder="1" applyAlignment="1">
      <alignment horizontal="center" vertical="center" wrapText="1"/>
    </xf>
    <xf numFmtId="0" fontId="11" fillId="8" borderId="9" xfId="0" applyFont="1" applyFill="1" applyBorder="1" applyAlignment="1">
      <alignment horizontal="left" vertical="top" wrapText="1" indent="1"/>
    </xf>
    <xf numFmtId="0" fontId="11" fillId="8" borderId="9" xfId="0" applyFont="1" applyFill="1" applyBorder="1" applyAlignment="1">
      <alignment horizontal="left" vertical="center" wrapText="1" indent="2"/>
    </xf>
    <xf numFmtId="0" fontId="11" fillId="12" borderId="9" xfId="0" applyFont="1" applyFill="1" applyBorder="1" applyAlignment="1">
      <alignment horizontal="left" vertical="center" wrapText="1" indent="2"/>
    </xf>
    <xf numFmtId="0" fontId="11" fillId="8" borderId="15"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11" fillId="8" borderId="12"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11" fillId="8" borderId="11" xfId="0" applyFont="1" applyFill="1" applyBorder="1" applyAlignment="1">
      <alignment horizontal="center" vertical="center" wrapText="1"/>
    </xf>
    <xf numFmtId="0" fontId="11" fillId="10" borderId="5" xfId="0" applyFont="1" applyFill="1" applyBorder="1" applyAlignment="1">
      <alignment horizontal="center" vertical="center" wrapText="1"/>
    </xf>
    <xf numFmtId="0" fontId="11" fillId="10" borderId="13" xfId="0" applyFont="1" applyFill="1" applyBorder="1" applyAlignment="1">
      <alignment horizontal="center" vertical="center" wrapText="1"/>
    </xf>
    <xf numFmtId="0" fontId="11" fillId="12" borderId="11" xfId="0" applyFont="1" applyFill="1" applyBorder="1" applyAlignment="1">
      <alignment horizontal="left" vertical="center" wrapText="1" indent="2"/>
    </xf>
    <xf numFmtId="0" fontId="11" fillId="12" borderId="9" xfId="0" applyFont="1" applyFill="1" applyBorder="1" applyAlignment="1">
      <alignment horizontal="left" vertical="center" wrapText="1" indent="1"/>
    </xf>
    <xf numFmtId="0" fontId="11" fillId="12" borderId="11" xfId="0" applyFont="1" applyFill="1" applyBorder="1" applyAlignment="1">
      <alignment horizontal="left" vertical="center" wrapText="1" indent="1"/>
    </xf>
    <xf numFmtId="0" fontId="14" fillId="0" borderId="13" xfId="0" applyFont="1" applyFill="1" applyBorder="1" applyAlignment="1">
      <alignment horizontal="left" wrapText="1"/>
    </xf>
    <xf numFmtId="0" fontId="42" fillId="8" borderId="9" xfId="0" applyFont="1" applyFill="1" applyBorder="1" applyAlignment="1">
      <alignment horizontal="center" vertical="center" wrapText="1"/>
    </xf>
    <xf numFmtId="0" fontId="42" fillId="8" borderId="11" xfId="0" applyFont="1" applyFill="1" applyBorder="1" applyAlignment="1">
      <alignment horizontal="center" vertical="center" wrapText="1"/>
    </xf>
    <xf numFmtId="0" fontId="42" fillId="10" borderId="13"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8" borderId="0"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2" fillId="0" borderId="0" xfId="0" applyFont="1" applyBorder="1" applyAlignment="1">
      <alignment horizontal="left" vertical="center" wrapText="1"/>
    </xf>
    <xf numFmtId="0" fontId="42" fillId="9" borderId="3" xfId="0" applyFont="1" applyFill="1" applyBorder="1" applyAlignment="1">
      <alignment horizontal="center" vertical="center" wrapText="1"/>
    </xf>
    <xf numFmtId="0" fontId="11" fillId="8" borderId="16" xfId="0" applyFont="1" applyFill="1" applyBorder="1" applyAlignment="1">
      <alignment horizontal="center" vertical="center" wrapText="1"/>
    </xf>
    <xf numFmtId="0" fontId="11" fillId="8" borderId="14" xfId="0" applyFont="1" applyFill="1" applyBorder="1" applyAlignment="1">
      <alignment horizontal="center" vertical="center" wrapText="1"/>
    </xf>
    <xf numFmtId="0" fontId="12" fillId="0" borderId="13" xfId="0" applyFont="1" applyBorder="1" applyAlignment="1">
      <alignment horizontal="left" vertical="center" wrapText="1"/>
    </xf>
    <xf numFmtId="0" fontId="56" fillId="8" borderId="12" xfId="0" applyFont="1" applyFill="1" applyBorder="1" applyAlignment="1">
      <alignment horizontal="center" vertical="center" wrapText="1"/>
    </xf>
    <xf numFmtId="0" fontId="56" fillId="8" borderId="9" xfId="0" applyFont="1" applyFill="1" applyBorder="1" applyAlignment="1">
      <alignment horizontal="center" vertical="center" wrapText="1"/>
    </xf>
    <xf numFmtId="0" fontId="56" fillId="8" borderId="11" xfId="0" applyFont="1" applyFill="1" applyBorder="1" applyAlignment="1">
      <alignment horizontal="center" vertical="center" wrapText="1"/>
    </xf>
    <xf numFmtId="0" fontId="55" fillId="0" borderId="0" xfId="0" applyFont="1" applyAlignment="1">
      <alignment horizontal="left" vertical="center"/>
    </xf>
    <xf numFmtId="0" fontId="23" fillId="0" borderId="0" xfId="0" applyFont="1" applyAlignment="1">
      <alignment horizontal="left" vertical="center" wrapText="1"/>
    </xf>
    <xf numFmtId="0" fontId="56" fillId="10" borderId="12" xfId="0" applyFont="1" applyFill="1" applyBorder="1" applyAlignment="1">
      <alignment horizontal="center" vertical="center"/>
    </xf>
    <xf numFmtId="0" fontId="56" fillId="10" borderId="15" xfId="0" applyFont="1" applyFill="1" applyBorder="1" applyAlignment="1">
      <alignment horizontal="center" vertical="center"/>
    </xf>
    <xf numFmtId="0" fontId="56" fillId="10" borderId="16" xfId="0" applyFont="1" applyFill="1" applyBorder="1" applyAlignment="1">
      <alignment horizontal="center" vertical="center"/>
    </xf>
    <xf numFmtId="0" fontId="9" fillId="10" borderId="12" xfId="0" applyFont="1" applyFill="1" applyBorder="1" applyAlignment="1">
      <alignment horizontal="center"/>
    </xf>
    <xf numFmtId="0" fontId="0" fillId="10" borderId="15" xfId="0" applyFill="1" applyBorder="1" applyAlignment="1">
      <alignment horizontal="center"/>
    </xf>
    <xf numFmtId="0" fontId="0" fillId="10" borderId="16" xfId="0" applyFill="1" applyBorder="1" applyAlignment="1">
      <alignment horizontal="center"/>
    </xf>
    <xf numFmtId="0" fontId="9" fillId="10" borderId="12" xfId="0" applyFont="1" applyFill="1" applyBorder="1" applyAlignment="1">
      <alignment horizontal="center" vertical="center" wrapText="1"/>
    </xf>
    <xf numFmtId="0" fontId="0" fillId="10" borderId="15" xfId="0" applyFill="1" applyBorder="1" applyAlignment="1">
      <alignment horizontal="center" vertical="center" wrapText="1"/>
    </xf>
    <xf numFmtId="0" fontId="0" fillId="10" borderId="16" xfId="0" applyFill="1" applyBorder="1" applyAlignment="1">
      <alignment horizontal="center" vertical="center" wrapText="1"/>
    </xf>
  </cellXfs>
  <cellStyles count="66">
    <cellStyle name="4" xfId="1"/>
    <cellStyle name="5" xfId="2"/>
    <cellStyle name="6" xfId="3"/>
    <cellStyle name="9" xfId="4"/>
    <cellStyle name="bin" xfId="5"/>
    <cellStyle name="cell" xfId="6"/>
    <cellStyle name="ColCodes" xfId="7"/>
    <cellStyle name="ColTitles" xfId="8"/>
    <cellStyle name="ColTitles 2" xfId="9"/>
    <cellStyle name="ColTitles 2 2" xfId="10"/>
    <cellStyle name="ColTitles 3" xfId="11"/>
    <cellStyle name="column" xfId="12"/>
    <cellStyle name="Comma [0]_B3.1a" xfId="13"/>
    <cellStyle name="Comma_B3.1a" xfId="14"/>
    <cellStyle name="Currency [0]_B3.1a" xfId="15"/>
    <cellStyle name="Currency_B3.1a" xfId="16"/>
    <cellStyle name="DataEntryCells" xfId="17"/>
    <cellStyle name="DataEntryCells 2" xfId="18"/>
    <cellStyle name="DataEntryCells 2 2" xfId="19"/>
    <cellStyle name="Euro" xfId="20"/>
    <cellStyle name="Euro 2" xfId="21"/>
    <cellStyle name="Euro 2 2" xfId="22"/>
    <cellStyle name="Euro 3" xfId="23"/>
    <cellStyle name="formula" xfId="24"/>
    <cellStyle name="gap" xfId="25"/>
    <cellStyle name="GreyBackground" xfId="26"/>
    <cellStyle name="GreyBackground 2" xfId="27"/>
    <cellStyle name="GreyBackground 2 2" xfId="28"/>
    <cellStyle name="GreyBackground 3" xfId="29"/>
    <cellStyle name="GreyBackground 3 2" xfId="30"/>
    <cellStyle name="Hyperlink" xfId="31" builtinId="8"/>
    <cellStyle name="Hyperlink 2" xfId="32"/>
    <cellStyle name="Hyperlink 2 2" xfId="33"/>
    <cellStyle name="Hyperlink 3" xfId="34"/>
    <cellStyle name="Hyperlink 3 2" xfId="35"/>
    <cellStyle name="Hyperlink 4" xfId="36"/>
    <cellStyle name="ISC" xfId="37"/>
    <cellStyle name="ISC 2" xfId="38"/>
    <cellStyle name="ISC 2 2" xfId="39"/>
    <cellStyle name="Komma" xfId="40" builtinId="3"/>
    <cellStyle name="level1a" xfId="41"/>
    <cellStyle name="level1a 2" xfId="42"/>
    <cellStyle name="level2" xfId="43"/>
    <cellStyle name="level2 2" xfId="44"/>
    <cellStyle name="level2a" xfId="45"/>
    <cellStyle name="level2a 2" xfId="46"/>
    <cellStyle name="level3" xfId="47"/>
    <cellStyle name="Normal 2 2" xfId="48"/>
    <cellStyle name="Normal_1997-enrl" xfId="49"/>
    <cellStyle name="Percent 2" xfId="50"/>
    <cellStyle name="Percent 2 2" xfId="51"/>
    <cellStyle name="Percent_1 SubOverv.USd" xfId="52"/>
    <cellStyle name="row" xfId="53"/>
    <cellStyle name="RowCodes" xfId="54"/>
    <cellStyle name="Row-Col Headings" xfId="55"/>
    <cellStyle name="RowTitles_CENTRAL_GOVT" xfId="56"/>
    <cellStyle name="RowTitles-Col2" xfId="57"/>
    <cellStyle name="RowTitles-Col2 2" xfId="58"/>
    <cellStyle name="RowTitles-Col2 2 2" xfId="59"/>
    <cellStyle name="RowTitles-Detail" xfId="60"/>
    <cellStyle name="RowTitles-Detail 2" xfId="61"/>
    <cellStyle name="RowTitles-Detail 2 2" xfId="62"/>
    <cellStyle name="Standard" xfId="0" builtinId="0"/>
    <cellStyle name="Standard 2" xfId="63"/>
    <cellStyle name="temp" xfId="64"/>
    <cellStyle name="title1" xfId="6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5EA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B2B2B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9525</xdr:rowOff>
    </xdr:from>
    <xdr:to>
      <xdr:col>11</xdr:col>
      <xdr:colOff>0</xdr:colOff>
      <xdr:row>32</xdr:row>
      <xdr:rowOff>47625</xdr:rowOff>
    </xdr:to>
    <xdr:pic>
      <xdr:nvPicPr>
        <xdr:cNvPr id="1070"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85800"/>
          <a:ext cx="8382000" cy="489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W42"/>
  <sheetViews>
    <sheetView tabSelected="1" workbookViewId="0">
      <selection activeCell="A2" sqref="A2"/>
    </sheetView>
  </sheetViews>
  <sheetFormatPr baseColWidth="10" defaultRowHeight="12.75" x14ac:dyDescent="0.2"/>
  <cols>
    <col min="1" max="1" width="18.85546875" customWidth="1"/>
  </cols>
  <sheetData>
    <row r="1" spans="1:18" ht="15" customHeight="1" x14ac:dyDescent="0.25">
      <c r="A1" s="1"/>
      <c r="B1" s="2"/>
      <c r="C1" s="2"/>
      <c r="D1" s="2"/>
      <c r="E1" s="2"/>
      <c r="F1" s="2"/>
      <c r="G1" s="2"/>
      <c r="H1" s="2"/>
      <c r="I1" s="2"/>
    </row>
    <row r="2" spans="1:18" ht="15" customHeight="1" x14ac:dyDescent="0.25">
      <c r="A2" s="1" t="s">
        <v>445</v>
      </c>
      <c r="B2" s="219"/>
      <c r="C2" s="5"/>
      <c r="D2" s="5"/>
      <c r="E2" s="5"/>
      <c r="F2" s="5"/>
      <c r="G2" s="5"/>
      <c r="H2" s="2"/>
      <c r="I2" s="2"/>
    </row>
    <row r="3" spans="1:18" ht="15" customHeight="1" x14ac:dyDescent="0.25">
      <c r="A3" s="1"/>
      <c r="B3" s="2"/>
      <c r="C3" s="2"/>
      <c r="D3" s="2"/>
      <c r="E3" s="2"/>
      <c r="F3" s="6"/>
      <c r="G3" s="6"/>
      <c r="H3" s="6"/>
      <c r="I3" s="6"/>
      <c r="J3" s="6"/>
      <c r="K3" s="6"/>
      <c r="L3" s="6"/>
      <c r="M3" s="6"/>
      <c r="N3" s="6"/>
    </row>
    <row r="4" spans="1:18" ht="15" customHeight="1" x14ac:dyDescent="0.2">
      <c r="A4" s="3" t="s">
        <v>62</v>
      </c>
      <c r="B4" s="2"/>
      <c r="C4" s="2"/>
      <c r="D4" s="2"/>
      <c r="E4" s="2"/>
      <c r="F4" s="6"/>
      <c r="G4" s="6"/>
      <c r="H4" s="6"/>
      <c r="I4" s="6"/>
      <c r="J4" s="6"/>
      <c r="K4" s="6"/>
      <c r="L4" s="6"/>
      <c r="M4" s="6"/>
      <c r="N4" s="6"/>
    </row>
    <row r="5" spans="1:18" ht="15" customHeight="1" x14ac:dyDescent="0.2">
      <c r="A5" s="3"/>
      <c r="B5" s="2"/>
      <c r="C5" s="2"/>
      <c r="D5" s="2"/>
      <c r="E5" s="2"/>
      <c r="F5" s="6"/>
      <c r="G5" s="6"/>
      <c r="H5" s="6"/>
      <c r="I5" s="6"/>
      <c r="J5" s="6"/>
      <c r="K5" s="6"/>
      <c r="L5" s="6"/>
      <c r="M5" s="6"/>
      <c r="N5" s="6"/>
    </row>
    <row r="6" spans="1:18" ht="25.5" customHeight="1" x14ac:dyDescent="0.2">
      <c r="A6" s="456" t="s">
        <v>384</v>
      </c>
      <c r="B6" s="456"/>
      <c r="C6" s="456"/>
      <c r="D6" s="456"/>
      <c r="E6" s="456"/>
      <c r="F6" s="456"/>
      <c r="G6" s="456"/>
      <c r="H6" s="456"/>
      <c r="I6" s="456"/>
      <c r="J6" s="456"/>
      <c r="K6" s="456"/>
    </row>
    <row r="7" spans="1:18" s="2" customFormat="1" ht="15" customHeight="1" x14ac:dyDescent="0.2">
      <c r="A7" s="456" t="s">
        <v>410</v>
      </c>
      <c r="B7" s="456"/>
      <c r="C7" s="456"/>
      <c r="D7" s="456"/>
      <c r="E7" s="456"/>
      <c r="F7" s="456"/>
      <c r="G7" s="456"/>
      <c r="H7" s="456"/>
      <c r="I7" s="456"/>
      <c r="J7" s="456"/>
      <c r="K7" s="456"/>
      <c r="L7" s="417"/>
      <c r="M7" s="417"/>
      <c r="N7" s="5"/>
    </row>
    <row r="8" spans="1:18" s="2" customFormat="1" ht="25.5" customHeight="1" x14ac:dyDescent="0.2">
      <c r="A8" s="456" t="s">
        <v>411</v>
      </c>
      <c r="B8" s="456"/>
      <c r="C8" s="456"/>
      <c r="D8" s="456"/>
      <c r="E8" s="456"/>
      <c r="F8" s="456"/>
      <c r="G8" s="456"/>
      <c r="H8" s="456"/>
      <c r="I8" s="456"/>
      <c r="J8" s="456"/>
      <c r="K8" s="456"/>
      <c r="L8" s="417"/>
      <c r="M8" s="417"/>
      <c r="N8" s="417"/>
      <c r="O8" s="417"/>
      <c r="P8" s="417"/>
      <c r="Q8" s="417"/>
      <c r="R8" s="417"/>
    </row>
    <row r="9" spans="1:18" s="2" customFormat="1" ht="15" customHeight="1" x14ac:dyDescent="0.2">
      <c r="A9" s="425"/>
      <c r="B9" s="425"/>
      <c r="C9" s="425"/>
      <c r="D9" s="425"/>
      <c r="E9" s="425"/>
      <c r="F9" s="425"/>
      <c r="G9" s="425"/>
      <c r="H9" s="425"/>
      <c r="I9" s="425"/>
      <c r="J9" s="425"/>
      <c r="K9" s="425"/>
      <c r="L9" s="417"/>
      <c r="M9" s="417"/>
      <c r="N9" s="417"/>
      <c r="O9" s="417"/>
      <c r="P9" s="417"/>
      <c r="Q9" s="417"/>
      <c r="R9" s="417"/>
    </row>
    <row r="10" spans="1:18" ht="15" customHeight="1" x14ac:dyDescent="0.2">
      <c r="B10" s="5"/>
      <c r="C10" s="5"/>
      <c r="D10" s="5"/>
      <c r="E10" s="5"/>
      <c r="F10" s="59"/>
      <c r="G10" s="59"/>
      <c r="H10" s="59"/>
      <c r="I10" s="59"/>
      <c r="J10" s="59"/>
      <c r="K10" s="59"/>
      <c r="L10" s="59"/>
      <c r="M10" s="59"/>
      <c r="N10" s="59"/>
    </row>
    <row r="11" spans="1:18" ht="15" customHeight="1" x14ac:dyDescent="0.2">
      <c r="A11" s="4" t="s">
        <v>63</v>
      </c>
      <c r="B11" s="6"/>
      <c r="C11" s="6"/>
      <c r="D11" s="6"/>
      <c r="E11" s="6"/>
      <c r="F11" s="56"/>
      <c r="G11" s="56"/>
      <c r="H11" s="56"/>
      <c r="I11" s="56"/>
      <c r="J11" s="56"/>
      <c r="K11" s="56"/>
      <c r="L11" s="56"/>
      <c r="M11" s="56"/>
      <c r="N11" s="56"/>
    </row>
    <row r="12" spans="1:18" ht="15" customHeight="1" x14ac:dyDescent="0.2">
      <c r="A12" s="56"/>
      <c r="B12" s="6"/>
      <c r="C12" s="6"/>
      <c r="D12" s="6"/>
      <c r="E12" s="6"/>
      <c r="F12" s="58"/>
      <c r="G12" s="58"/>
      <c r="H12" s="58"/>
      <c r="I12" s="58"/>
      <c r="J12" s="58"/>
      <c r="K12" s="58"/>
      <c r="L12" s="58"/>
      <c r="M12" s="58"/>
      <c r="N12" s="58"/>
    </row>
    <row r="13" spans="1:18" ht="15" customHeight="1" x14ac:dyDescent="0.2">
      <c r="A13" s="456" t="s">
        <v>412</v>
      </c>
      <c r="B13" s="456"/>
      <c r="C13" s="456"/>
      <c r="D13" s="456"/>
      <c r="E13" s="456"/>
      <c r="F13" s="456"/>
      <c r="G13" s="456"/>
      <c r="H13" s="456"/>
      <c r="I13" s="456"/>
      <c r="J13" s="456"/>
      <c r="K13" s="456"/>
      <c r="L13" s="6"/>
      <c r="M13" s="6"/>
      <c r="N13" s="6"/>
    </row>
    <row r="14" spans="1:18" s="2" customFormat="1" ht="25.5" customHeight="1" x14ac:dyDescent="0.2">
      <c r="A14" s="456" t="s">
        <v>413</v>
      </c>
      <c r="B14" s="456"/>
      <c r="C14" s="456"/>
      <c r="D14" s="456"/>
      <c r="E14" s="456"/>
      <c r="F14" s="456"/>
      <c r="G14" s="456"/>
      <c r="H14" s="456"/>
      <c r="I14" s="456"/>
      <c r="J14" s="456"/>
      <c r="K14" s="456"/>
      <c r="L14" s="418"/>
      <c r="M14" s="418"/>
      <c r="N14" s="418"/>
      <c r="O14" s="419"/>
    </row>
    <row r="15" spans="1:18" ht="25.5" customHeight="1" x14ac:dyDescent="0.2">
      <c r="A15" s="458" t="s">
        <v>414</v>
      </c>
      <c r="B15" s="458"/>
      <c r="C15" s="458"/>
      <c r="D15" s="458"/>
      <c r="E15" s="458"/>
      <c r="F15" s="458"/>
      <c r="G15" s="458"/>
      <c r="H15" s="458"/>
      <c r="I15" s="458"/>
      <c r="J15" s="458"/>
      <c r="K15" s="458"/>
      <c r="L15" s="6"/>
      <c r="M15" s="6"/>
      <c r="N15" s="6"/>
      <c r="O15" s="36"/>
      <c r="P15" s="36"/>
    </row>
    <row r="16" spans="1:18" ht="15" customHeight="1" x14ac:dyDescent="0.2">
      <c r="A16" s="459" t="s">
        <v>415</v>
      </c>
      <c r="B16" s="459"/>
      <c r="C16" s="459"/>
      <c r="D16" s="459"/>
      <c r="E16" s="459"/>
      <c r="F16" s="459"/>
      <c r="G16" s="459"/>
      <c r="H16" s="459"/>
      <c r="I16" s="459"/>
      <c r="J16" s="459"/>
      <c r="K16" s="459"/>
      <c r="L16" s="28"/>
      <c r="M16" s="28"/>
      <c r="N16" s="28"/>
    </row>
    <row r="17" spans="1:23" s="2" customFormat="1" ht="25.5" customHeight="1" x14ac:dyDescent="0.2">
      <c r="A17" s="456" t="s">
        <v>416</v>
      </c>
      <c r="B17" s="456"/>
      <c r="C17" s="456"/>
      <c r="D17" s="456"/>
      <c r="E17" s="456"/>
      <c r="F17" s="456"/>
      <c r="G17" s="456"/>
      <c r="H17" s="456"/>
      <c r="I17" s="456"/>
      <c r="J17" s="456"/>
      <c r="K17" s="456"/>
      <c r="O17" s="420"/>
    </row>
    <row r="18" spans="1:23" s="2" customFormat="1" ht="25.5" customHeight="1" x14ac:dyDescent="0.2">
      <c r="A18" s="456" t="s">
        <v>417</v>
      </c>
      <c r="B18" s="456"/>
      <c r="C18" s="456"/>
      <c r="D18" s="456"/>
      <c r="E18" s="456"/>
      <c r="F18" s="456"/>
      <c r="G18" s="456"/>
      <c r="H18" s="456"/>
      <c r="I18" s="456"/>
      <c r="J18" s="456"/>
      <c r="K18" s="456"/>
      <c r="O18" s="421"/>
    </row>
    <row r="19" spans="1:23" ht="15" customHeight="1" x14ac:dyDescent="0.2">
      <c r="A19" s="457" t="s">
        <v>418</v>
      </c>
      <c r="B19" s="457"/>
      <c r="C19" s="457"/>
      <c r="D19" s="457"/>
      <c r="E19" s="457"/>
      <c r="F19" s="457"/>
      <c r="G19" s="457"/>
      <c r="H19" s="457"/>
      <c r="I19" s="457"/>
      <c r="J19" s="457"/>
      <c r="K19" s="457"/>
      <c r="L19" s="422"/>
      <c r="M19" s="422"/>
      <c r="N19" s="422"/>
      <c r="O19" s="422"/>
      <c r="P19" s="422"/>
      <c r="Q19" s="422"/>
      <c r="R19" s="422"/>
      <c r="S19" s="422"/>
    </row>
    <row r="20" spans="1:23" ht="25.5" customHeight="1" x14ac:dyDescent="0.2">
      <c r="A20" s="459" t="s">
        <v>419</v>
      </c>
      <c r="B20" s="459"/>
      <c r="C20" s="459"/>
      <c r="D20" s="459"/>
      <c r="E20" s="459"/>
      <c r="F20" s="459"/>
      <c r="G20" s="459"/>
      <c r="H20" s="459"/>
      <c r="I20" s="459"/>
      <c r="J20" s="459"/>
      <c r="K20" s="459"/>
      <c r="L20" s="422"/>
      <c r="M20" s="422"/>
      <c r="N20" s="422"/>
      <c r="O20" s="422"/>
      <c r="P20" s="422"/>
      <c r="Q20" s="422"/>
      <c r="R20" s="422"/>
      <c r="S20" s="422"/>
    </row>
    <row r="21" spans="1:23" s="2" customFormat="1" ht="25.5" customHeight="1" x14ac:dyDescent="0.2">
      <c r="A21" s="456" t="s">
        <v>420</v>
      </c>
      <c r="B21" s="456"/>
      <c r="C21" s="456"/>
      <c r="D21" s="456"/>
      <c r="E21" s="456"/>
      <c r="F21" s="456"/>
      <c r="G21" s="456"/>
      <c r="H21" s="456"/>
      <c r="I21" s="456"/>
      <c r="J21" s="456"/>
      <c r="K21" s="456"/>
      <c r="L21" s="417"/>
      <c r="M21" s="417"/>
      <c r="N21" s="417"/>
      <c r="O21" s="417"/>
      <c r="P21" s="417"/>
      <c r="Q21" s="417"/>
      <c r="R21" s="417"/>
      <c r="S21" s="417"/>
      <c r="T21" s="417"/>
    </row>
    <row r="22" spans="1:23" s="2" customFormat="1" ht="25.5" customHeight="1" x14ac:dyDescent="0.2">
      <c r="A22" s="456" t="s">
        <v>421</v>
      </c>
      <c r="B22" s="456"/>
      <c r="C22" s="456"/>
      <c r="D22" s="456"/>
      <c r="E22" s="456"/>
      <c r="F22" s="456"/>
      <c r="G22" s="456"/>
      <c r="H22" s="456"/>
      <c r="I22" s="456"/>
      <c r="J22" s="456"/>
      <c r="K22" s="456"/>
      <c r="L22" s="417"/>
      <c r="M22" s="417"/>
      <c r="N22" s="417"/>
      <c r="O22" s="417"/>
      <c r="P22" s="417"/>
      <c r="Q22" s="417"/>
      <c r="R22" s="417"/>
      <c r="S22" s="417"/>
      <c r="T22" s="417"/>
    </row>
    <row r="23" spans="1:23" s="2" customFormat="1" ht="25.5" customHeight="1" x14ac:dyDescent="0.2">
      <c r="A23" s="456" t="s">
        <v>422</v>
      </c>
      <c r="B23" s="456"/>
      <c r="C23" s="456"/>
      <c r="D23" s="456"/>
      <c r="E23" s="456"/>
      <c r="F23" s="456"/>
      <c r="G23" s="456"/>
      <c r="H23" s="456"/>
      <c r="I23" s="456"/>
      <c r="J23" s="456"/>
      <c r="K23" s="456"/>
      <c r="L23" s="417"/>
      <c r="M23" s="417"/>
      <c r="N23" s="417"/>
      <c r="O23" s="417"/>
      <c r="P23" s="417"/>
      <c r="Q23" s="417"/>
      <c r="R23" s="417"/>
      <c r="S23" s="417"/>
      <c r="T23" s="417"/>
      <c r="U23" s="417"/>
      <c r="V23" s="417"/>
      <c r="W23" s="417"/>
    </row>
    <row r="24" spans="1:23" ht="15" customHeight="1" x14ac:dyDescent="0.2">
      <c r="A24" s="456" t="s">
        <v>402</v>
      </c>
      <c r="B24" s="456"/>
      <c r="C24" s="456"/>
      <c r="D24" s="456"/>
      <c r="E24" s="456"/>
      <c r="F24" s="456"/>
      <c r="G24" s="456"/>
      <c r="H24" s="456"/>
      <c r="I24" s="456"/>
      <c r="J24" s="456"/>
      <c r="K24" s="456"/>
      <c r="L24" s="2"/>
      <c r="M24" s="2"/>
      <c r="N24" s="2"/>
      <c r="O24" s="28"/>
    </row>
    <row r="25" spans="1:23" ht="25.5" customHeight="1" x14ac:dyDescent="0.2">
      <c r="A25" s="456" t="s">
        <v>375</v>
      </c>
      <c r="B25" s="456"/>
      <c r="C25" s="456"/>
      <c r="D25" s="456"/>
      <c r="E25" s="456"/>
      <c r="F25" s="456"/>
      <c r="G25" s="456"/>
      <c r="H25" s="456"/>
      <c r="I25" s="456"/>
      <c r="J25" s="456"/>
      <c r="K25" s="456"/>
    </row>
    <row r="26" spans="1:23" ht="13.5" customHeight="1" x14ac:dyDescent="0.2">
      <c r="A26" s="425"/>
      <c r="B26" s="425"/>
      <c r="C26" s="425"/>
      <c r="D26" s="425"/>
      <c r="E26" s="425"/>
      <c r="F26" s="425"/>
      <c r="G26" s="425"/>
      <c r="H26" s="425"/>
      <c r="I26" s="425"/>
      <c r="J26" s="425"/>
      <c r="K26" s="425"/>
    </row>
    <row r="27" spans="1:23" ht="15" customHeight="1" x14ac:dyDescent="0.2">
      <c r="A27" s="2"/>
      <c r="B27" s="2"/>
      <c r="C27" s="2"/>
      <c r="D27" s="2"/>
      <c r="E27" s="2"/>
      <c r="F27" s="57"/>
      <c r="G27" s="57"/>
      <c r="H27" s="32"/>
      <c r="I27" s="2"/>
      <c r="J27" s="2"/>
      <c r="K27" s="2"/>
      <c r="L27" s="2"/>
      <c r="M27" s="2"/>
      <c r="N27" s="2"/>
    </row>
    <row r="28" spans="1:23" ht="15" customHeight="1" x14ac:dyDescent="0.2">
      <c r="A28" s="7" t="s">
        <v>64</v>
      </c>
      <c r="F28" s="57"/>
      <c r="G28" s="57"/>
      <c r="H28" s="2"/>
      <c r="I28" s="2"/>
      <c r="J28" s="2"/>
      <c r="K28" s="2"/>
      <c r="L28" s="2"/>
      <c r="M28" s="2"/>
      <c r="N28" s="2"/>
    </row>
    <row r="29" spans="1:23" ht="15" customHeight="1" x14ac:dyDescent="0.2">
      <c r="A29" s="7"/>
      <c r="F29" s="57"/>
      <c r="G29" s="57"/>
      <c r="H29" s="2"/>
      <c r="I29" s="2"/>
      <c r="J29" s="2"/>
      <c r="K29" s="2"/>
      <c r="L29" s="2"/>
      <c r="M29" s="2"/>
      <c r="N29" s="2"/>
    </row>
    <row r="30" spans="1:23" ht="15" customHeight="1" x14ac:dyDescent="0.2">
      <c r="A30" s="8" t="s">
        <v>65</v>
      </c>
      <c r="B30" s="57" t="s">
        <v>66</v>
      </c>
      <c r="C30" s="57"/>
      <c r="D30" s="57"/>
      <c r="E30" s="57"/>
      <c r="F30" s="57"/>
      <c r="G30" s="57"/>
      <c r="H30" s="2"/>
      <c r="I30" s="2"/>
      <c r="J30" s="2"/>
      <c r="K30" s="2"/>
      <c r="L30" s="2"/>
      <c r="M30" s="2"/>
      <c r="N30" s="2"/>
    </row>
    <row r="31" spans="1:23" ht="15" customHeight="1" x14ac:dyDescent="0.2">
      <c r="A31" s="9">
        <v>0</v>
      </c>
      <c r="B31" s="57" t="s">
        <v>67</v>
      </c>
      <c r="C31" s="57"/>
      <c r="D31" s="57"/>
      <c r="E31" s="57"/>
      <c r="F31" s="57"/>
      <c r="G31" s="57"/>
      <c r="H31" s="2"/>
      <c r="I31" s="2"/>
      <c r="J31" s="2"/>
      <c r="K31" s="2"/>
      <c r="L31" s="2"/>
      <c r="M31" s="2"/>
      <c r="N31" s="2"/>
    </row>
    <row r="32" spans="1:23" ht="15" customHeight="1" x14ac:dyDescent="0.2">
      <c r="A32" s="8" t="s">
        <v>68</v>
      </c>
      <c r="B32" s="57" t="s">
        <v>0</v>
      </c>
      <c r="C32" s="57"/>
      <c r="D32" s="57"/>
      <c r="E32" s="57"/>
      <c r="F32" s="57"/>
      <c r="G32" s="57"/>
      <c r="H32" s="2"/>
      <c r="I32" s="2"/>
      <c r="J32" s="2"/>
      <c r="K32" s="2"/>
      <c r="L32" s="2"/>
      <c r="M32" s="2"/>
      <c r="N32" s="2"/>
    </row>
    <row r="33" spans="1:14" ht="15" customHeight="1" x14ac:dyDescent="0.2">
      <c r="A33" s="9" t="s">
        <v>1</v>
      </c>
      <c r="B33" s="57" t="s">
        <v>2</v>
      </c>
      <c r="C33" s="57"/>
      <c r="D33" s="57"/>
      <c r="E33" s="57"/>
      <c r="F33" s="57"/>
      <c r="G33" s="57"/>
      <c r="H33" s="2"/>
      <c r="I33" s="2"/>
      <c r="J33" s="2"/>
      <c r="K33" s="2"/>
      <c r="L33" s="2"/>
      <c r="M33" s="2"/>
      <c r="N33" s="2"/>
    </row>
    <row r="34" spans="1:14" ht="15" customHeight="1" x14ac:dyDescent="0.2">
      <c r="A34" s="10" t="s">
        <v>3</v>
      </c>
      <c r="B34" s="57" t="s">
        <v>4</v>
      </c>
      <c r="C34" s="57"/>
      <c r="D34" s="57"/>
      <c r="E34" s="57"/>
      <c r="H34" s="2"/>
      <c r="I34" s="2"/>
      <c r="J34" s="2"/>
      <c r="K34" s="2"/>
      <c r="L34" s="2"/>
      <c r="M34" s="2"/>
      <c r="N34" s="2"/>
    </row>
    <row r="35" spans="1:14" ht="15" customHeight="1" x14ac:dyDescent="0.2">
      <c r="A35" s="9" t="s">
        <v>5</v>
      </c>
      <c r="B35" s="57" t="s">
        <v>6</v>
      </c>
      <c r="C35" s="57"/>
      <c r="D35" s="57"/>
      <c r="E35" s="57"/>
      <c r="F35" s="11"/>
      <c r="H35" s="2"/>
      <c r="I35" s="2"/>
      <c r="J35" s="2"/>
      <c r="K35" s="2"/>
      <c r="L35" s="2"/>
      <c r="M35" s="2"/>
      <c r="N35" s="2"/>
    </row>
    <row r="36" spans="1:14" ht="15" customHeight="1" x14ac:dyDescent="0.2">
      <c r="A36" s="9" t="s">
        <v>7</v>
      </c>
      <c r="B36" s="57" t="s">
        <v>8</v>
      </c>
      <c r="C36" s="57"/>
      <c r="D36" s="57"/>
      <c r="E36" s="57"/>
      <c r="H36" s="2"/>
      <c r="I36" s="2"/>
      <c r="J36" s="2"/>
      <c r="K36" s="2"/>
      <c r="L36" s="2"/>
      <c r="M36" s="2"/>
      <c r="N36" s="2"/>
    </row>
    <row r="37" spans="1:14" ht="15" customHeight="1" x14ac:dyDescent="0.2">
      <c r="A37" s="11"/>
      <c r="B37" s="12"/>
      <c r="C37" s="12"/>
      <c r="F37" s="55"/>
      <c r="G37" s="55"/>
      <c r="H37" s="55"/>
      <c r="I37" s="55"/>
      <c r="J37" s="55"/>
      <c r="K37" s="55"/>
      <c r="L37" s="55"/>
      <c r="M37" s="2"/>
      <c r="N37" s="2"/>
    </row>
    <row r="38" spans="1:14" ht="15" customHeight="1" x14ac:dyDescent="0.2">
      <c r="A38" s="11" t="s">
        <v>9</v>
      </c>
      <c r="B38" s="11"/>
      <c r="C38" s="11"/>
      <c r="D38" s="11"/>
      <c r="E38" s="11"/>
      <c r="F38" s="55"/>
      <c r="G38" s="55"/>
      <c r="H38" s="55"/>
      <c r="I38" s="55"/>
      <c r="J38" s="55"/>
      <c r="K38" s="55"/>
      <c r="L38" s="55"/>
      <c r="M38" s="2"/>
      <c r="N38" s="2"/>
    </row>
    <row r="39" spans="1:14" ht="15" customHeight="1" x14ac:dyDescent="0.2">
      <c r="F39" s="2"/>
      <c r="G39" s="2"/>
      <c r="H39" s="2"/>
      <c r="I39" s="2"/>
      <c r="J39" s="2"/>
      <c r="K39" s="2"/>
      <c r="L39" s="2"/>
      <c r="M39" s="2"/>
      <c r="N39" s="2"/>
    </row>
    <row r="40" spans="1:14" ht="30" customHeight="1" x14ac:dyDescent="0.2">
      <c r="A40" s="455" t="s">
        <v>10</v>
      </c>
      <c r="B40" s="455"/>
      <c r="C40" s="455"/>
      <c r="D40" s="455"/>
      <c r="E40" s="455"/>
      <c r="F40" s="455"/>
      <c r="G40" s="455"/>
      <c r="H40" s="455"/>
      <c r="I40" s="455"/>
      <c r="J40" s="455"/>
      <c r="K40" s="455"/>
      <c r="L40" s="61"/>
    </row>
    <row r="41" spans="1:14" ht="15" customHeight="1" x14ac:dyDescent="0.2">
      <c r="A41" s="61"/>
      <c r="B41" s="61"/>
      <c r="C41" s="61"/>
      <c r="D41" s="61"/>
      <c r="E41" s="61"/>
      <c r="F41" s="61"/>
      <c r="G41" s="61"/>
      <c r="H41" s="61"/>
      <c r="I41" s="61"/>
      <c r="J41" s="61"/>
      <c r="K41" s="61"/>
      <c r="L41" s="61"/>
    </row>
    <row r="42" spans="1:14" x14ac:dyDescent="0.2">
      <c r="A42" s="2"/>
      <c r="B42" s="2"/>
      <c r="C42" s="2"/>
      <c r="D42" s="2"/>
      <c r="E42" s="2"/>
    </row>
  </sheetData>
  <mergeCells count="17">
    <mergeCell ref="A16:K16"/>
    <mergeCell ref="A23:K23"/>
    <mergeCell ref="A24:K24"/>
    <mergeCell ref="A25:K25"/>
    <mergeCell ref="A20:K20"/>
    <mergeCell ref="A21:K21"/>
    <mergeCell ref="A22:K22"/>
    <mergeCell ref="A40:K40"/>
    <mergeCell ref="A18:K18"/>
    <mergeCell ref="A17:K17"/>
    <mergeCell ref="A19:K19"/>
    <mergeCell ref="A6:K6"/>
    <mergeCell ref="A13:K13"/>
    <mergeCell ref="A7:K7"/>
    <mergeCell ref="A8:K8"/>
    <mergeCell ref="A14:K14"/>
    <mergeCell ref="A15:K15"/>
  </mergeCells>
  <phoneticPr fontId="13" type="noConversion"/>
  <hyperlinks>
    <hyperlink ref="A11:N11" location="'Tab. F5-2web'!A1" display="Tab. F5-2web: Hochschulabsolventinnen und Hochschulabsolventen 1995 bis 2008 nach Fächergruppen, Geschlecht und Art des Studiums"/>
    <hyperlink ref="A12:N12" location="'Tab. F5-3web'!A1" display="Tab. F5-3web: Deutsche Hochschulabsolventinnen und -absolventen sowie Bildungsinländer und Bildungsausländer mit Erstabschluss 1997 bis 2008 nach Fächergruppen "/>
    <hyperlink ref="A6:K6" location="'Abb. F5-3A'!A1" display="Abb. F5-3A: Angemessenheit der Erwerbstätigkeit fünf Jahre nach dem Studienabschluss, nach Art des Abschlusses, Art der Hochschule und ausgewählten Fachrichtungen, Jahrgang 2005 (in %) "/>
    <hyperlink ref="A7:K7" location="'Tab. F5-1A'!A1" display="Tab. F5-1A: Zahl der Erstabsolventinnen und -absolventen und Absolventenquote 1995 bis 2012 nach Art des Hochschulabschlusses und Geschlecht"/>
    <hyperlink ref="A8:K8" location="'Tab. F5-2A'!A1" display="Tab. F5-2A: Abschlussquote im Tertiärbereich A sowie Promoviertenquote* 1995, 2000, 2005 und 2009 bis 2011 insgesamt und nach Geschlecht im internationalen Vergleich (in %)"/>
    <hyperlink ref="A13:K13" location="'Tab. F5-3web'!A1" display="Tab. F5-3web: Frauenanteil an den Erstabsolventinnen und -absolventen 1995 bis 2012 nach Hochschulart (in %)"/>
    <hyperlink ref="A14:K14" location="'Tab. F5-4web'!A1" display="Tab. F5-4web: Hochschulabsolventinnen und -absolventen mit Erstabschluss und mit Bachelorabschluss für die Jahre 1995, 2000 und 2005 bis 2012 nach Fächergruppen, Geschlecht"/>
    <hyperlink ref="A15:K15" location="'Tab. F5-5web'!A1" display="Tab. F5-5web: Anteil von Absolventinnen und Absolventen in den MINT-Fächern sowie Anteil der Absolventinnen nach Geschlecht im internationalen Vergleich 2000 und 2011 (in %)"/>
    <hyperlink ref="A16:K16" location="'Tab. F5-7web'!A1" display="Tab. F5-7web: Studierende in Masterstudiengängen und Anzahl der Bachelorabschlüsse nach Art der Hochschule  2005 bis 2012 (Anzahl)"/>
    <hyperlink ref="A17:K17" location="'Tab. F5-8web'!A1" display="Tab. F5-8web: Hochschulabsolventinnen und -absolventen mit Folgeabschluss mit Masterabschluss und mit Promotion für die Jahre 1995, 2000 und 2005 bis 2012 nach Fächergruppen, Geschlecht"/>
    <hyperlink ref="A18:K18" location="'Tab F5-9web'!A1" display="Tab. F5-9web: Alter der Hochschulabsolventinnen und -absolventen 2003, 2005, 2007, 2009, 2010 bis 2012 nach Fächergruppen und Art des Abschlusses (arithm. Mittel)"/>
    <hyperlink ref="A20:K20" location="'Tab. F5-11web'!A1" display="Tab. F5-11web: Studienanfängerinnen und -anfänger im Erst- und Masterstudium sowie Promotionen 2005 bis 2012 nach Art der Förderung in der Exzellenzinitiative** (in %)"/>
    <hyperlink ref="A21:K21" location="'Tab. F5-12web'!A1" display="Tab. F5-12web: Arbeitszeit und Befristung ein Jahr, fünf und zehn Jahre nach dem Studienabschluss 1997, 2001, 2005 unf 2009 nach ausgewählten Fachrichtungen und Art des Abschlusses** (in % der Erwerbstätigen***)"/>
    <hyperlink ref="A22:K22" location="'Tab. F5-13web'!A1" display="Tab. F5-13web: Adäquanz der Erwerbstätigkeit ein Jahr, fünf und zehn Jahre nach dem Studienabschluss 1997, 2001, 2005 und 2009 nach ausgewählten Fachrichtungen und Art des Abschlusses (in % der Erwerbstätigen)"/>
    <hyperlink ref="A23:K23" location="'Tab. F5-14web'!A1" display="Tab. F5-14web: Berufliche Stellung ein Jahr, fünf und zehn Jahre nach dem Studienabschluss 1997, 2001, 2005 und 2009 in ausgewählten Fachrichtungen und nach Art des Abschlusses (in % der Erwerbstätigen)"/>
    <hyperlink ref="A24:K24" location="'Tab. F5_15web'!A1" display="Tab. F5-15web: Anteil 15 bis 29-Jähriger mit Tertiärabschlussnach aktuellem Ausbildungsstatus/ beruflichem Status im internationalen Vergleich 2011 (in %)"/>
    <hyperlink ref="A25:K25" location="'Tab F5-16web'!A1" display="Tab. F5-16web: Merkmale der Erwerbstätigkeit für Absolventinnen und Absolventen mit Bachelorabschluss sowie mit traditionellem Abschluss fünf Jahre nach dem Studienabschluss 2005 im Vergleich in ausgewählten Fachrichtungen"/>
  </hyperlinks>
  <pageMargins left="0.70866141732283472" right="1.5748031496062993" top="0.74803149606299213" bottom="0.74803149606299213" header="0.31496062992125984" footer="0.31496062992125984"/>
  <pageSetup paperSize="9" scale="58" orientation="portrait" r:id="rId1"/>
  <headerFooter alignWithMargins="0">
    <oddHeader>&amp;CBildung in Deutschland 2014 - (Web-)Tabellen F5</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fitToPage="1"/>
  </sheetPr>
  <dimension ref="A1:L107"/>
  <sheetViews>
    <sheetView zoomScaleNormal="100" workbookViewId="0">
      <pane ySplit="6" topLeftCell="A85" activePane="bottomLeft" state="frozen"/>
      <selection activeCell="G8" sqref="G8"/>
      <selection pane="bottomLeft" sqref="A1:C1"/>
    </sheetView>
  </sheetViews>
  <sheetFormatPr baseColWidth="10" defaultRowHeight="12.75" x14ac:dyDescent="0.2"/>
  <cols>
    <col min="1" max="1" width="5" customWidth="1"/>
    <col min="2" max="3" width="9.140625" customWidth="1"/>
    <col min="4" max="4" width="7.28515625" customWidth="1"/>
    <col min="5" max="5" width="9" customWidth="1"/>
    <col min="6" max="6" width="10.42578125" customWidth="1"/>
    <col min="7" max="7" width="9" customWidth="1"/>
    <col min="8" max="8" width="7.7109375" customWidth="1"/>
    <col min="9" max="9" width="10.140625" customWidth="1"/>
    <col min="10" max="10" width="8.5703125" customWidth="1"/>
    <col min="11" max="11" width="7.7109375" customWidth="1"/>
    <col min="19" max="19" width="14.42578125" customWidth="1"/>
  </cols>
  <sheetData>
    <row r="1" spans="1:12" ht="25.5" customHeight="1" x14ac:dyDescent="0.2">
      <c r="A1" s="464" t="s">
        <v>52</v>
      </c>
      <c r="B1" s="464"/>
      <c r="C1" s="464"/>
    </row>
    <row r="2" spans="1:12" ht="30.75" customHeight="1" x14ac:dyDescent="0.2">
      <c r="A2" s="472" t="s">
        <v>396</v>
      </c>
      <c r="B2" s="498"/>
      <c r="C2" s="498"/>
      <c r="D2" s="498"/>
      <c r="E2" s="498"/>
      <c r="F2" s="498"/>
      <c r="G2" s="498"/>
      <c r="H2" s="498"/>
      <c r="I2" s="498"/>
      <c r="J2" s="498"/>
      <c r="K2" s="498"/>
    </row>
    <row r="3" spans="1:12" ht="12.75" customHeight="1" x14ac:dyDescent="0.2">
      <c r="A3" s="473" t="s">
        <v>115</v>
      </c>
      <c r="B3" s="499" t="s">
        <v>61</v>
      </c>
      <c r="C3" s="499" t="s">
        <v>47</v>
      </c>
      <c r="D3" s="499"/>
      <c r="E3" s="499"/>
      <c r="F3" s="499"/>
      <c r="G3" s="499"/>
      <c r="H3" s="499"/>
      <c r="I3" s="499"/>
      <c r="J3" s="499"/>
      <c r="K3" s="465"/>
      <c r="L3" s="2"/>
    </row>
    <row r="4" spans="1:12" ht="18.75" customHeight="1" x14ac:dyDescent="0.2">
      <c r="A4" s="474"/>
      <c r="B4" s="499"/>
      <c r="C4" s="496" t="s">
        <v>102</v>
      </c>
      <c r="D4" s="496" t="s">
        <v>44</v>
      </c>
      <c r="E4" s="496" t="s">
        <v>177</v>
      </c>
      <c r="F4" s="496" t="s">
        <v>89</v>
      </c>
      <c r="G4" s="496" t="s">
        <v>113</v>
      </c>
      <c r="H4" s="496" t="s">
        <v>51</v>
      </c>
      <c r="I4" s="496" t="s">
        <v>101</v>
      </c>
      <c r="J4" s="496" t="s">
        <v>50</v>
      </c>
      <c r="K4" s="500" t="s">
        <v>45</v>
      </c>
      <c r="L4" s="2"/>
    </row>
    <row r="5" spans="1:12" x14ac:dyDescent="0.2">
      <c r="A5" s="474"/>
      <c r="B5" s="499"/>
      <c r="C5" s="496"/>
      <c r="D5" s="496"/>
      <c r="E5" s="496"/>
      <c r="F5" s="496"/>
      <c r="G5" s="496"/>
      <c r="H5" s="496"/>
      <c r="I5" s="496"/>
      <c r="J5" s="496"/>
      <c r="K5" s="500"/>
      <c r="L5" s="2"/>
    </row>
    <row r="6" spans="1:12" ht="30.75" customHeight="1" x14ac:dyDescent="0.2">
      <c r="A6" s="475"/>
      <c r="B6" s="499"/>
      <c r="C6" s="496"/>
      <c r="D6" s="496"/>
      <c r="E6" s="496"/>
      <c r="F6" s="496"/>
      <c r="G6" s="496"/>
      <c r="H6" s="496"/>
      <c r="I6" s="496"/>
      <c r="J6" s="496"/>
      <c r="K6" s="500"/>
      <c r="L6" s="2"/>
    </row>
    <row r="7" spans="1:12" x14ac:dyDescent="0.2">
      <c r="A7" s="497" t="s">
        <v>146</v>
      </c>
      <c r="B7" s="497"/>
      <c r="C7" s="497"/>
      <c r="D7" s="497"/>
      <c r="E7" s="497"/>
      <c r="F7" s="497"/>
      <c r="G7" s="497"/>
      <c r="H7" s="497"/>
      <c r="I7" s="497"/>
      <c r="J7" s="497"/>
      <c r="K7" s="497"/>
    </row>
    <row r="8" spans="1:12" ht="12" customHeight="1" x14ac:dyDescent="0.2">
      <c r="A8" s="16">
        <v>1995</v>
      </c>
      <c r="B8" s="310">
        <v>32905</v>
      </c>
      <c r="C8" s="310">
        <v>5157</v>
      </c>
      <c r="D8" s="310">
        <v>225</v>
      </c>
      <c r="E8" s="310">
        <v>5865</v>
      </c>
      <c r="F8" s="310">
        <v>8065</v>
      </c>
      <c r="G8" s="310">
        <v>7311</v>
      </c>
      <c r="H8" s="311">
        <v>596</v>
      </c>
      <c r="I8" s="310">
        <v>642</v>
      </c>
      <c r="J8" s="310">
        <v>3562</v>
      </c>
      <c r="K8" s="312">
        <v>1421</v>
      </c>
    </row>
    <row r="9" spans="1:12" ht="12" customHeight="1" x14ac:dyDescent="0.2">
      <c r="A9" s="108">
        <v>2000</v>
      </c>
      <c r="B9" s="313">
        <v>37819</v>
      </c>
      <c r="C9" s="313">
        <v>6859</v>
      </c>
      <c r="D9" s="313">
        <v>263</v>
      </c>
      <c r="E9" s="313">
        <v>7018</v>
      </c>
      <c r="F9" s="313">
        <v>8535</v>
      </c>
      <c r="G9" s="313">
        <v>8484</v>
      </c>
      <c r="H9" s="314">
        <v>543</v>
      </c>
      <c r="I9" s="313">
        <v>740</v>
      </c>
      <c r="J9" s="313">
        <v>3545</v>
      </c>
      <c r="K9" s="315">
        <v>1832</v>
      </c>
    </row>
    <row r="10" spans="1:12" ht="12" customHeight="1" x14ac:dyDescent="0.2">
      <c r="A10" s="16">
        <v>2005</v>
      </c>
      <c r="B10" s="310">
        <v>44546</v>
      </c>
      <c r="C10" s="310">
        <v>7006</v>
      </c>
      <c r="D10" s="310">
        <v>263</v>
      </c>
      <c r="E10" s="310">
        <v>10772</v>
      </c>
      <c r="F10" s="310">
        <v>8956</v>
      </c>
      <c r="G10" s="310">
        <v>8623</v>
      </c>
      <c r="H10" s="311">
        <v>685</v>
      </c>
      <c r="I10" s="310">
        <v>1127</v>
      </c>
      <c r="J10" s="310">
        <v>5068</v>
      </c>
      <c r="K10" s="312">
        <v>2046</v>
      </c>
    </row>
    <row r="11" spans="1:12" ht="12" customHeight="1" x14ac:dyDescent="0.2">
      <c r="A11" s="108">
        <v>2006</v>
      </c>
      <c r="B11" s="313">
        <v>44922</v>
      </c>
      <c r="C11" s="313">
        <v>6675</v>
      </c>
      <c r="D11" s="313">
        <v>254</v>
      </c>
      <c r="E11" s="313">
        <v>11366</v>
      </c>
      <c r="F11" s="313">
        <v>9031</v>
      </c>
      <c r="G11" s="313">
        <v>8107</v>
      </c>
      <c r="H11" s="314">
        <v>562</v>
      </c>
      <c r="I11" s="313">
        <v>1147</v>
      </c>
      <c r="J11" s="313">
        <v>5287</v>
      </c>
      <c r="K11" s="315">
        <v>2458</v>
      </c>
    </row>
    <row r="12" spans="1:12" ht="12" customHeight="1" x14ac:dyDescent="0.2">
      <c r="A12" s="27">
        <v>2007</v>
      </c>
      <c r="B12" s="316">
        <v>46514</v>
      </c>
      <c r="C12" s="316">
        <v>6961</v>
      </c>
      <c r="D12" s="316">
        <v>321</v>
      </c>
      <c r="E12" s="316">
        <v>11666</v>
      </c>
      <c r="F12" s="316">
        <v>9498</v>
      </c>
      <c r="G12" s="316">
        <v>7866</v>
      </c>
      <c r="H12" s="317">
        <v>534</v>
      </c>
      <c r="I12" s="316">
        <v>1205</v>
      </c>
      <c r="J12" s="316">
        <v>5985</v>
      </c>
      <c r="K12" s="318">
        <v>2420</v>
      </c>
    </row>
    <row r="13" spans="1:12" ht="12" customHeight="1" x14ac:dyDescent="0.2">
      <c r="A13" s="108">
        <v>2008</v>
      </c>
      <c r="B13" s="313">
        <v>48866</v>
      </c>
      <c r="C13" s="313">
        <v>7198</v>
      </c>
      <c r="D13" s="313">
        <v>306</v>
      </c>
      <c r="E13" s="313">
        <v>12446</v>
      </c>
      <c r="F13" s="313">
        <v>10289</v>
      </c>
      <c r="G13" s="313">
        <v>8006</v>
      </c>
      <c r="H13" s="313">
        <v>481</v>
      </c>
      <c r="I13" s="313">
        <v>1300</v>
      </c>
      <c r="J13" s="313">
        <v>6193</v>
      </c>
      <c r="K13" s="315">
        <v>2528</v>
      </c>
    </row>
    <row r="14" spans="1:12" ht="12" customHeight="1" x14ac:dyDescent="0.2">
      <c r="A14" s="16">
        <v>2009</v>
      </c>
      <c r="B14" s="310">
        <v>49781</v>
      </c>
      <c r="C14" s="310">
        <v>7219</v>
      </c>
      <c r="D14" s="310">
        <v>310</v>
      </c>
      <c r="E14" s="310">
        <v>12999</v>
      </c>
      <c r="F14" s="310">
        <v>10387</v>
      </c>
      <c r="G14" s="310">
        <v>8711</v>
      </c>
      <c r="H14" s="311">
        <v>529</v>
      </c>
      <c r="I14" s="310">
        <v>1229</v>
      </c>
      <c r="J14" s="310">
        <v>5911</v>
      </c>
      <c r="K14" s="312">
        <v>2391</v>
      </c>
    </row>
    <row r="15" spans="1:12" ht="12" customHeight="1" x14ac:dyDescent="0.2">
      <c r="A15" s="108">
        <v>2010</v>
      </c>
      <c r="B15" s="313">
        <v>66816</v>
      </c>
      <c r="C15" s="313">
        <v>11263</v>
      </c>
      <c r="D15" s="313">
        <v>583</v>
      </c>
      <c r="E15" s="313">
        <v>16526</v>
      </c>
      <c r="F15" s="313">
        <v>14936</v>
      </c>
      <c r="G15" s="313">
        <v>8530</v>
      </c>
      <c r="H15" s="314">
        <v>489</v>
      </c>
      <c r="I15" s="313">
        <v>2115</v>
      </c>
      <c r="J15" s="313">
        <v>9389</v>
      </c>
      <c r="K15" s="315">
        <v>2985</v>
      </c>
    </row>
    <row r="16" spans="1:12" ht="12" customHeight="1" x14ac:dyDescent="0.2">
      <c r="A16" s="68">
        <v>2011</v>
      </c>
      <c r="B16" s="310">
        <v>84900</v>
      </c>
      <c r="C16" s="310">
        <v>13952</v>
      </c>
      <c r="D16" s="310">
        <v>817</v>
      </c>
      <c r="E16" s="310">
        <v>22264</v>
      </c>
      <c r="F16" s="310">
        <v>18063</v>
      </c>
      <c r="G16" s="310">
        <v>9143</v>
      </c>
      <c r="H16" s="311">
        <v>508</v>
      </c>
      <c r="I16" s="310">
        <v>2510</v>
      </c>
      <c r="J16" s="310">
        <v>14106</v>
      </c>
      <c r="K16" s="312">
        <v>3505</v>
      </c>
    </row>
    <row r="17" spans="1:12" ht="12" customHeight="1" x14ac:dyDescent="0.2">
      <c r="A17" s="109">
        <v>2012</v>
      </c>
      <c r="B17" s="313">
        <v>103717</v>
      </c>
      <c r="C17" s="313">
        <v>17911</v>
      </c>
      <c r="D17" s="313">
        <v>1075</v>
      </c>
      <c r="E17" s="313">
        <v>28356</v>
      </c>
      <c r="F17" s="313">
        <v>22112</v>
      </c>
      <c r="G17" s="313">
        <v>9126</v>
      </c>
      <c r="H17" s="314">
        <v>530</v>
      </c>
      <c r="I17" s="313">
        <v>2982</v>
      </c>
      <c r="J17" s="313">
        <v>17516</v>
      </c>
      <c r="K17" s="315">
        <v>4079</v>
      </c>
    </row>
    <row r="18" spans="1:12" x14ac:dyDescent="0.2">
      <c r="A18" s="491" t="s">
        <v>404</v>
      </c>
      <c r="B18" s="491"/>
      <c r="C18" s="491"/>
      <c r="D18" s="491"/>
      <c r="E18" s="491"/>
      <c r="F18" s="491"/>
      <c r="G18" s="491"/>
      <c r="H18" s="491"/>
      <c r="I18" s="491"/>
      <c r="J18" s="491"/>
      <c r="K18" s="491"/>
      <c r="L18" s="37"/>
    </row>
    <row r="19" spans="1:12" ht="12" customHeight="1" x14ac:dyDescent="0.2">
      <c r="A19" s="68">
        <v>1995</v>
      </c>
      <c r="B19" s="311">
        <v>100</v>
      </c>
      <c r="C19" s="319">
        <v>15.672390214253154</v>
      </c>
      <c r="D19" s="319">
        <v>0.68378665856252852</v>
      </c>
      <c r="E19" s="319">
        <v>17.824038899863243</v>
      </c>
      <c r="F19" s="319">
        <v>24.509952894696855</v>
      </c>
      <c r="G19" s="319">
        <v>22.218507825558426</v>
      </c>
      <c r="H19" s="319">
        <v>1.8112748822367422</v>
      </c>
      <c r="I19" s="319">
        <v>1.9510712657650813</v>
      </c>
      <c r="J19" s="319">
        <v>10.825102567998785</v>
      </c>
      <c r="K19" s="320">
        <v>4.3184926302993469</v>
      </c>
      <c r="L19" s="38"/>
    </row>
    <row r="20" spans="1:12" ht="12" customHeight="1" x14ac:dyDescent="0.2">
      <c r="A20" s="109">
        <v>2000</v>
      </c>
      <c r="B20" s="314">
        <v>100</v>
      </c>
      <c r="C20" s="321">
        <v>18.136386472408049</v>
      </c>
      <c r="D20" s="321">
        <v>0.69541764721436317</v>
      </c>
      <c r="E20" s="321">
        <v>18.556810069012929</v>
      </c>
      <c r="F20" s="321">
        <v>22.568021364922394</v>
      </c>
      <c r="G20" s="321">
        <v>22.433168513181208</v>
      </c>
      <c r="H20" s="321">
        <v>1.4357862450091223</v>
      </c>
      <c r="I20" s="321">
        <v>1.9566884370290065</v>
      </c>
      <c r="J20" s="321">
        <v>9.373595282794362</v>
      </c>
      <c r="K20" s="322">
        <v>4.8441259684285676</v>
      </c>
      <c r="L20" s="38"/>
    </row>
    <row r="21" spans="1:12" ht="12" customHeight="1" x14ac:dyDescent="0.2">
      <c r="A21" s="68">
        <v>2005</v>
      </c>
      <c r="B21" s="311">
        <v>100</v>
      </c>
      <c r="C21" s="319">
        <v>15.727562519642616</v>
      </c>
      <c r="D21" s="319">
        <v>0.59040093386611592</v>
      </c>
      <c r="E21" s="319">
        <v>24.18174471333004</v>
      </c>
      <c r="F21" s="319">
        <v>20.105059938041574</v>
      </c>
      <c r="G21" s="319">
        <v>19.357518071207291</v>
      </c>
      <c r="H21" s="319">
        <v>1.53773627261707</v>
      </c>
      <c r="I21" s="319">
        <v>2.5299690207875005</v>
      </c>
      <c r="J21" s="319">
        <v>11.377003546895343</v>
      </c>
      <c r="K21" s="320">
        <v>4.5930049836124454</v>
      </c>
      <c r="L21" s="38"/>
    </row>
    <row r="22" spans="1:12" ht="12" hidden="1" customHeight="1" x14ac:dyDescent="0.2">
      <c r="A22" s="109">
        <v>2006</v>
      </c>
      <c r="B22" s="314">
        <v>100</v>
      </c>
      <c r="C22" s="321">
        <v>14.859089087752103</v>
      </c>
      <c r="D22" s="321">
        <v>0.56542451360135337</v>
      </c>
      <c r="E22" s="321">
        <v>25.301633943279462</v>
      </c>
      <c r="F22" s="321">
        <v>20.103735363518986</v>
      </c>
      <c r="G22" s="321">
        <v>18.046836739236898</v>
      </c>
      <c r="H22" s="321">
        <v>1.2510573883620499</v>
      </c>
      <c r="I22" s="321">
        <v>2.5533146342549307</v>
      </c>
      <c r="J22" s="321">
        <v>11.769288989804551</v>
      </c>
      <c r="K22" s="322">
        <v>5.4717065135123102</v>
      </c>
      <c r="L22" s="38"/>
    </row>
    <row r="23" spans="1:12" ht="12" hidden="1" customHeight="1" x14ac:dyDescent="0.2">
      <c r="A23" s="68">
        <v>2007</v>
      </c>
      <c r="B23" s="311">
        <v>100</v>
      </c>
      <c r="C23" s="319">
        <v>14.965386765274971</v>
      </c>
      <c r="D23" s="319">
        <v>0.6901148041449886</v>
      </c>
      <c r="E23" s="319">
        <v>25.080620888334693</v>
      </c>
      <c r="F23" s="319">
        <v>20.419658597411534</v>
      </c>
      <c r="G23" s="319">
        <v>16.911037537085608</v>
      </c>
      <c r="H23" s="319">
        <v>1.1480414498860558</v>
      </c>
      <c r="I23" s="319">
        <v>2.5906178784881972</v>
      </c>
      <c r="J23" s="319">
        <v>12.867093778217312</v>
      </c>
      <c r="K23" s="320">
        <v>5.2027346605323128</v>
      </c>
      <c r="L23" s="38"/>
    </row>
    <row r="24" spans="1:12" ht="12" hidden="1" customHeight="1" x14ac:dyDescent="0.2">
      <c r="A24" s="109">
        <v>2008</v>
      </c>
      <c r="B24" s="314">
        <v>100</v>
      </c>
      <c r="C24" s="321">
        <v>14.730078172962797</v>
      </c>
      <c r="D24" s="321">
        <v>0.62620226742520357</v>
      </c>
      <c r="E24" s="321">
        <v>25.469651700568903</v>
      </c>
      <c r="F24" s="321">
        <v>21.05553963901281</v>
      </c>
      <c r="G24" s="321">
        <v>16.383579584987519</v>
      </c>
      <c r="H24" s="321">
        <v>0.98432447918798349</v>
      </c>
      <c r="I24" s="321">
        <v>2.6603364302377934</v>
      </c>
      <c r="J24" s="321">
        <v>12.673433471125117</v>
      </c>
      <c r="K24" s="322">
        <v>5.173331150493186</v>
      </c>
      <c r="L24" s="38"/>
    </row>
    <row r="25" spans="1:12" ht="12" hidden="1" customHeight="1" x14ac:dyDescent="0.2">
      <c r="A25" s="68">
        <v>2009</v>
      </c>
      <c r="B25" s="311">
        <v>100</v>
      </c>
      <c r="C25" s="319">
        <v>14.501516642895885</v>
      </c>
      <c r="D25" s="319">
        <v>0.62272754665434604</v>
      </c>
      <c r="E25" s="319">
        <v>26.112372190193046</v>
      </c>
      <c r="F25" s="319">
        <v>20.865390409995783</v>
      </c>
      <c r="G25" s="319">
        <v>17.498644060987122</v>
      </c>
      <c r="H25" s="319">
        <v>1.0626544263875775</v>
      </c>
      <c r="I25" s="319">
        <v>2.4688134027038426</v>
      </c>
      <c r="J25" s="319">
        <v>11.874008155722063</v>
      </c>
      <c r="K25" s="320">
        <v>4.8030373033888427</v>
      </c>
      <c r="L25" s="38"/>
    </row>
    <row r="26" spans="1:12" ht="12" customHeight="1" x14ac:dyDescent="0.2">
      <c r="A26" s="109">
        <v>2010</v>
      </c>
      <c r="B26" s="314">
        <v>100</v>
      </c>
      <c r="C26" s="321">
        <v>16.856740900383141</v>
      </c>
      <c r="D26" s="321">
        <v>0.87254549808429127</v>
      </c>
      <c r="E26" s="321">
        <v>24.733596743295021</v>
      </c>
      <c r="F26" s="321">
        <v>22.353927203065137</v>
      </c>
      <c r="G26" s="321">
        <v>12.766403256704981</v>
      </c>
      <c r="H26" s="321">
        <v>0.73186063218390807</v>
      </c>
      <c r="I26" s="321">
        <v>3.165409482758621</v>
      </c>
      <c r="J26" s="321">
        <v>14.052023467432949</v>
      </c>
      <c r="K26" s="322">
        <v>4.467492816091954</v>
      </c>
      <c r="L26" s="38"/>
    </row>
    <row r="27" spans="1:12" ht="12" customHeight="1" x14ac:dyDescent="0.2">
      <c r="A27" s="68">
        <v>2011</v>
      </c>
      <c r="B27" s="310">
        <v>100</v>
      </c>
      <c r="C27" s="323">
        <v>16.433451118963486</v>
      </c>
      <c r="D27" s="323">
        <v>0.96230859835100113</v>
      </c>
      <c r="E27" s="323">
        <v>26.223792697290932</v>
      </c>
      <c r="F27" s="323">
        <v>21.275618374558302</v>
      </c>
      <c r="G27" s="323">
        <v>10.769140164899882</v>
      </c>
      <c r="H27" s="319">
        <v>0.59835100117785633</v>
      </c>
      <c r="I27" s="323">
        <v>2.9564193168433448</v>
      </c>
      <c r="J27" s="323">
        <v>16.614840989399294</v>
      </c>
      <c r="K27" s="324">
        <v>4.1283863368669023</v>
      </c>
      <c r="L27" s="38"/>
    </row>
    <row r="28" spans="1:12" ht="12" customHeight="1" x14ac:dyDescent="0.2">
      <c r="A28" s="109">
        <v>2012</v>
      </c>
      <c r="B28" s="313">
        <v>100</v>
      </c>
      <c r="C28" s="325">
        <v>17.269107282316305</v>
      </c>
      <c r="D28" s="325">
        <v>1.0364742520512549</v>
      </c>
      <c r="E28" s="325">
        <v>27.339780363874777</v>
      </c>
      <c r="F28" s="325">
        <v>21.319552243123113</v>
      </c>
      <c r="G28" s="325">
        <v>8.7989432783439554</v>
      </c>
      <c r="H28" s="325">
        <v>0.51100591031364195</v>
      </c>
      <c r="I28" s="325">
        <v>2.8751313670854346</v>
      </c>
      <c r="J28" s="325">
        <v>16.888263254818401</v>
      </c>
      <c r="K28" s="326">
        <v>3.9328171852251801</v>
      </c>
      <c r="L28" s="38"/>
    </row>
    <row r="29" spans="1:12" x14ac:dyDescent="0.2">
      <c r="A29" s="491" t="s">
        <v>405</v>
      </c>
      <c r="B29" s="491"/>
      <c r="C29" s="491"/>
      <c r="D29" s="491"/>
      <c r="E29" s="491"/>
      <c r="F29" s="491"/>
      <c r="G29" s="491"/>
      <c r="H29" s="491"/>
      <c r="I29" s="491"/>
      <c r="J29" s="491"/>
      <c r="K29" s="491"/>
    </row>
    <row r="30" spans="1:12" ht="12" customHeight="1" x14ac:dyDescent="0.2">
      <c r="A30" s="68">
        <v>1995</v>
      </c>
      <c r="B30" s="319">
        <v>37.115939826774046</v>
      </c>
      <c r="C30" s="319">
        <v>62.788442893154937</v>
      </c>
      <c r="D30" s="319">
        <v>49.333333333333336</v>
      </c>
      <c r="E30" s="319">
        <v>29.138959931798809</v>
      </c>
      <c r="F30" s="319">
        <v>28.456292622442653</v>
      </c>
      <c r="G30" s="319">
        <v>41.184516482013407</v>
      </c>
      <c r="H30" s="319">
        <v>57.214765100671137</v>
      </c>
      <c r="I30" s="319">
        <v>29.439252336448597</v>
      </c>
      <c r="J30" s="319">
        <v>12.577203818079729</v>
      </c>
      <c r="K30" s="320">
        <v>59.11330049261084</v>
      </c>
    </row>
    <row r="31" spans="1:12" ht="12" customHeight="1" x14ac:dyDescent="0.2">
      <c r="A31" s="109">
        <v>2000</v>
      </c>
      <c r="B31" s="321">
        <v>40.833972341944524</v>
      </c>
      <c r="C31" s="321">
        <v>62.77883073334305</v>
      </c>
      <c r="D31" s="321">
        <v>56.653992395437257</v>
      </c>
      <c r="E31" s="321">
        <v>35.03847249928755</v>
      </c>
      <c r="F31" s="321">
        <v>28.189806678383128</v>
      </c>
      <c r="G31" s="321">
        <v>44.14191419141914</v>
      </c>
      <c r="H31" s="321">
        <v>66.850828729281758</v>
      </c>
      <c r="I31" s="321">
        <v>37.972972972972975</v>
      </c>
      <c r="J31" s="321">
        <v>16.502115655853313</v>
      </c>
      <c r="K31" s="322">
        <v>62.71834061135371</v>
      </c>
    </row>
    <row r="32" spans="1:12" ht="12" customHeight="1" x14ac:dyDescent="0.2">
      <c r="A32" s="68">
        <v>2005</v>
      </c>
      <c r="B32" s="319">
        <v>43.590894805369729</v>
      </c>
      <c r="C32" s="319">
        <v>62.47502141021981</v>
      </c>
      <c r="D32" s="319">
        <v>56.27376425855514</v>
      </c>
      <c r="E32" s="319">
        <v>39.602673598217599</v>
      </c>
      <c r="F32" s="319">
        <v>34.401518535060291</v>
      </c>
      <c r="G32" s="319">
        <v>49.692682361127218</v>
      </c>
      <c r="H32" s="319">
        <v>73.722627737226276</v>
      </c>
      <c r="I32" s="319">
        <v>46.406388642413489</v>
      </c>
      <c r="J32" s="319">
        <v>18.94238358326756</v>
      </c>
      <c r="K32" s="320">
        <v>62.218963831867057</v>
      </c>
    </row>
    <row r="33" spans="1:12" ht="12" hidden="1" customHeight="1" x14ac:dyDescent="0.2">
      <c r="A33" s="109">
        <v>2006</v>
      </c>
      <c r="B33" s="321">
        <v>44.741997239659852</v>
      </c>
      <c r="C33" s="321">
        <v>65.647940074906359</v>
      </c>
      <c r="D33" s="321">
        <v>57.086614173228348</v>
      </c>
      <c r="E33" s="321">
        <v>40.242829491465777</v>
      </c>
      <c r="F33" s="321">
        <v>36.075739120806112</v>
      </c>
      <c r="G33" s="321">
        <v>50.869618847909216</v>
      </c>
      <c r="H33" s="321">
        <v>74.555160142348754</v>
      </c>
      <c r="I33" s="321">
        <v>49.346120313862251</v>
      </c>
      <c r="J33" s="321">
        <v>21.392093815017969</v>
      </c>
      <c r="K33" s="322">
        <v>60.781122864117165</v>
      </c>
    </row>
    <row r="34" spans="1:12" ht="12" hidden="1" customHeight="1" x14ac:dyDescent="0.2">
      <c r="A34" s="69">
        <v>2007</v>
      </c>
      <c r="B34" s="327">
        <v>45.418583652233735</v>
      </c>
      <c r="C34" s="327">
        <v>66.70018675477661</v>
      </c>
      <c r="D34" s="327">
        <v>56.386292834890959</v>
      </c>
      <c r="E34" s="327">
        <v>41.43665352305846</v>
      </c>
      <c r="F34" s="327">
        <v>37.165719098757634</v>
      </c>
      <c r="G34" s="327">
        <v>52.491736587846425</v>
      </c>
      <c r="H34" s="327">
        <v>78.089887640449433</v>
      </c>
      <c r="I34" s="327">
        <v>53.692946058091287</v>
      </c>
      <c r="J34" s="327">
        <v>20.150375939849624</v>
      </c>
      <c r="K34" s="328">
        <v>63.099173553719012</v>
      </c>
    </row>
    <row r="35" spans="1:12" ht="12" hidden="1" customHeight="1" x14ac:dyDescent="0.2">
      <c r="A35" s="109">
        <v>2008</v>
      </c>
      <c r="B35" s="321">
        <v>45.242090615151639</v>
      </c>
      <c r="C35" s="321">
        <v>66.421228118921931</v>
      </c>
      <c r="D35" s="321">
        <v>53.921568627450981</v>
      </c>
      <c r="E35" s="321">
        <v>41.386790936847177</v>
      </c>
      <c r="F35" s="321">
        <v>37.204781805812033</v>
      </c>
      <c r="G35" s="321">
        <v>52.810392205845616</v>
      </c>
      <c r="H35" s="321">
        <v>81.28898128898129</v>
      </c>
      <c r="I35" s="321">
        <v>50.692307692307693</v>
      </c>
      <c r="J35" s="321">
        <v>20.943000161472629</v>
      </c>
      <c r="K35" s="322">
        <v>62.618670886075947</v>
      </c>
    </row>
    <row r="36" spans="1:12" ht="12" hidden="1" customHeight="1" x14ac:dyDescent="0.2">
      <c r="A36" s="69">
        <v>2009</v>
      </c>
      <c r="B36" s="327">
        <v>46.929551435286555</v>
      </c>
      <c r="C36" s="327">
        <v>67.377753151406012</v>
      </c>
      <c r="D36" s="327">
        <v>56.129032258064512</v>
      </c>
      <c r="E36" s="327">
        <v>42.595584275713513</v>
      </c>
      <c r="F36" s="327">
        <v>39.328006161548089</v>
      </c>
      <c r="G36" s="327">
        <v>54.551716220870162</v>
      </c>
      <c r="H36" s="327">
        <v>77.882797731568999</v>
      </c>
      <c r="I36" s="327">
        <v>54.109031733116353</v>
      </c>
      <c r="J36" s="327">
        <v>22.348164439181186</v>
      </c>
      <c r="K36" s="328">
        <v>64.115432873274784</v>
      </c>
    </row>
    <row r="37" spans="1:12" ht="12" customHeight="1" x14ac:dyDescent="0.2">
      <c r="A37" s="109">
        <v>2010</v>
      </c>
      <c r="B37" s="321">
        <v>48.744312739463602</v>
      </c>
      <c r="C37" s="321">
        <v>71.59726538222499</v>
      </c>
      <c r="D37" s="321">
        <v>57.289879931389365</v>
      </c>
      <c r="E37" s="321">
        <v>45.855016337891804</v>
      </c>
      <c r="F37" s="321">
        <v>40.87439742903053</v>
      </c>
      <c r="G37" s="321">
        <v>56.049237983587339</v>
      </c>
      <c r="H37" s="321">
        <v>77.505112474437638</v>
      </c>
      <c r="I37" s="321">
        <v>56.690307328605208</v>
      </c>
      <c r="J37" s="321">
        <v>23.506230695494729</v>
      </c>
      <c r="K37" s="322">
        <v>64.388609715242879</v>
      </c>
    </row>
    <row r="38" spans="1:12" ht="12" customHeight="1" x14ac:dyDescent="0.2">
      <c r="A38" s="68">
        <v>2011</v>
      </c>
      <c r="B38" s="323">
        <v>48.074204946996467</v>
      </c>
      <c r="C38" s="323">
        <v>71.896502293577981</v>
      </c>
      <c r="D38" s="323">
        <v>56.915544675642593</v>
      </c>
      <c r="E38" s="323">
        <v>46.038447718289618</v>
      </c>
      <c r="F38" s="323">
        <v>41.061839118640314</v>
      </c>
      <c r="G38" s="323">
        <v>57.967844252433551</v>
      </c>
      <c r="H38" s="319">
        <v>80.905511811023629</v>
      </c>
      <c r="I38" s="323">
        <v>57.011952191235061</v>
      </c>
      <c r="J38" s="323">
        <v>22.997306110874803</v>
      </c>
      <c r="K38" s="324">
        <v>64.507845934379461</v>
      </c>
    </row>
    <row r="39" spans="1:12" ht="12" customHeight="1" x14ac:dyDescent="0.2">
      <c r="A39" s="109">
        <v>2012</v>
      </c>
      <c r="B39" s="325">
        <v>48.99004020555936</v>
      </c>
      <c r="C39" s="325">
        <v>73.546982301379032</v>
      </c>
      <c r="D39" s="325">
        <v>51.069767441860471</v>
      </c>
      <c r="E39" s="325">
        <v>47.358583721258285</v>
      </c>
      <c r="F39" s="325">
        <v>40.95061505065123</v>
      </c>
      <c r="G39" s="325">
        <v>60.081087004163926</v>
      </c>
      <c r="H39" s="325">
        <v>78.867924528301899</v>
      </c>
      <c r="I39" s="325">
        <v>59.255533199195177</v>
      </c>
      <c r="J39" s="325">
        <v>24.06371317652432</v>
      </c>
      <c r="K39" s="329">
        <v>66.560431478303499</v>
      </c>
    </row>
    <row r="40" spans="1:12" ht="12" customHeight="1" x14ac:dyDescent="0.2">
      <c r="A40" s="497" t="s">
        <v>144</v>
      </c>
      <c r="B40" s="497"/>
      <c r="C40" s="497"/>
      <c r="D40" s="497"/>
      <c r="E40" s="497"/>
      <c r="F40" s="497"/>
      <c r="G40" s="497"/>
      <c r="H40" s="497"/>
      <c r="I40" s="497"/>
      <c r="J40" s="497"/>
      <c r="K40" s="497"/>
      <c r="L40" s="37"/>
    </row>
    <row r="41" spans="1:12" ht="12" customHeight="1" x14ac:dyDescent="0.2">
      <c r="A41" s="16">
        <v>1995</v>
      </c>
      <c r="B41" s="162" t="s">
        <v>43</v>
      </c>
      <c r="C41" s="162" t="s">
        <v>43</v>
      </c>
      <c r="D41" s="162" t="s">
        <v>43</v>
      </c>
      <c r="E41" s="162" t="s">
        <v>43</v>
      </c>
      <c r="F41" s="162" t="s">
        <v>43</v>
      </c>
      <c r="G41" s="162" t="s">
        <v>43</v>
      </c>
      <c r="H41" s="162" t="s">
        <v>43</v>
      </c>
      <c r="I41" s="162" t="s">
        <v>43</v>
      </c>
      <c r="J41" s="162" t="s">
        <v>43</v>
      </c>
      <c r="K41" s="163" t="s">
        <v>43</v>
      </c>
      <c r="L41" s="38"/>
    </row>
    <row r="42" spans="1:12" ht="12" customHeight="1" x14ac:dyDescent="0.2">
      <c r="A42" s="108">
        <v>2000</v>
      </c>
      <c r="B42" s="313">
        <v>311</v>
      </c>
      <c r="C42" s="313">
        <v>23</v>
      </c>
      <c r="D42" s="160" t="s">
        <v>43</v>
      </c>
      <c r="E42" s="313">
        <v>203</v>
      </c>
      <c r="F42" s="313">
        <v>27</v>
      </c>
      <c r="G42" s="313">
        <v>9</v>
      </c>
      <c r="H42" s="160" t="s">
        <v>43</v>
      </c>
      <c r="I42" s="314">
        <v>5</v>
      </c>
      <c r="J42" s="313">
        <v>44</v>
      </c>
      <c r="K42" s="161" t="s">
        <v>43</v>
      </c>
      <c r="L42" s="38"/>
    </row>
    <row r="43" spans="1:12" ht="12" customHeight="1" x14ac:dyDescent="0.2">
      <c r="A43" s="16">
        <v>2005</v>
      </c>
      <c r="B43" s="310">
        <v>6999</v>
      </c>
      <c r="C43" s="310">
        <v>983</v>
      </c>
      <c r="D43" s="311">
        <v>14</v>
      </c>
      <c r="E43" s="310">
        <v>2744</v>
      </c>
      <c r="F43" s="310">
        <v>907</v>
      </c>
      <c r="G43" s="310">
        <v>132</v>
      </c>
      <c r="H43" s="311">
        <v>12</v>
      </c>
      <c r="I43" s="311">
        <v>361</v>
      </c>
      <c r="J43" s="310">
        <v>1776</v>
      </c>
      <c r="K43" s="330">
        <v>70</v>
      </c>
      <c r="L43" s="38"/>
    </row>
    <row r="44" spans="1:12" ht="12" customHeight="1" x14ac:dyDescent="0.2">
      <c r="A44" s="108">
        <v>2006</v>
      </c>
      <c r="B44" s="313">
        <v>8295</v>
      </c>
      <c r="C44" s="313">
        <v>787</v>
      </c>
      <c r="D44" s="314">
        <v>23</v>
      </c>
      <c r="E44" s="313">
        <v>3101</v>
      </c>
      <c r="F44" s="313">
        <v>1355</v>
      </c>
      <c r="G44" s="313">
        <v>354</v>
      </c>
      <c r="H44" s="160" t="s">
        <v>43</v>
      </c>
      <c r="I44" s="314">
        <v>466</v>
      </c>
      <c r="J44" s="313">
        <v>2049</v>
      </c>
      <c r="K44" s="331">
        <v>160</v>
      </c>
      <c r="L44" s="38"/>
    </row>
    <row r="45" spans="1:12" ht="12" customHeight="1" x14ac:dyDescent="0.2">
      <c r="A45" s="16">
        <v>2007</v>
      </c>
      <c r="B45" s="310">
        <v>10283</v>
      </c>
      <c r="C45" s="310">
        <v>1067</v>
      </c>
      <c r="D45" s="311">
        <v>31</v>
      </c>
      <c r="E45" s="310">
        <v>3789</v>
      </c>
      <c r="F45" s="310">
        <v>1648</v>
      </c>
      <c r="G45" s="310">
        <v>434</v>
      </c>
      <c r="H45" s="311">
        <v>13</v>
      </c>
      <c r="I45" s="311">
        <v>464</v>
      </c>
      <c r="J45" s="310">
        <v>2574</v>
      </c>
      <c r="K45" s="330">
        <v>253</v>
      </c>
      <c r="L45" s="38"/>
    </row>
    <row r="46" spans="1:12" ht="12" customHeight="1" x14ac:dyDescent="0.2">
      <c r="A46" s="108">
        <v>2008</v>
      </c>
      <c r="B46" s="313">
        <v>11622</v>
      </c>
      <c r="C46" s="313">
        <v>1253</v>
      </c>
      <c r="D46" s="314">
        <v>49</v>
      </c>
      <c r="E46" s="313">
        <v>4356</v>
      </c>
      <c r="F46" s="313">
        <v>1876</v>
      </c>
      <c r="G46" s="313">
        <v>454</v>
      </c>
      <c r="H46" s="160" t="s">
        <v>43</v>
      </c>
      <c r="I46" s="314">
        <v>596</v>
      </c>
      <c r="J46" s="313">
        <v>2750</v>
      </c>
      <c r="K46" s="331">
        <v>278</v>
      </c>
      <c r="L46" s="38"/>
    </row>
    <row r="47" spans="1:12" ht="12" customHeight="1" x14ac:dyDescent="0.2">
      <c r="A47" s="68">
        <v>2009</v>
      </c>
      <c r="B47" s="310">
        <v>12801</v>
      </c>
      <c r="C47" s="310">
        <v>1428</v>
      </c>
      <c r="D47" s="311">
        <v>26</v>
      </c>
      <c r="E47" s="310">
        <v>5343</v>
      </c>
      <c r="F47" s="310">
        <v>1676</v>
      </c>
      <c r="G47" s="310">
        <v>760</v>
      </c>
      <c r="H47" s="311">
        <v>11</v>
      </c>
      <c r="I47" s="311">
        <v>619</v>
      </c>
      <c r="J47" s="310">
        <v>2656</v>
      </c>
      <c r="K47" s="330">
        <v>282</v>
      </c>
      <c r="L47" s="38"/>
    </row>
    <row r="48" spans="1:12" ht="12" customHeight="1" x14ac:dyDescent="0.2">
      <c r="A48" s="109">
        <v>2010</v>
      </c>
      <c r="B48" s="313">
        <v>26467</v>
      </c>
      <c r="C48" s="313">
        <v>3135</v>
      </c>
      <c r="D48" s="314">
        <v>125</v>
      </c>
      <c r="E48" s="313">
        <v>9263</v>
      </c>
      <c r="F48" s="313">
        <v>4789</v>
      </c>
      <c r="G48" s="313">
        <v>1048</v>
      </c>
      <c r="H48" s="160" t="s">
        <v>43</v>
      </c>
      <c r="I48" s="314">
        <v>1491</v>
      </c>
      <c r="J48" s="313">
        <v>5854</v>
      </c>
      <c r="K48" s="331">
        <v>762</v>
      </c>
      <c r="L48" s="38"/>
    </row>
    <row r="49" spans="1:12" ht="12" customHeight="1" x14ac:dyDescent="0.2">
      <c r="A49" s="68">
        <v>2011</v>
      </c>
      <c r="B49" s="310">
        <v>41292</v>
      </c>
      <c r="C49" s="310">
        <v>4792</v>
      </c>
      <c r="D49" s="310">
        <v>196</v>
      </c>
      <c r="E49" s="310">
        <v>14605</v>
      </c>
      <c r="F49" s="310">
        <v>7355</v>
      </c>
      <c r="G49" s="310">
        <v>1137</v>
      </c>
      <c r="H49" s="311">
        <v>9</v>
      </c>
      <c r="I49" s="310">
        <v>1853</v>
      </c>
      <c r="J49" s="310">
        <v>10079</v>
      </c>
      <c r="K49" s="312">
        <v>1266</v>
      </c>
      <c r="L49" s="38"/>
    </row>
    <row r="50" spans="1:12" ht="12" customHeight="1" x14ac:dyDescent="0.2">
      <c r="A50" s="109">
        <v>2012</v>
      </c>
      <c r="B50" s="111">
        <v>58560</v>
      </c>
      <c r="C50" s="111">
        <v>6964</v>
      </c>
      <c r="D50" s="111">
        <v>393</v>
      </c>
      <c r="E50" s="111">
        <v>21169</v>
      </c>
      <c r="F50" s="111">
        <v>10729</v>
      </c>
      <c r="G50" s="111">
        <v>1482</v>
      </c>
      <c r="H50" s="110">
        <v>26</v>
      </c>
      <c r="I50" s="313">
        <v>2303</v>
      </c>
      <c r="J50" s="313">
        <v>13606</v>
      </c>
      <c r="K50" s="315">
        <v>1888</v>
      </c>
      <c r="L50" s="38"/>
    </row>
    <row r="51" spans="1:12" x14ac:dyDescent="0.2">
      <c r="A51" s="491" t="s">
        <v>186</v>
      </c>
      <c r="B51" s="491"/>
      <c r="C51" s="491"/>
      <c r="D51" s="491"/>
      <c r="E51" s="491"/>
      <c r="F51" s="491"/>
      <c r="G51" s="491"/>
      <c r="H51" s="491"/>
      <c r="I51" s="491"/>
      <c r="J51" s="491"/>
      <c r="K51" s="491"/>
      <c r="L51" s="37"/>
    </row>
    <row r="52" spans="1:12" ht="12" customHeight="1" x14ac:dyDescent="0.2">
      <c r="A52" s="68">
        <v>1995</v>
      </c>
      <c r="B52" s="162" t="s">
        <v>43</v>
      </c>
      <c r="C52" s="162" t="s">
        <v>43</v>
      </c>
      <c r="D52" s="162" t="s">
        <v>43</v>
      </c>
      <c r="E52" s="162" t="s">
        <v>43</v>
      </c>
      <c r="F52" s="162" t="s">
        <v>43</v>
      </c>
      <c r="G52" s="162" t="s">
        <v>43</v>
      </c>
      <c r="H52" s="162" t="s">
        <v>43</v>
      </c>
      <c r="I52" s="162" t="s">
        <v>43</v>
      </c>
      <c r="J52" s="162" t="s">
        <v>43</v>
      </c>
      <c r="K52" s="163" t="s">
        <v>43</v>
      </c>
      <c r="L52" s="38"/>
    </row>
    <row r="53" spans="1:12" ht="12" customHeight="1" x14ac:dyDescent="0.2">
      <c r="A53" s="109">
        <v>2000</v>
      </c>
      <c r="B53" s="314">
        <v>100</v>
      </c>
      <c r="C53" s="321">
        <v>7.395498392282958</v>
      </c>
      <c r="D53" s="160" t="s">
        <v>43</v>
      </c>
      <c r="E53" s="321">
        <v>65.273311897106112</v>
      </c>
      <c r="F53" s="321">
        <v>8.6816720257234739</v>
      </c>
      <c r="G53" s="321">
        <v>2.8938906752411575</v>
      </c>
      <c r="H53" s="160" t="s">
        <v>43</v>
      </c>
      <c r="I53" s="321">
        <v>1.607717041800643</v>
      </c>
      <c r="J53" s="321">
        <v>14.14790996784566</v>
      </c>
      <c r="K53" s="161" t="s">
        <v>43</v>
      </c>
      <c r="L53" s="38"/>
    </row>
    <row r="54" spans="1:12" ht="12" customHeight="1" x14ac:dyDescent="0.2">
      <c r="A54" s="68">
        <v>2005</v>
      </c>
      <c r="B54" s="311">
        <v>100</v>
      </c>
      <c r="C54" s="319">
        <v>14.04486355193599</v>
      </c>
      <c r="D54" s="319">
        <v>0.20002857551078726</v>
      </c>
      <c r="E54" s="319">
        <v>39.205600800114304</v>
      </c>
      <c r="F54" s="319">
        <v>12.958994142020289</v>
      </c>
      <c r="G54" s="162">
        <v>1.8859837119588514</v>
      </c>
      <c r="H54" s="319">
        <v>0.17145306472353192</v>
      </c>
      <c r="I54" s="319">
        <v>5.1578796970995855</v>
      </c>
      <c r="J54" s="319">
        <v>25.375053579082724</v>
      </c>
      <c r="K54" s="320">
        <v>1.0001428775539363</v>
      </c>
      <c r="L54" s="38"/>
    </row>
    <row r="55" spans="1:12" ht="12" hidden="1" customHeight="1" x14ac:dyDescent="0.2">
      <c r="A55" s="109">
        <v>2006</v>
      </c>
      <c r="B55" s="314">
        <v>100</v>
      </c>
      <c r="C55" s="321">
        <v>9.4876431585292345</v>
      </c>
      <c r="D55" s="321">
        <v>0.27727546714888485</v>
      </c>
      <c r="E55" s="321">
        <v>37.383966244725734</v>
      </c>
      <c r="F55" s="321">
        <v>16.335141651597347</v>
      </c>
      <c r="G55" s="160">
        <v>4.267631103074141</v>
      </c>
      <c r="H55" s="160" t="s">
        <v>43</v>
      </c>
      <c r="I55" s="321">
        <v>5.6178420735382764</v>
      </c>
      <c r="J55" s="321">
        <v>24.701627486437612</v>
      </c>
      <c r="K55" s="322">
        <v>1.9288728149487642</v>
      </c>
      <c r="L55" s="38"/>
    </row>
    <row r="56" spans="1:12" ht="12" hidden="1" customHeight="1" x14ac:dyDescent="0.2">
      <c r="A56" s="69">
        <v>2007</v>
      </c>
      <c r="B56" s="317">
        <v>100</v>
      </c>
      <c r="C56" s="327">
        <v>10.376349314402413</v>
      </c>
      <c r="D56" s="327">
        <v>0.30146844306136344</v>
      </c>
      <c r="E56" s="327">
        <v>36.847223572887287</v>
      </c>
      <c r="F56" s="327">
        <v>16.026451424681511</v>
      </c>
      <c r="G56" s="327">
        <v>4.2205582028590882</v>
      </c>
      <c r="H56" s="327">
        <v>0.12642225031605564</v>
      </c>
      <c r="I56" s="327">
        <v>4.5123018574346005</v>
      </c>
      <c r="J56" s="327">
        <v>25.031605562579013</v>
      </c>
      <c r="K56" s="328">
        <v>2.4603714869201596</v>
      </c>
      <c r="L56" s="38"/>
    </row>
    <row r="57" spans="1:12" ht="12" hidden="1" customHeight="1" x14ac:dyDescent="0.2">
      <c r="A57" s="109">
        <v>2008</v>
      </c>
      <c r="B57" s="332">
        <v>100</v>
      </c>
      <c r="C57" s="321">
        <v>10.781276888659438</v>
      </c>
      <c r="D57" s="321">
        <v>0.42161418000344175</v>
      </c>
      <c r="E57" s="321">
        <v>37.480640165203923</v>
      </c>
      <c r="F57" s="321">
        <v>16.141800034417482</v>
      </c>
      <c r="G57" s="321">
        <v>3.906384443297195</v>
      </c>
      <c r="H57" s="160" t="s">
        <v>43</v>
      </c>
      <c r="I57" s="321">
        <v>5.1282051282051277</v>
      </c>
      <c r="J57" s="321">
        <v>23.662020306315608</v>
      </c>
      <c r="K57" s="322">
        <v>2.3920151436929959</v>
      </c>
      <c r="L57" s="38"/>
    </row>
    <row r="58" spans="1:12" ht="12" hidden="1" customHeight="1" x14ac:dyDescent="0.2">
      <c r="A58" s="69">
        <v>2009</v>
      </c>
      <c r="B58" s="317">
        <v>100</v>
      </c>
      <c r="C58" s="327">
        <v>11.155378486055776</v>
      </c>
      <c r="D58" s="327">
        <v>0.20310913209905476</v>
      </c>
      <c r="E58" s="327">
        <v>41.738926646355758</v>
      </c>
      <c r="F58" s="327">
        <v>13.092727130692912</v>
      </c>
      <c r="G58" s="327">
        <v>5.9370361690492928</v>
      </c>
      <c r="H58" s="327">
        <v>8.5930786657292396E-2</v>
      </c>
      <c r="I58" s="327">
        <v>4.8355597218967272</v>
      </c>
      <c r="J58" s="327">
        <v>20.748379032888057</v>
      </c>
      <c r="K58" s="328">
        <v>2.2029528943051324</v>
      </c>
      <c r="L58" s="38"/>
    </row>
    <row r="59" spans="1:12" ht="12" customHeight="1" x14ac:dyDescent="0.2">
      <c r="A59" s="109">
        <v>2010</v>
      </c>
      <c r="B59" s="314">
        <v>100</v>
      </c>
      <c r="C59" s="321">
        <v>11.844938980617373</v>
      </c>
      <c r="D59" s="321">
        <v>0.47228624324630675</v>
      </c>
      <c r="E59" s="321">
        <v>34.998299769524316</v>
      </c>
      <c r="F59" s="321">
        <v>18.094230551252501</v>
      </c>
      <c r="G59" s="321">
        <v>3.9596478633770351</v>
      </c>
      <c r="H59" s="160" t="s">
        <v>43</v>
      </c>
      <c r="I59" s="321">
        <v>5.6334303094419464</v>
      </c>
      <c r="J59" s="321">
        <v>22.118109343711037</v>
      </c>
      <c r="K59" s="322">
        <v>2.8790569388294855</v>
      </c>
      <c r="L59" s="38"/>
    </row>
    <row r="60" spans="1:12" ht="12" customHeight="1" x14ac:dyDescent="0.2">
      <c r="A60" s="68">
        <v>2011</v>
      </c>
      <c r="B60" s="310">
        <v>100</v>
      </c>
      <c r="C60" s="323">
        <v>11.605153540637412</v>
      </c>
      <c r="D60" s="323">
        <v>0.47466821660370045</v>
      </c>
      <c r="E60" s="323">
        <v>35.37004746682166</v>
      </c>
      <c r="F60" s="323">
        <v>17.812167005715391</v>
      </c>
      <c r="G60" s="323">
        <v>2.7535600116245278</v>
      </c>
      <c r="H60" s="319">
        <v>2.1795989537925022E-2</v>
      </c>
      <c r="I60" s="323">
        <v>4.4875520681972292</v>
      </c>
      <c r="J60" s="323">
        <v>24.409086505860699</v>
      </c>
      <c r="K60" s="324">
        <v>3.0659691950014532</v>
      </c>
      <c r="L60" s="38"/>
    </row>
    <row r="61" spans="1:12" ht="12" customHeight="1" x14ac:dyDescent="0.2">
      <c r="A61" s="109">
        <v>2012</v>
      </c>
      <c r="B61" s="313">
        <v>100</v>
      </c>
      <c r="C61" s="325">
        <v>11.892076502732241</v>
      </c>
      <c r="D61" s="325">
        <v>0.67110655737704916</v>
      </c>
      <c r="E61" s="325">
        <v>36.149248633879779</v>
      </c>
      <c r="F61" s="325">
        <v>18.321379781420767</v>
      </c>
      <c r="G61" s="325">
        <v>2.5307377049180331</v>
      </c>
      <c r="H61" s="325">
        <v>4.4398907103825137E-2</v>
      </c>
      <c r="I61" s="325">
        <v>3.9327185792349728</v>
      </c>
      <c r="J61" s="325">
        <v>23.23428961748634</v>
      </c>
      <c r="K61" s="326">
        <v>3.2240437158469941</v>
      </c>
      <c r="L61" s="38"/>
    </row>
    <row r="62" spans="1:12" x14ac:dyDescent="0.2">
      <c r="A62" s="491" t="s">
        <v>183</v>
      </c>
      <c r="B62" s="491"/>
      <c r="C62" s="491"/>
      <c r="D62" s="491"/>
      <c r="E62" s="491"/>
      <c r="F62" s="491"/>
      <c r="G62" s="491"/>
      <c r="H62" s="491"/>
      <c r="I62" s="491"/>
      <c r="J62" s="491"/>
      <c r="K62" s="491"/>
    </row>
    <row r="63" spans="1:12" ht="12" customHeight="1" x14ac:dyDescent="0.2">
      <c r="A63" s="68">
        <v>1995</v>
      </c>
      <c r="B63" s="162" t="s">
        <v>43</v>
      </c>
      <c r="C63" s="162" t="s">
        <v>43</v>
      </c>
      <c r="D63" s="162" t="s">
        <v>43</v>
      </c>
      <c r="E63" s="162" t="s">
        <v>43</v>
      </c>
      <c r="F63" s="162" t="s">
        <v>43</v>
      </c>
      <c r="G63" s="162" t="s">
        <v>43</v>
      </c>
      <c r="H63" s="162" t="s">
        <v>43</v>
      </c>
      <c r="I63" s="162" t="s">
        <v>43</v>
      </c>
      <c r="J63" s="162" t="s">
        <v>43</v>
      </c>
      <c r="K63" s="163" t="s">
        <v>43</v>
      </c>
    </row>
    <row r="64" spans="1:12" ht="12" customHeight="1" x14ac:dyDescent="0.2">
      <c r="A64" s="109">
        <v>2000</v>
      </c>
      <c r="B64" s="321">
        <v>24.115755627009648</v>
      </c>
      <c r="C64" s="321">
        <v>47.826086956521742</v>
      </c>
      <c r="D64" s="160" t="s">
        <v>43</v>
      </c>
      <c r="E64" s="321">
        <v>22.167487684729064</v>
      </c>
      <c r="F64" s="321">
        <v>18.518518518518519</v>
      </c>
      <c r="G64" s="321">
        <v>44.444444444444443</v>
      </c>
      <c r="H64" s="160" t="s">
        <v>43</v>
      </c>
      <c r="I64" s="321">
        <v>0</v>
      </c>
      <c r="J64" s="321">
        <v>22.727272727272727</v>
      </c>
      <c r="K64" s="161" t="s">
        <v>43</v>
      </c>
    </row>
    <row r="65" spans="1:11" ht="12" customHeight="1" x14ac:dyDescent="0.2">
      <c r="A65" s="68">
        <v>2005</v>
      </c>
      <c r="B65" s="319">
        <v>41.14873553364766</v>
      </c>
      <c r="C65" s="319">
        <v>62.258392675483208</v>
      </c>
      <c r="D65" s="319">
        <v>50</v>
      </c>
      <c r="E65" s="319">
        <v>46.683673469387756</v>
      </c>
      <c r="F65" s="319">
        <v>30.98125689084895</v>
      </c>
      <c r="G65" s="319">
        <v>57.575757575757578</v>
      </c>
      <c r="H65" s="319">
        <v>33.333333333333329</v>
      </c>
      <c r="I65" s="319">
        <v>50.692520775623272</v>
      </c>
      <c r="J65" s="319">
        <v>22.184684684684687</v>
      </c>
      <c r="K65" s="320">
        <v>60</v>
      </c>
    </row>
    <row r="66" spans="1:11" ht="12" hidden="1" customHeight="1" x14ac:dyDescent="0.2">
      <c r="A66" s="109">
        <v>2006</v>
      </c>
      <c r="B66" s="321">
        <v>40.253164556962027</v>
      </c>
      <c r="C66" s="321">
        <v>64.294790343074965</v>
      </c>
      <c r="D66" s="321">
        <v>47.826086956521742</v>
      </c>
      <c r="E66" s="321">
        <v>42.72815220896485</v>
      </c>
      <c r="F66" s="321">
        <v>30.84870848708487</v>
      </c>
      <c r="G66" s="321">
        <v>49.152542372881356</v>
      </c>
      <c r="H66" s="160" t="s">
        <v>43</v>
      </c>
      <c r="I66" s="321">
        <v>53.862660944206006</v>
      </c>
      <c r="J66" s="321">
        <v>26.647144948755493</v>
      </c>
      <c r="K66" s="322">
        <v>67.5</v>
      </c>
    </row>
    <row r="67" spans="1:11" ht="12" hidden="1" customHeight="1" x14ac:dyDescent="0.2">
      <c r="A67" s="68">
        <v>2007</v>
      </c>
      <c r="B67" s="319">
        <v>39.968880676845281</v>
      </c>
      <c r="C67" s="319">
        <v>65.417057169634489</v>
      </c>
      <c r="D67" s="319">
        <v>29.032258064516132</v>
      </c>
      <c r="E67" s="319">
        <v>43.283188176299817</v>
      </c>
      <c r="F67" s="319">
        <v>29.186893203883496</v>
      </c>
      <c r="G67" s="319">
        <v>47.926267281105986</v>
      </c>
      <c r="H67" s="319">
        <v>53.846153846153847</v>
      </c>
      <c r="I67" s="319">
        <v>58.836206896551722</v>
      </c>
      <c r="J67" s="319">
        <v>23.892773892773892</v>
      </c>
      <c r="K67" s="320">
        <v>69.169960474308297</v>
      </c>
    </row>
    <row r="68" spans="1:11" ht="12" hidden="1" customHeight="1" x14ac:dyDescent="0.2">
      <c r="A68" s="109">
        <v>2008</v>
      </c>
      <c r="B68" s="321">
        <v>40.629839958699023</v>
      </c>
      <c r="C68" s="321">
        <v>67.837190742218681</v>
      </c>
      <c r="D68" s="321">
        <v>59.183673469387756</v>
      </c>
      <c r="E68" s="321">
        <v>43.778696051423324</v>
      </c>
      <c r="F68" s="321">
        <v>28.038379530916846</v>
      </c>
      <c r="G68" s="321">
        <v>41.409691629955944</v>
      </c>
      <c r="H68" s="160" t="s">
        <v>43</v>
      </c>
      <c r="I68" s="321">
        <v>59.731543624161077</v>
      </c>
      <c r="J68" s="321">
        <v>25.418181818181818</v>
      </c>
      <c r="K68" s="322">
        <v>57.553956834532372</v>
      </c>
    </row>
    <row r="69" spans="1:11" ht="12" hidden="1" customHeight="1" x14ac:dyDescent="0.2">
      <c r="A69" s="68">
        <v>2009</v>
      </c>
      <c r="B69" s="319">
        <v>42.40293727052574</v>
      </c>
      <c r="C69" s="319">
        <v>71.21848739495799</v>
      </c>
      <c r="D69" s="319">
        <v>65.384615384615387</v>
      </c>
      <c r="E69" s="319">
        <v>43.496163204192399</v>
      </c>
      <c r="F69" s="319">
        <v>27.088305489260144</v>
      </c>
      <c r="G69" s="319">
        <v>49.473684210526315</v>
      </c>
      <c r="H69" s="319">
        <v>54.54545454545454</v>
      </c>
      <c r="I69" s="319">
        <v>54.765751211631667</v>
      </c>
      <c r="J69" s="319">
        <v>26.543674698795183</v>
      </c>
      <c r="K69" s="320">
        <v>67.37588652482269</v>
      </c>
    </row>
    <row r="70" spans="1:11" ht="12" customHeight="1" x14ac:dyDescent="0.2">
      <c r="A70" s="109">
        <v>2010</v>
      </c>
      <c r="B70" s="321">
        <v>45.71353005629652</v>
      </c>
      <c r="C70" s="321">
        <v>73.173843700159495</v>
      </c>
      <c r="D70" s="321">
        <v>66.400000000000006</v>
      </c>
      <c r="E70" s="321">
        <v>48.234913095109576</v>
      </c>
      <c r="F70" s="321">
        <v>35.10127375234913</v>
      </c>
      <c r="G70" s="321">
        <v>58.110687022900763</v>
      </c>
      <c r="H70" s="160" t="s">
        <v>43</v>
      </c>
      <c r="I70" s="321">
        <v>59.154929577464785</v>
      </c>
      <c r="J70" s="321">
        <v>27.075503928937479</v>
      </c>
      <c r="K70" s="322">
        <v>65.223097112860899</v>
      </c>
    </row>
    <row r="71" spans="1:11" ht="12" customHeight="1" x14ac:dyDescent="0.2">
      <c r="A71" s="68">
        <v>2011</v>
      </c>
      <c r="B71" s="323">
        <v>44.17562724014337</v>
      </c>
      <c r="C71" s="323">
        <v>71.285475792988322</v>
      </c>
      <c r="D71" s="323">
        <v>56.632653061224488</v>
      </c>
      <c r="E71" s="323">
        <v>48.360150633344745</v>
      </c>
      <c r="F71" s="323">
        <v>35.445275322909588</v>
      </c>
      <c r="G71" s="323">
        <v>59.454705364995597</v>
      </c>
      <c r="H71" s="319">
        <v>33.333333333333329</v>
      </c>
      <c r="I71" s="323">
        <v>58.391797085806793</v>
      </c>
      <c r="J71" s="323">
        <v>24.506399444389324</v>
      </c>
      <c r="K71" s="324">
        <v>64.218009478672982</v>
      </c>
    </row>
    <row r="72" spans="1:11" ht="12" customHeight="1" x14ac:dyDescent="0.2">
      <c r="A72" s="112">
        <v>2012</v>
      </c>
      <c r="B72" s="333">
        <v>45.655737704918032</v>
      </c>
      <c r="C72" s="333">
        <v>73.650201033888578</v>
      </c>
      <c r="D72" s="333">
        <v>53.435114503816791</v>
      </c>
      <c r="E72" s="333">
        <v>49.255987528933822</v>
      </c>
      <c r="F72" s="333">
        <v>35.660359772578992</v>
      </c>
      <c r="G72" s="333">
        <v>67.678812415654519</v>
      </c>
      <c r="H72" s="333">
        <v>11.538461538461538</v>
      </c>
      <c r="I72" s="333">
        <v>60.356057316543641</v>
      </c>
      <c r="J72" s="333">
        <v>25.525503454358372</v>
      </c>
      <c r="K72" s="326">
        <v>67.531779661016941</v>
      </c>
    </row>
    <row r="73" spans="1:11" ht="12" customHeight="1" x14ac:dyDescent="0.2">
      <c r="A73" s="491" t="s">
        <v>145</v>
      </c>
      <c r="B73" s="491"/>
      <c r="C73" s="491"/>
      <c r="D73" s="491"/>
      <c r="E73" s="491"/>
      <c r="F73" s="491"/>
      <c r="G73" s="491"/>
      <c r="H73" s="491"/>
      <c r="I73" s="491"/>
      <c r="J73" s="491"/>
      <c r="K73" s="491"/>
    </row>
    <row r="74" spans="1:11" ht="12" customHeight="1" x14ac:dyDescent="0.2">
      <c r="A74" s="68">
        <v>1995</v>
      </c>
      <c r="B74" s="310">
        <v>22014</v>
      </c>
      <c r="C74" s="310">
        <v>1801</v>
      </c>
      <c r="D74" s="311">
        <v>48</v>
      </c>
      <c r="E74" s="310">
        <v>2465</v>
      </c>
      <c r="F74" s="310">
        <v>6924</v>
      </c>
      <c r="G74" s="310">
        <v>7228</v>
      </c>
      <c r="H74" s="311">
        <v>588</v>
      </c>
      <c r="I74" s="311">
        <v>507</v>
      </c>
      <c r="J74" s="310">
        <v>2151</v>
      </c>
      <c r="K74" s="330">
        <v>241</v>
      </c>
    </row>
    <row r="75" spans="1:11" ht="12" customHeight="1" x14ac:dyDescent="0.2">
      <c r="A75" s="109">
        <v>2000</v>
      </c>
      <c r="B75" s="313">
        <v>25533</v>
      </c>
      <c r="C75" s="313">
        <v>2510</v>
      </c>
      <c r="D75" s="314">
        <v>57</v>
      </c>
      <c r="E75" s="313">
        <v>3234</v>
      </c>
      <c r="F75" s="313">
        <v>7606</v>
      </c>
      <c r="G75" s="313">
        <v>8397</v>
      </c>
      <c r="H75" s="314">
        <v>537</v>
      </c>
      <c r="I75" s="314">
        <v>531</v>
      </c>
      <c r="J75" s="313">
        <v>2398</v>
      </c>
      <c r="K75" s="331">
        <v>263</v>
      </c>
    </row>
    <row r="76" spans="1:11" ht="12" customHeight="1" x14ac:dyDescent="0.2">
      <c r="A76" s="68">
        <v>2005</v>
      </c>
      <c r="B76" s="310">
        <v>25911</v>
      </c>
      <c r="C76" s="310">
        <v>2819</v>
      </c>
      <c r="D76" s="311">
        <v>90</v>
      </c>
      <c r="E76" s="310">
        <v>3810</v>
      </c>
      <c r="F76" s="310">
        <v>7068</v>
      </c>
      <c r="G76" s="310">
        <v>8224</v>
      </c>
      <c r="H76" s="311">
        <v>668</v>
      </c>
      <c r="I76" s="311">
        <v>575</v>
      </c>
      <c r="J76" s="310">
        <v>2336</v>
      </c>
      <c r="K76" s="330">
        <v>321</v>
      </c>
    </row>
    <row r="77" spans="1:11" ht="12" customHeight="1" x14ac:dyDescent="0.2">
      <c r="A77" s="109">
        <v>2006</v>
      </c>
      <c r="B77" s="313">
        <v>24253</v>
      </c>
      <c r="C77" s="313">
        <v>2573</v>
      </c>
      <c r="D77" s="314">
        <v>90</v>
      </c>
      <c r="E77" s="313">
        <v>3784</v>
      </c>
      <c r="F77" s="313">
        <v>6658</v>
      </c>
      <c r="G77" s="313">
        <v>7560</v>
      </c>
      <c r="H77" s="314">
        <v>558</v>
      </c>
      <c r="I77" s="314">
        <v>498</v>
      </c>
      <c r="J77" s="313">
        <v>2206</v>
      </c>
      <c r="K77" s="331">
        <v>291</v>
      </c>
    </row>
    <row r="78" spans="1:11" ht="12" customHeight="1" x14ac:dyDescent="0.2">
      <c r="A78" s="68">
        <v>2007</v>
      </c>
      <c r="B78" s="310">
        <v>23814</v>
      </c>
      <c r="C78" s="310">
        <v>2634</v>
      </c>
      <c r="D78" s="311">
        <v>110</v>
      </c>
      <c r="E78" s="310">
        <v>3364</v>
      </c>
      <c r="F78" s="310">
        <v>6861</v>
      </c>
      <c r="G78" s="310">
        <v>7222</v>
      </c>
      <c r="H78" s="311">
        <v>519</v>
      </c>
      <c r="I78" s="311">
        <v>555</v>
      </c>
      <c r="J78" s="310">
        <v>2247</v>
      </c>
      <c r="K78" s="330">
        <v>254</v>
      </c>
    </row>
    <row r="79" spans="1:11" ht="12" customHeight="1" x14ac:dyDescent="0.2">
      <c r="A79" s="109">
        <v>2008</v>
      </c>
      <c r="B79" s="313">
        <v>25166</v>
      </c>
      <c r="C79" s="313">
        <v>2661</v>
      </c>
      <c r="D79" s="314">
        <v>110</v>
      </c>
      <c r="E79" s="313">
        <v>3767</v>
      </c>
      <c r="F79" s="313">
        <v>7303</v>
      </c>
      <c r="G79" s="313">
        <v>7352</v>
      </c>
      <c r="H79" s="314">
        <v>476</v>
      </c>
      <c r="I79" s="314">
        <v>535</v>
      </c>
      <c r="J79" s="313">
        <v>2541</v>
      </c>
      <c r="K79" s="331">
        <v>319</v>
      </c>
    </row>
    <row r="80" spans="1:11" ht="12" customHeight="1" x14ac:dyDescent="0.2">
      <c r="A80" s="68">
        <v>2009</v>
      </c>
      <c r="B80" s="310">
        <v>25068</v>
      </c>
      <c r="C80" s="310">
        <v>2611</v>
      </c>
      <c r="D80" s="311">
        <v>101</v>
      </c>
      <c r="E80" s="310">
        <v>3549</v>
      </c>
      <c r="F80" s="310">
        <v>7425</v>
      </c>
      <c r="G80" s="310">
        <v>7700</v>
      </c>
      <c r="H80" s="311">
        <v>510</v>
      </c>
      <c r="I80" s="311">
        <v>484</v>
      </c>
      <c r="J80" s="310">
        <v>2340</v>
      </c>
      <c r="K80" s="330">
        <v>256</v>
      </c>
    </row>
    <row r="81" spans="1:11" ht="12" customHeight="1" x14ac:dyDescent="0.2">
      <c r="A81" s="109">
        <v>2010</v>
      </c>
      <c r="B81" s="313">
        <v>25600</v>
      </c>
      <c r="C81" s="313">
        <v>2740</v>
      </c>
      <c r="D81" s="314">
        <v>115</v>
      </c>
      <c r="E81" s="313">
        <v>3534</v>
      </c>
      <c r="F81" s="313">
        <v>8092</v>
      </c>
      <c r="G81" s="313">
        <v>7287</v>
      </c>
      <c r="H81" s="314">
        <v>481</v>
      </c>
      <c r="I81" s="314">
        <v>538</v>
      </c>
      <c r="J81" s="313">
        <v>2561</v>
      </c>
      <c r="K81" s="331">
        <v>252</v>
      </c>
    </row>
    <row r="82" spans="1:11" ht="12" customHeight="1" x14ac:dyDescent="0.2">
      <c r="A82" s="68">
        <v>2011</v>
      </c>
      <c r="B82" s="310">
        <v>26959</v>
      </c>
      <c r="C82" s="310">
        <v>2690</v>
      </c>
      <c r="D82" s="310">
        <v>138</v>
      </c>
      <c r="E82" s="310">
        <v>3761</v>
      </c>
      <c r="F82" s="310">
        <v>8460</v>
      </c>
      <c r="G82" s="310">
        <v>7771</v>
      </c>
      <c r="H82" s="311">
        <v>488</v>
      </c>
      <c r="I82" s="310">
        <v>539</v>
      </c>
      <c r="J82" s="310">
        <v>2833</v>
      </c>
      <c r="K82" s="312">
        <v>247</v>
      </c>
    </row>
    <row r="83" spans="1:11" ht="12" customHeight="1" x14ac:dyDescent="0.2">
      <c r="A83" s="109">
        <v>2012</v>
      </c>
      <c r="B83" s="313">
        <v>26797</v>
      </c>
      <c r="C83" s="313">
        <v>2882</v>
      </c>
      <c r="D83" s="313">
        <v>129</v>
      </c>
      <c r="E83" s="313">
        <v>3509</v>
      </c>
      <c r="F83" s="313">
        <v>8717</v>
      </c>
      <c r="G83" s="313">
        <v>7350</v>
      </c>
      <c r="H83" s="314">
        <v>492</v>
      </c>
      <c r="I83" s="313">
        <v>573</v>
      </c>
      <c r="J83" s="313">
        <v>2860</v>
      </c>
      <c r="K83" s="315">
        <v>255</v>
      </c>
    </row>
    <row r="84" spans="1:11" ht="12" customHeight="1" x14ac:dyDescent="0.2">
      <c r="A84" s="491" t="s">
        <v>184</v>
      </c>
      <c r="B84" s="491"/>
      <c r="C84" s="491"/>
      <c r="D84" s="491"/>
      <c r="E84" s="491"/>
      <c r="F84" s="491"/>
      <c r="G84" s="491"/>
      <c r="H84" s="491"/>
      <c r="I84" s="491"/>
      <c r="J84" s="491"/>
      <c r="K84" s="491"/>
    </row>
    <row r="85" spans="1:11" ht="12" customHeight="1" x14ac:dyDescent="0.2">
      <c r="A85" s="68">
        <v>1995</v>
      </c>
      <c r="B85" s="311">
        <v>100</v>
      </c>
      <c r="C85" s="319">
        <v>8.1999999999999993</v>
      </c>
      <c r="D85" s="319">
        <v>0.2</v>
      </c>
      <c r="E85" s="319">
        <v>11.2</v>
      </c>
      <c r="F85" s="319">
        <v>31.5</v>
      </c>
      <c r="G85" s="319">
        <v>32.799999999999997</v>
      </c>
      <c r="H85" s="319">
        <v>2.7</v>
      </c>
      <c r="I85" s="319">
        <v>2.2999999999999998</v>
      </c>
      <c r="J85" s="319">
        <v>9.8000000000000007</v>
      </c>
      <c r="K85" s="320">
        <v>1.1000000000000001</v>
      </c>
    </row>
    <row r="86" spans="1:11" ht="12" customHeight="1" x14ac:dyDescent="0.2">
      <c r="A86" s="109">
        <v>2000</v>
      </c>
      <c r="B86" s="314">
        <v>100</v>
      </c>
      <c r="C86" s="321">
        <v>9.8000000000000007</v>
      </c>
      <c r="D86" s="321">
        <v>0.2</v>
      </c>
      <c r="E86" s="321">
        <v>12.7</v>
      </c>
      <c r="F86" s="321">
        <v>29.8</v>
      </c>
      <c r="G86" s="321">
        <v>32.9</v>
      </c>
      <c r="H86" s="321">
        <v>2.1</v>
      </c>
      <c r="I86" s="321">
        <v>2.1</v>
      </c>
      <c r="J86" s="321">
        <v>9.4</v>
      </c>
      <c r="K86" s="322">
        <v>1</v>
      </c>
    </row>
    <row r="87" spans="1:11" ht="12" customHeight="1" x14ac:dyDescent="0.2">
      <c r="A87" s="68">
        <v>2005</v>
      </c>
      <c r="B87" s="311">
        <v>100</v>
      </c>
      <c r="C87" s="319">
        <v>10.9</v>
      </c>
      <c r="D87" s="319">
        <v>0.3</v>
      </c>
      <c r="E87" s="319">
        <v>14.7</v>
      </c>
      <c r="F87" s="319">
        <v>27.3</v>
      </c>
      <c r="G87" s="319">
        <v>31.7</v>
      </c>
      <c r="H87" s="319">
        <v>2.6</v>
      </c>
      <c r="I87" s="319">
        <v>2.2000000000000002</v>
      </c>
      <c r="J87" s="319">
        <v>9</v>
      </c>
      <c r="K87" s="320">
        <v>1.2</v>
      </c>
    </row>
    <row r="88" spans="1:11" ht="12" hidden="1" customHeight="1" x14ac:dyDescent="0.2">
      <c r="A88" s="109">
        <v>2006</v>
      </c>
      <c r="B88" s="314">
        <v>100</v>
      </c>
      <c r="C88" s="321">
        <v>10.6</v>
      </c>
      <c r="D88" s="321">
        <v>0.4</v>
      </c>
      <c r="E88" s="321">
        <v>15.6</v>
      </c>
      <c r="F88" s="321">
        <v>27.5</v>
      </c>
      <c r="G88" s="321">
        <v>31.2</v>
      </c>
      <c r="H88" s="321">
        <v>2.2999999999999998</v>
      </c>
      <c r="I88" s="321">
        <v>2.1</v>
      </c>
      <c r="J88" s="321">
        <v>9.1</v>
      </c>
      <c r="K88" s="322">
        <v>1.2</v>
      </c>
    </row>
    <row r="89" spans="1:11" ht="12" hidden="1" customHeight="1" x14ac:dyDescent="0.2">
      <c r="A89" s="69">
        <v>2007</v>
      </c>
      <c r="B89" s="317">
        <v>100</v>
      </c>
      <c r="C89" s="327">
        <v>11.060720584530108</v>
      </c>
      <c r="D89" s="327">
        <v>0.46191316032585872</v>
      </c>
      <c r="E89" s="327">
        <v>14.126144284874442</v>
      </c>
      <c r="F89" s="327">
        <v>28.810783572688337</v>
      </c>
      <c r="G89" s="327">
        <v>30.326698580666832</v>
      </c>
      <c r="H89" s="327">
        <v>2.17939027462837</v>
      </c>
      <c r="I89" s="327">
        <v>2.3305618543713784</v>
      </c>
      <c r="J89" s="327">
        <v>9.435626102292769</v>
      </c>
      <c r="K89" s="328">
        <v>1.0665994792978921</v>
      </c>
    </row>
    <row r="90" spans="1:11" ht="12" hidden="1" customHeight="1" x14ac:dyDescent="0.2">
      <c r="A90" s="109">
        <v>2008</v>
      </c>
      <c r="B90" s="332">
        <v>100</v>
      </c>
      <c r="C90" s="321">
        <v>10.57379003417309</v>
      </c>
      <c r="D90" s="321">
        <v>0.4370976714614957</v>
      </c>
      <c r="E90" s="321">
        <v>14.968608439958675</v>
      </c>
      <c r="F90" s="321">
        <v>29.019311769848212</v>
      </c>
      <c r="G90" s="321">
        <v>29.214018914408328</v>
      </c>
      <c r="H90" s="321">
        <v>1.8914408328697447</v>
      </c>
      <c r="I90" s="321">
        <v>2.1258841293809105</v>
      </c>
      <c r="J90" s="321">
        <v>10.096956210760549</v>
      </c>
      <c r="K90" s="322">
        <v>1.2675832472383375</v>
      </c>
    </row>
    <row r="91" spans="1:11" ht="12" hidden="1" customHeight="1" x14ac:dyDescent="0.2">
      <c r="A91" s="69">
        <v>2009</v>
      </c>
      <c r="B91" s="317">
        <v>100</v>
      </c>
      <c r="C91" s="327">
        <f>C80/$B80*100</f>
        <v>10.415669379288335</v>
      </c>
      <c r="D91" s="327">
        <f t="shared" ref="D91:K91" si="0">D80/$B80*100</f>
        <v>0.40290410084569972</v>
      </c>
      <c r="E91" s="327">
        <f t="shared" si="0"/>
        <v>14.157491622786022</v>
      </c>
      <c r="F91" s="327">
        <f t="shared" si="0"/>
        <v>29.619435136428912</v>
      </c>
      <c r="G91" s="327">
        <f t="shared" si="0"/>
        <v>30.716451252592947</v>
      </c>
      <c r="H91" s="327">
        <f t="shared" si="0"/>
        <v>2.0344662517951173</v>
      </c>
      <c r="I91" s="327">
        <f t="shared" si="0"/>
        <v>1.9307483644486996</v>
      </c>
      <c r="J91" s="327">
        <f t="shared" si="0"/>
        <v>9.3346098611775972</v>
      </c>
      <c r="K91" s="328">
        <f t="shared" si="0"/>
        <v>1.0212222754108824</v>
      </c>
    </row>
    <row r="92" spans="1:11" ht="12" customHeight="1" x14ac:dyDescent="0.2">
      <c r="A92" s="109">
        <v>2010</v>
      </c>
      <c r="B92" s="314">
        <v>100</v>
      </c>
      <c r="C92" s="321">
        <f>C81/$B81*100</f>
        <v>10.703125</v>
      </c>
      <c r="D92" s="321">
        <f t="shared" ref="D92:K92" si="1">D81/$B81*100</f>
        <v>0.44921874999999994</v>
      </c>
      <c r="E92" s="321">
        <f t="shared" si="1"/>
        <v>13.804687500000002</v>
      </c>
      <c r="F92" s="321">
        <f t="shared" si="1"/>
        <v>31.609375</v>
      </c>
      <c r="G92" s="321">
        <f t="shared" si="1"/>
        <v>28.46484375</v>
      </c>
      <c r="H92" s="321">
        <f t="shared" si="1"/>
        <v>1.8789062499999998</v>
      </c>
      <c r="I92" s="321">
        <f t="shared" si="1"/>
        <v>2.1015625</v>
      </c>
      <c r="J92" s="321">
        <f t="shared" si="1"/>
        <v>10.00390625</v>
      </c>
      <c r="K92" s="322">
        <f t="shared" si="1"/>
        <v>0.984375</v>
      </c>
    </row>
    <row r="93" spans="1:11" ht="12" customHeight="1" x14ac:dyDescent="0.2">
      <c r="A93" s="68">
        <v>2011</v>
      </c>
      <c r="B93" s="310">
        <v>100</v>
      </c>
      <c r="C93" s="323">
        <f>C82/B82*100</f>
        <v>9.9781149152416635</v>
      </c>
      <c r="D93" s="323">
        <f>D82/B82*100</f>
        <v>0.51188842316109651</v>
      </c>
      <c r="E93" s="323">
        <f>E82/B82*100</f>
        <v>13.950814199339739</v>
      </c>
      <c r="F93" s="323">
        <f>F82/B82*100</f>
        <v>31.380985941615048</v>
      </c>
      <c r="G93" s="323">
        <f>G82/B82*100</f>
        <v>28.825253162209279</v>
      </c>
      <c r="H93" s="319">
        <f>H82/B82*100</f>
        <v>1.8101561630624281</v>
      </c>
      <c r="I93" s="323">
        <f>I82/B82*100</f>
        <v>1.9993323194480508</v>
      </c>
      <c r="J93" s="323">
        <f>J82/B82*100</f>
        <v>10.50855002040135</v>
      </c>
      <c r="K93" s="324">
        <f>K82/B82*100</f>
        <v>0.91620609073036829</v>
      </c>
    </row>
    <row r="94" spans="1:11" ht="12" customHeight="1" x14ac:dyDescent="0.2">
      <c r="A94" s="109">
        <v>2012</v>
      </c>
      <c r="B94" s="313">
        <v>100</v>
      </c>
      <c r="C94" s="325">
        <f>C83/B83*100</f>
        <v>10.754935253946337</v>
      </c>
      <c r="D94" s="325">
        <f>D83/B83*100</f>
        <v>0.48139717132514831</v>
      </c>
      <c r="E94" s="325">
        <f>E83/B83*100</f>
        <v>13.094749412247639</v>
      </c>
      <c r="F94" s="325">
        <f>F83/B83*100</f>
        <v>32.529760794118744</v>
      </c>
      <c r="G94" s="325">
        <f>G83/B83*100</f>
        <v>27.428443482479381</v>
      </c>
      <c r="H94" s="325">
        <f>H83/B83*100</f>
        <v>1.8360264208680077</v>
      </c>
      <c r="I94" s="325">
        <f>I83/B83*100</f>
        <v>2.1382990633279846</v>
      </c>
      <c r="J94" s="325">
        <f>J83/B83*100</f>
        <v>10.6728365115498</v>
      </c>
      <c r="K94" s="326">
        <f>K83/B83*100</f>
        <v>0.95159905959622348</v>
      </c>
    </row>
    <row r="95" spans="1:11" ht="12" customHeight="1" x14ac:dyDescent="0.2">
      <c r="A95" s="491" t="s">
        <v>185</v>
      </c>
      <c r="B95" s="491"/>
      <c r="C95" s="491"/>
      <c r="D95" s="491"/>
      <c r="E95" s="491"/>
      <c r="F95" s="491"/>
      <c r="G95" s="491"/>
      <c r="H95" s="491"/>
      <c r="I95" s="491"/>
      <c r="J95" s="491"/>
      <c r="K95" s="491"/>
    </row>
    <row r="96" spans="1:11" ht="12" customHeight="1" x14ac:dyDescent="0.2">
      <c r="A96" s="68">
        <v>1995</v>
      </c>
      <c r="B96" s="319">
        <v>31.2</v>
      </c>
      <c r="C96" s="319">
        <v>41.6</v>
      </c>
      <c r="D96" s="319">
        <v>20.8</v>
      </c>
      <c r="E96" s="319">
        <v>23.3</v>
      </c>
      <c r="F96" s="319">
        <v>25.3</v>
      </c>
      <c r="G96" s="319">
        <v>41.2</v>
      </c>
      <c r="H96" s="319">
        <v>57.1</v>
      </c>
      <c r="I96" s="319">
        <v>29.2</v>
      </c>
      <c r="J96" s="319">
        <v>6.7</v>
      </c>
      <c r="K96" s="320">
        <v>61</v>
      </c>
    </row>
    <row r="97" spans="1:11" ht="12" customHeight="1" x14ac:dyDescent="0.2">
      <c r="A97" s="109">
        <v>2000</v>
      </c>
      <c r="B97" s="321">
        <v>34.200000000000003</v>
      </c>
      <c r="C97" s="321">
        <v>44.9</v>
      </c>
      <c r="D97" s="321">
        <v>28.1</v>
      </c>
      <c r="E97" s="321">
        <v>28.7</v>
      </c>
      <c r="F97" s="321">
        <v>26.6</v>
      </c>
      <c r="G97" s="321">
        <v>44.2</v>
      </c>
      <c r="H97" s="321">
        <v>66.7</v>
      </c>
      <c r="I97" s="321">
        <v>33.5</v>
      </c>
      <c r="J97" s="321">
        <v>10.3</v>
      </c>
      <c r="K97" s="322">
        <v>58.9</v>
      </c>
    </row>
    <row r="98" spans="1:11" ht="12" customHeight="1" x14ac:dyDescent="0.2">
      <c r="A98" s="68">
        <v>2005</v>
      </c>
      <c r="B98" s="319">
        <v>39.6</v>
      </c>
      <c r="C98" s="319">
        <v>49.1</v>
      </c>
      <c r="D98" s="319">
        <v>30</v>
      </c>
      <c r="E98" s="319">
        <v>31.2</v>
      </c>
      <c r="F98" s="319">
        <v>33.299999999999997</v>
      </c>
      <c r="G98" s="319">
        <v>49.4</v>
      </c>
      <c r="H98" s="319">
        <v>74.3</v>
      </c>
      <c r="I98" s="319">
        <v>39.1</v>
      </c>
      <c r="J98" s="319">
        <v>13.6</v>
      </c>
      <c r="K98" s="320">
        <v>62.9</v>
      </c>
    </row>
    <row r="99" spans="1:11" ht="12" hidden="1" customHeight="1" x14ac:dyDescent="0.2">
      <c r="A99" s="109">
        <v>2006</v>
      </c>
      <c r="B99" s="321">
        <v>40.799999999999997</v>
      </c>
      <c r="C99" s="321">
        <v>52.4</v>
      </c>
      <c r="D99" s="321">
        <v>37.799999999999997</v>
      </c>
      <c r="E99" s="321">
        <v>32</v>
      </c>
      <c r="F99" s="321">
        <v>35.700000000000003</v>
      </c>
      <c r="G99" s="321">
        <v>50.6</v>
      </c>
      <c r="H99" s="321">
        <v>74.599999999999994</v>
      </c>
      <c r="I99" s="321">
        <v>43.4</v>
      </c>
      <c r="J99" s="321">
        <v>13.6</v>
      </c>
      <c r="K99" s="322">
        <v>58.1</v>
      </c>
    </row>
    <row r="100" spans="1:11" ht="12" hidden="1" customHeight="1" x14ac:dyDescent="0.2">
      <c r="A100" s="68">
        <v>2007</v>
      </c>
      <c r="B100" s="319">
        <v>42.2</v>
      </c>
      <c r="C100" s="319">
        <v>53</v>
      </c>
      <c r="D100" s="319">
        <v>38.200000000000003</v>
      </c>
      <c r="E100" s="319">
        <v>34.9</v>
      </c>
      <c r="F100" s="319">
        <v>37.1</v>
      </c>
      <c r="G100" s="319">
        <v>52.5</v>
      </c>
      <c r="H100" s="319">
        <v>79</v>
      </c>
      <c r="I100" s="319">
        <v>47.2</v>
      </c>
      <c r="J100" s="319">
        <v>12.4</v>
      </c>
      <c r="K100" s="320">
        <v>58.3</v>
      </c>
    </row>
    <row r="101" spans="1:11" ht="12" hidden="1" customHeight="1" x14ac:dyDescent="0.2">
      <c r="A101" s="109">
        <v>2008</v>
      </c>
      <c r="B101" s="321">
        <v>41.9</v>
      </c>
      <c r="C101" s="321">
        <v>53.7</v>
      </c>
      <c r="D101" s="321">
        <v>37.299999999999997</v>
      </c>
      <c r="E101" s="321">
        <v>32.9</v>
      </c>
      <c r="F101" s="321">
        <v>37.4</v>
      </c>
      <c r="G101" s="321">
        <v>53.5</v>
      </c>
      <c r="H101" s="321">
        <v>81.3</v>
      </c>
      <c r="I101" s="321">
        <v>40</v>
      </c>
      <c r="J101" s="321">
        <v>14.3</v>
      </c>
      <c r="K101" s="322">
        <v>62.4</v>
      </c>
    </row>
    <row r="102" spans="1:11" ht="12" hidden="1" customHeight="1" x14ac:dyDescent="0.2">
      <c r="A102" s="68">
        <v>2009</v>
      </c>
      <c r="B102" s="319">
        <v>44.1399393649274</v>
      </c>
      <c r="C102" s="319">
        <v>54.270394484871701</v>
      </c>
      <c r="D102" s="319">
        <v>41.584158415841586</v>
      </c>
      <c r="E102" s="319">
        <v>35.249366018596788</v>
      </c>
      <c r="F102" s="319">
        <v>39.326599326599329</v>
      </c>
      <c r="G102" s="319">
        <v>54.909090909090907</v>
      </c>
      <c r="H102" s="319">
        <v>78.431372549019613</v>
      </c>
      <c r="I102" s="319">
        <v>47.520661157024797</v>
      </c>
      <c r="J102" s="319">
        <v>17.094017094017094</v>
      </c>
      <c r="K102" s="320">
        <v>62.5</v>
      </c>
    </row>
    <row r="103" spans="1:11" ht="12" customHeight="1" x14ac:dyDescent="0.2">
      <c r="A103" s="109">
        <v>2010</v>
      </c>
      <c r="B103" s="321">
        <v>44.09765625</v>
      </c>
      <c r="C103" s="321">
        <v>54.708029197080286</v>
      </c>
      <c r="D103" s="321">
        <v>42.608695652173914</v>
      </c>
      <c r="E103" s="321">
        <v>36.813808715336727</v>
      </c>
      <c r="F103" s="321">
        <v>39.285714285714285</v>
      </c>
      <c r="G103" s="321">
        <v>55.811719500480308</v>
      </c>
      <c r="H103" s="321">
        <v>77.754677754677758</v>
      </c>
      <c r="I103" s="321">
        <v>48.513011152416361</v>
      </c>
      <c r="J103" s="321">
        <v>15.384615384615385</v>
      </c>
      <c r="K103" s="322">
        <v>65.476190476190482</v>
      </c>
    </row>
    <row r="104" spans="1:11" ht="12" customHeight="1" x14ac:dyDescent="0.2">
      <c r="A104" s="68">
        <v>2011</v>
      </c>
      <c r="B104" s="323">
        <v>44.86813309099</v>
      </c>
      <c r="C104" s="323">
        <v>55.9851301115241</v>
      </c>
      <c r="D104" s="323">
        <v>48.5507246376811</v>
      </c>
      <c r="E104" s="323">
        <v>36.134006913055003</v>
      </c>
      <c r="F104" s="323">
        <v>39.7872340425331</v>
      </c>
      <c r="G104" s="323">
        <v>57.547291210912299</v>
      </c>
      <c r="H104" s="319">
        <v>81.762295081967196</v>
      </c>
      <c r="I104" s="323">
        <v>49.165120593692002</v>
      </c>
      <c r="J104" s="323">
        <v>17.6491351923755</v>
      </c>
      <c r="K104" s="324">
        <v>63.562753036437201</v>
      </c>
    </row>
    <row r="105" spans="1:11" ht="12" customHeight="1" x14ac:dyDescent="0.2">
      <c r="A105" s="112">
        <v>2012</v>
      </c>
      <c r="B105" s="333">
        <v>45.445385677501214</v>
      </c>
      <c r="C105" s="333">
        <v>56.210964607911173</v>
      </c>
      <c r="D105" s="333">
        <v>37.984496124031011</v>
      </c>
      <c r="E105" s="333">
        <v>36.278141920775148</v>
      </c>
      <c r="F105" s="333">
        <v>40.931513135252956</v>
      </c>
      <c r="G105" s="333">
        <v>58.204081632653057</v>
      </c>
      <c r="H105" s="333">
        <v>82.723577235772368</v>
      </c>
      <c r="I105" s="333">
        <v>52.356020942408378</v>
      </c>
      <c r="J105" s="333">
        <v>17.657342657342657</v>
      </c>
      <c r="K105" s="326">
        <v>67.058823529411754</v>
      </c>
    </row>
    <row r="106" spans="1:11" ht="49.5" customHeight="1" x14ac:dyDescent="0.2">
      <c r="A106" s="479" t="s">
        <v>425</v>
      </c>
      <c r="B106" s="479"/>
      <c r="C106" s="479"/>
      <c r="D106" s="479"/>
      <c r="E106" s="479"/>
      <c r="F106" s="479"/>
      <c r="G106" s="479"/>
      <c r="H106" s="479"/>
      <c r="I106" s="479"/>
      <c r="J106" s="479"/>
      <c r="K106" s="479"/>
    </row>
    <row r="107" spans="1:11" ht="15.75" customHeight="1" x14ac:dyDescent="0.2">
      <c r="A107" s="479"/>
      <c r="B107" s="479"/>
      <c r="C107" s="479"/>
      <c r="D107" s="479"/>
      <c r="E107" s="479"/>
      <c r="F107" s="479"/>
      <c r="G107" s="479"/>
      <c r="H107" s="479"/>
      <c r="I107" s="479"/>
      <c r="J107" s="479"/>
      <c r="K107" s="479"/>
    </row>
  </sheetData>
  <mergeCells count="25">
    <mergeCell ref="A1:C1"/>
    <mergeCell ref="A2:K2"/>
    <mergeCell ref="A3:A6"/>
    <mergeCell ref="B3:B6"/>
    <mergeCell ref="C3:K3"/>
    <mergeCell ref="C4:C6"/>
    <mergeCell ref="D4:D6"/>
    <mergeCell ref="E4:E6"/>
    <mergeCell ref="F4:F6"/>
    <mergeCell ref="H4:H6"/>
    <mergeCell ref="A40:K40"/>
    <mergeCell ref="A107:K107"/>
    <mergeCell ref="A73:K73"/>
    <mergeCell ref="A84:K84"/>
    <mergeCell ref="A95:K95"/>
    <mergeCell ref="A18:K18"/>
    <mergeCell ref="A51:K51"/>
    <mergeCell ref="A62:K62"/>
    <mergeCell ref="A106:K106"/>
    <mergeCell ref="I4:I6"/>
    <mergeCell ref="J4:J6"/>
    <mergeCell ref="K4:K6"/>
    <mergeCell ref="A7:K7"/>
    <mergeCell ref="G4:G6"/>
    <mergeCell ref="A29:K29"/>
  </mergeCells>
  <phoneticPr fontId="44" type="noConversion"/>
  <hyperlinks>
    <hyperlink ref="A1" location="Inhalt!A1" display="Inhalt!A1"/>
  </hyperlinks>
  <pageMargins left="0.70866141732283472" right="0.70866141732283472" top="0.78740157480314965" bottom="0.78740157480314965" header="0.31496062992125984" footer="0.31496062992125984"/>
  <pageSetup paperSize="9" scale="68" orientation="portrait" r:id="rId1"/>
  <headerFooter scaleWithDoc="0">
    <oddHeader>&amp;CBildungsbericht 2014 - (Web-)Tabellen F5</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pageSetUpPr fitToPage="1"/>
  </sheetPr>
  <dimension ref="A1:M81"/>
  <sheetViews>
    <sheetView zoomScaleNormal="100" workbookViewId="0">
      <pane ySplit="7" topLeftCell="A8" activePane="bottomLeft" state="frozen"/>
      <selection activeCell="G8" sqref="G8"/>
      <selection pane="bottomLeft" sqref="A1:B1"/>
    </sheetView>
  </sheetViews>
  <sheetFormatPr baseColWidth="10" defaultRowHeight="12.75" x14ac:dyDescent="0.2"/>
  <cols>
    <col min="4" max="4" width="11.42578125" customWidth="1"/>
  </cols>
  <sheetData>
    <row r="1" spans="1:12" ht="25.5" customHeight="1" x14ac:dyDescent="0.2">
      <c r="A1" s="464" t="s">
        <v>52</v>
      </c>
      <c r="B1" s="464"/>
    </row>
    <row r="2" spans="1:12" ht="29.25" customHeight="1" x14ac:dyDescent="0.2">
      <c r="A2" s="472" t="s">
        <v>397</v>
      </c>
      <c r="B2" s="472"/>
      <c r="C2" s="472"/>
      <c r="D2" s="472"/>
      <c r="E2" s="472"/>
      <c r="F2" s="472"/>
      <c r="G2" s="472"/>
      <c r="H2" s="472"/>
      <c r="I2" s="472"/>
      <c r="J2" s="472"/>
      <c r="K2" s="472"/>
      <c r="L2" s="2"/>
    </row>
    <row r="3" spans="1:12" ht="12.75" customHeight="1" x14ac:dyDescent="0.2">
      <c r="A3" s="473" t="s">
        <v>118</v>
      </c>
      <c r="B3" s="123"/>
      <c r="C3" s="499" t="s">
        <v>47</v>
      </c>
      <c r="D3" s="499"/>
      <c r="E3" s="499"/>
      <c r="F3" s="499"/>
      <c r="G3" s="499"/>
      <c r="H3" s="499"/>
      <c r="I3" s="499"/>
      <c r="J3" s="499"/>
      <c r="K3" s="465"/>
      <c r="L3" s="2"/>
    </row>
    <row r="4" spans="1:12" ht="18.75" customHeight="1" x14ac:dyDescent="0.2">
      <c r="A4" s="474"/>
      <c r="B4" s="469" t="s">
        <v>42</v>
      </c>
      <c r="C4" s="496" t="s">
        <v>49</v>
      </c>
      <c r="D4" s="496" t="s">
        <v>44</v>
      </c>
      <c r="E4" s="496" t="s">
        <v>11</v>
      </c>
      <c r="F4" s="496" t="s">
        <v>48</v>
      </c>
      <c r="G4" s="496" t="s">
        <v>178</v>
      </c>
      <c r="H4" s="496" t="s">
        <v>51</v>
      </c>
      <c r="I4" s="496" t="s">
        <v>179</v>
      </c>
      <c r="J4" s="496" t="s">
        <v>50</v>
      </c>
      <c r="K4" s="500" t="s">
        <v>45</v>
      </c>
      <c r="L4" s="2"/>
    </row>
    <row r="5" spans="1:12" x14ac:dyDescent="0.2">
      <c r="A5" s="474"/>
      <c r="B5" s="476"/>
      <c r="C5" s="496"/>
      <c r="D5" s="496"/>
      <c r="E5" s="496"/>
      <c r="F5" s="496"/>
      <c r="G5" s="496"/>
      <c r="H5" s="496"/>
      <c r="I5" s="496"/>
      <c r="J5" s="496"/>
      <c r="K5" s="500"/>
      <c r="L5" s="2"/>
    </row>
    <row r="6" spans="1:12" ht="17.25" customHeight="1" x14ac:dyDescent="0.2">
      <c r="A6" s="474"/>
      <c r="B6" s="470"/>
      <c r="C6" s="496"/>
      <c r="D6" s="496"/>
      <c r="E6" s="496"/>
      <c r="F6" s="496"/>
      <c r="G6" s="496"/>
      <c r="H6" s="496"/>
      <c r="I6" s="496"/>
      <c r="J6" s="496"/>
      <c r="K6" s="500"/>
      <c r="L6" s="2"/>
    </row>
    <row r="7" spans="1:12" ht="12.75" customHeight="1" x14ac:dyDescent="0.2">
      <c r="A7" s="475"/>
      <c r="B7" s="484" t="s">
        <v>180</v>
      </c>
      <c r="C7" s="485"/>
      <c r="D7" s="485"/>
      <c r="E7" s="485"/>
      <c r="F7" s="485"/>
      <c r="G7" s="485"/>
      <c r="H7" s="485"/>
      <c r="I7" s="485"/>
      <c r="J7" s="485"/>
      <c r="K7" s="485"/>
      <c r="L7" s="2"/>
    </row>
    <row r="8" spans="1:12" s="2" customFormat="1" x14ac:dyDescent="0.2">
      <c r="A8" s="65"/>
      <c r="B8" s="497" t="s">
        <v>199</v>
      </c>
      <c r="C8" s="519"/>
      <c r="D8" s="519"/>
      <c r="E8" s="519"/>
      <c r="F8" s="519"/>
      <c r="G8" s="519"/>
      <c r="H8" s="519"/>
      <c r="I8" s="519"/>
      <c r="J8" s="519"/>
      <c r="K8" s="519"/>
    </row>
    <row r="9" spans="1:12" x14ac:dyDescent="0.2">
      <c r="A9" s="68">
        <v>2003</v>
      </c>
      <c r="B9" s="14">
        <v>28.1</v>
      </c>
      <c r="C9" s="14">
        <v>29.3</v>
      </c>
      <c r="D9" s="14">
        <v>28.3</v>
      </c>
      <c r="E9" s="14">
        <v>27.5</v>
      </c>
      <c r="F9" s="14">
        <v>27.7</v>
      </c>
      <c r="G9" s="14">
        <v>28.4</v>
      </c>
      <c r="H9" s="14">
        <v>27.3</v>
      </c>
      <c r="I9" s="14">
        <v>27.8</v>
      </c>
      <c r="J9" s="14">
        <v>28.1</v>
      </c>
      <c r="K9" s="17">
        <v>29.7</v>
      </c>
      <c r="L9" s="2"/>
    </row>
    <row r="10" spans="1:12" x14ac:dyDescent="0.2">
      <c r="A10" s="109">
        <v>2005</v>
      </c>
      <c r="B10" s="105">
        <v>28.048897865000001</v>
      </c>
      <c r="C10" s="105">
        <v>29.217618155</v>
      </c>
      <c r="D10" s="105">
        <v>28.260468750000001</v>
      </c>
      <c r="E10" s="105">
        <v>27.501189682</v>
      </c>
      <c r="F10" s="105">
        <v>27.336802618</v>
      </c>
      <c r="G10" s="105">
        <v>28.532698806999999</v>
      </c>
      <c r="H10" s="105">
        <v>27.836085449999999</v>
      </c>
      <c r="I10" s="105">
        <v>27.733829151999998</v>
      </c>
      <c r="J10" s="105">
        <v>27.921392774000001</v>
      </c>
      <c r="K10" s="106">
        <v>29.566738280999999</v>
      </c>
      <c r="L10" s="2"/>
    </row>
    <row r="11" spans="1:12" x14ac:dyDescent="0.2">
      <c r="A11" s="16">
        <v>2007</v>
      </c>
      <c r="B11" s="14">
        <v>27.85097567662844</v>
      </c>
      <c r="C11" s="14">
        <v>28.799213900478332</v>
      </c>
      <c r="D11" s="14">
        <v>27.812918403811832</v>
      </c>
      <c r="E11" s="14">
        <v>27.422766303281669</v>
      </c>
      <c r="F11" s="14">
        <v>27.261691469505173</v>
      </c>
      <c r="G11" s="14">
        <v>28.470560747663562</v>
      </c>
      <c r="H11" s="14">
        <v>27.700801832760604</v>
      </c>
      <c r="I11" s="14">
        <v>27.923021077283362</v>
      </c>
      <c r="J11" s="14">
        <v>27.712860427914471</v>
      </c>
      <c r="K11" s="17">
        <v>29.354461457233377</v>
      </c>
      <c r="L11" s="2"/>
    </row>
    <row r="12" spans="1:12" x14ac:dyDescent="0.2">
      <c r="A12" s="108">
        <v>2009</v>
      </c>
      <c r="B12" s="105">
        <v>27.742873481197641</v>
      </c>
      <c r="C12" s="105">
        <v>28.646728905576126</v>
      </c>
      <c r="D12" s="105">
        <v>27.725551289083917</v>
      </c>
      <c r="E12" s="105">
        <v>27.435719114219111</v>
      </c>
      <c r="F12" s="105">
        <v>27.175458362145609</v>
      </c>
      <c r="G12" s="105">
        <v>28.241669324381032</v>
      </c>
      <c r="H12" s="105">
        <v>27.557558386411891</v>
      </c>
      <c r="I12" s="105">
        <v>27.509232067510549</v>
      </c>
      <c r="J12" s="105">
        <v>27.405937106918245</v>
      </c>
      <c r="K12" s="106">
        <v>28.968192771084329</v>
      </c>
      <c r="L12" s="2"/>
    </row>
    <row r="13" spans="1:12" x14ac:dyDescent="0.2">
      <c r="A13" s="16">
        <v>2010</v>
      </c>
      <c r="B13" s="14">
        <v>27.755914980653458</v>
      </c>
      <c r="C13" s="14">
        <v>28.684586345381533</v>
      </c>
      <c r="D13" s="14">
        <v>27.850635359116033</v>
      </c>
      <c r="E13" s="14">
        <v>27.339326003824091</v>
      </c>
      <c r="F13" s="14">
        <v>27.235208321957074</v>
      </c>
      <c r="G13" s="14">
        <v>28.276407733766792</v>
      </c>
      <c r="H13" s="14">
        <v>27.489164835164843</v>
      </c>
      <c r="I13" s="14">
        <v>27.434716796875001</v>
      </c>
      <c r="J13" s="14">
        <v>27.471523278456367</v>
      </c>
      <c r="K13" s="17">
        <v>28.79991313789359</v>
      </c>
      <c r="L13" s="2"/>
    </row>
    <row r="14" spans="1:12" x14ac:dyDescent="0.2">
      <c r="A14" s="108">
        <v>2011</v>
      </c>
      <c r="B14" s="105">
        <v>27.8</v>
      </c>
      <c r="C14" s="105">
        <v>28.932581600580278</v>
      </c>
      <c r="D14" s="105">
        <v>27.910767908309456</v>
      </c>
      <c r="E14" s="105">
        <v>27.476881968941328</v>
      </c>
      <c r="F14" s="105">
        <v>27.269015108413939</v>
      </c>
      <c r="G14" s="105">
        <v>28.185779920097268</v>
      </c>
      <c r="H14" s="105">
        <v>27.42061586638831</v>
      </c>
      <c r="I14" s="105">
        <v>27.247108953613807</v>
      </c>
      <c r="J14" s="105">
        <v>27.440739587715608</v>
      </c>
      <c r="K14" s="106">
        <v>29.112982153137594</v>
      </c>
      <c r="L14" s="2"/>
    </row>
    <row r="15" spans="1:12" x14ac:dyDescent="0.2">
      <c r="A15" s="16">
        <v>2012</v>
      </c>
      <c r="B15" s="14">
        <v>28</v>
      </c>
      <c r="C15" s="14">
        <v>29.1</v>
      </c>
      <c r="D15" s="14">
        <v>28.7</v>
      </c>
      <c r="E15" s="14">
        <v>27.7</v>
      </c>
      <c r="F15" s="14">
        <v>27.5</v>
      </c>
      <c r="G15" s="14">
        <v>28.1</v>
      </c>
      <c r="H15" s="14">
        <v>27.4</v>
      </c>
      <c r="I15" s="14">
        <v>27.4</v>
      </c>
      <c r="J15" s="14">
        <v>27.4</v>
      </c>
      <c r="K15" s="17">
        <v>29</v>
      </c>
      <c r="L15" s="2"/>
    </row>
    <row r="16" spans="1:12" s="2" customFormat="1" ht="12.75" customHeight="1" x14ac:dyDescent="0.2">
      <c r="A16" s="65"/>
      <c r="B16" s="497" t="s">
        <v>200</v>
      </c>
      <c r="C16" s="519"/>
      <c r="D16" s="519"/>
      <c r="E16" s="519"/>
      <c r="F16" s="519"/>
      <c r="G16" s="519"/>
      <c r="H16" s="519"/>
      <c r="I16" s="519"/>
      <c r="J16" s="519"/>
      <c r="K16" s="519"/>
    </row>
    <row r="17" spans="1:13" ht="12.75" customHeight="1" x14ac:dyDescent="0.2">
      <c r="A17" s="262">
        <v>2003</v>
      </c>
      <c r="B17" s="263">
        <v>28.3</v>
      </c>
      <c r="C17" s="263">
        <v>29.8</v>
      </c>
      <c r="D17" s="264" t="s">
        <v>65</v>
      </c>
      <c r="E17" s="264" t="s">
        <v>65</v>
      </c>
      <c r="F17" s="264" t="s">
        <v>65</v>
      </c>
      <c r="G17" s="264" t="s">
        <v>65</v>
      </c>
      <c r="H17" s="264" t="s">
        <v>65</v>
      </c>
      <c r="I17" s="264" t="s">
        <v>65</v>
      </c>
      <c r="J17" s="14">
        <v>30.5</v>
      </c>
      <c r="K17" s="17">
        <v>28.2</v>
      </c>
      <c r="L17" s="2"/>
    </row>
    <row r="18" spans="1:13" x14ac:dyDescent="0.2">
      <c r="A18" s="109">
        <v>2005</v>
      </c>
      <c r="B18" s="105">
        <v>28.172961269000002</v>
      </c>
      <c r="C18" s="105">
        <v>29.264642856999998</v>
      </c>
      <c r="D18" s="265" t="s">
        <v>65</v>
      </c>
      <c r="E18" s="265" t="s">
        <v>65</v>
      </c>
      <c r="F18" s="265" t="s">
        <v>65</v>
      </c>
      <c r="G18" s="265" t="s">
        <v>65</v>
      </c>
      <c r="H18" s="265" t="s">
        <v>65</v>
      </c>
      <c r="I18" s="265" t="s">
        <v>65</v>
      </c>
      <c r="J18" s="105">
        <v>30.244416666999999</v>
      </c>
      <c r="K18" s="106">
        <v>28.051253692</v>
      </c>
      <c r="L18" s="2"/>
    </row>
    <row r="19" spans="1:13" x14ac:dyDescent="0.2">
      <c r="A19" s="16">
        <v>2007</v>
      </c>
      <c r="B19" s="14">
        <v>28.165739554742405</v>
      </c>
      <c r="C19" s="14">
        <v>30.1519298245614</v>
      </c>
      <c r="D19" s="264" t="s">
        <v>65</v>
      </c>
      <c r="E19" s="264" t="s">
        <v>65</v>
      </c>
      <c r="F19" s="264" t="s">
        <v>65</v>
      </c>
      <c r="G19" s="264" t="s">
        <v>65</v>
      </c>
      <c r="H19" s="264" t="s">
        <v>65</v>
      </c>
      <c r="I19" s="264" t="s">
        <v>65</v>
      </c>
      <c r="J19" s="14">
        <v>30.027954545454541</v>
      </c>
      <c r="K19" s="17">
        <v>28.03889502762442</v>
      </c>
      <c r="L19" s="2"/>
    </row>
    <row r="20" spans="1:13" x14ac:dyDescent="0.2">
      <c r="A20" s="108">
        <v>2009</v>
      </c>
      <c r="B20" s="105">
        <v>27.744594257178516</v>
      </c>
      <c r="C20" s="105">
        <v>28.308999999999997</v>
      </c>
      <c r="D20" s="265" t="s">
        <v>65</v>
      </c>
      <c r="E20" s="105">
        <v>29.301686746987951</v>
      </c>
      <c r="F20" s="265" t="s">
        <v>65</v>
      </c>
      <c r="G20" s="265" t="s">
        <v>65</v>
      </c>
      <c r="H20" s="265" t="s">
        <v>65</v>
      </c>
      <c r="I20" s="265" t="s">
        <v>65</v>
      </c>
      <c r="J20" s="105">
        <v>29.787826086956521</v>
      </c>
      <c r="K20" s="106">
        <v>27.669921696574214</v>
      </c>
      <c r="L20" s="2"/>
    </row>
    <row r="21" spans="1:13" x14ac:dyDescent="0.2">
      <c r="A21" s="16">
        <v>2010</v>
      </c>
      <c r="B21" s="14">
        <v>27.840341446923599</v>
      </c>
      <c r="C21" s="14" t="s">
        <v>60</v>
      </c>
      <c r="D21" s="264" t="s">
        <v>65</v>
      </c>
      <c r="E21" s="264" t="s">
        <v>65</v>
      </c>
      <c r="F21" s="264" t="s">
        <v>65</v>
      </c>
      <c r="G21" s="264" t="s">
        <v>65</v>
      </c>
      <c r="H21" s="264" t="s">
        <v>65</v>
      </c>
      <c r="I21" s="264" t="s">
        <v>65</v>
      </c>
      <c r="J21" s="14">
        <v>29.946612903225805</v>
      </c>
      <c r="K21" s="17">
        <v>27.795248618784534</v>
      </c>
      <c r="L21" s="2"/>
    </row>
    <row r="22" spans="1:13" x14ac:dyDescent="0.2">
      <c r="A22" s="108">
        <v>2011</v>
      </c>
      <c r="B22" s="105">
        <v>28.075151726543417</v>
      </c>
      <c r="C22" s="105">
        <v>24.29</v>
      </c>
      <c r="D22" s="265" t="s">
        <v>65</v>
      </c>
      <c r="E22" s="265" t="s">
        <v>65</v>
      </c>
      <c r="F22" s="265" t="s">
        <v>65</v>
      </c>
      <c r="G22" s="265" t="s">
        <v>65</v>
      </c>
      <c r="H22" s="265" t="s">
        <v>65</v>
      </c>
      <c r="I22" s="265" t="s">
        <v>65</v>
      </c>
      <c r="J22" s="105">
        <v>29.782499999999999</v>
      </c>
      <c r="K22" s="106">
        <v>28</v>
      </c>
      <c r="L22" s="2"/>
    </row>
    <row r="23" spans="1:13" x14ac:dyDescent="0.2">
      <c r="A23" s="16">
        <v>2012</v>
      </c>
      <c r="B23" s="14">
        <v>28</v>
      </c>
      <c r="C23" s="14">
        <v>30.2</v>
      </c>
      <c r="D23" s="264" t="s">
        <v>65</v>
      </c>
      <c r="E23" s="264" t="s">
        <v>65</v>
      </c>
      <c r="F23" s="264" t="s">
        <v>65</v>
      </c>
      <c r="G23" s="264" t="s">
        <v>65</v>
      </c>
      <c r="H23" s="264" t="s">
        <v>65</v>
      </c>
      <c r="I23" s="264" t="s">
        <v>65</v>
      </c>
      <c r="J23" s="14">
        <v>29.9</v>
      </c>
      <c r="K23" s="17">
        <v>28</v>
      </c>
      <c r="L23" s="2"/>
    </row>
    <row r="24" spans="1:13" s="2" customFormat="1" ht="12.75" customHeight="1" x14ac:dyDescent="0.2">
      <c r="A24" s="65"/>
      <c r="B24" s="497" t="s">
        <v>201</v>
      </c>
      <c r="C24" s="519"/>
      <c r="D24" s="519"/>
      <c r="E24" s="519"/>
      <c r="F24" s="519"/>
      <c r="G24" s="519"/>
      <c r="H24" s="519"/>
      <c r="I24" s="519"/>
      <c r="J24" s="519"/>
      <c r="K24" s="519"/>
    </row>
    <row r="25" spans="1:13" x14ac:dyDescent="0.2">
      <c r="A25" s="68">
        <v>2003</v>
      </c>
      <c r="B25" s="14">
        <v>27.9</v>
      </c>
      <c r="C25" s="14">
        <v>27.4</v>
      </c>
      <c r="D25" s="264" t="s">
        <v>65</v>
      </c>
      <c r="E25" s="14">
        <v>27.9</v>
      </c>
      <c r="F25" s="14">
        <v>27.6</v>
      </c>
      <c r="G25" s="14" t="s">
        <v>60</v>
      </c>
      <c r="H25" s="264" t="s">
        <v>65</v>
      </c>
      <c r="I25" s="14">
        <v>27.4</v>
      </c>
      <c r="J25" s="14">
        <v>27.9</v>
      </c>
      <c r="K25" s="17">
        <v>28.5</v>
      </c>
      <c r="L25" s="2"/>
    </row>
    <row r="26" spans="1:13" x14ac:dyDescent="0.2">
      <c r="A26" s="109">
        <v>2005</v>
      </c>
      <c r="B26" s="105">
        <v>27.768443412</v>
      </c>
      <c r="C26" s="105">
        <v>27.726596306000001</v>
      </c>
      <c r="D26" s="265" t="s">
        <v>65</v>
      </c>
      <c r="E26" s="105">
        <v>27.625215515000001</v>
      </c>
      <c r="F26" s="105">
        <v>27.547683812999999</v>
      </c>
      <c r="G26" s="105">
        <v>33.441773912999999</v>
      </c>
      <c r="H26" s="265" t="s">
        <v>65</v>
      </c>
      <c r="I26" s="105">
        <v>27.432104080999999</v>
      </c>
      <c r="J26" s="105">
        <v>27.775891099999999</v>
      </c>
      <c r="K26" s="106">
        <v>28.409059917</v>
      </c>
      <c r="L26" s="2"/>
    </row>
    <row r="27" spans="1:13" x14ac:dyDescent="0.2">
      <c r="A27" s="16">
        <v>2007</v>
      </c>
      <c r="B27" s="14">
        <v>27.867619959491815</v>
      </c>
      <c r="C27" s="14">
        <v>27.461766016713106</v>
      </c>
      <c r="D27" s="264" t="s">
        <v>65</v>
      </c>
      <c r="E27" s="14">
        <v>27.988749427393479</v>
      </c>
      <c r="F27" s="14">
        <v>27.619359415897531</v>
      </c>
      <c r="G27" s="14">
        <v>33.274735395189033</v>
      </c>
      <c r="H27" s="264" t="s">
        <v>65</v>
      </c>
      <c r="I27" s="14">
        <v>27.095534613990583</v>
      </c>
      <c r="J27" s="14">
        <v>27.493970897468287</v>
      </c>
      <c r="K27" s="17">
        <v>28.089918422841656</v>
      </c>
      <c r="L27" s="2"/>
    </row>
    <row r="28" spans="1:13" x14ac:dyDescent="0.2">
      <c r="A28" s="108">
        <v>2009</v>
      </c>
      <c r="B28" s="105">
        <v>27.923690026537873</v>
      </c>
      <c r="C28" s="105">
        <v>27.851935828877007</v>
      </c>
      <c r="D28" s="265" t="s">
        <v>65</v>
      </c>
      <c r="E28" s="105">
        <v>28.034776827044471</v>
      </c>
      <c r="F28" s="105">
        <v>27.891174261819437</v>
      </c>
      <c r="G28" s="105">
        <v>31.884712041884811</v>
      </c>
      <c r="H28" s="265" t="s">
        <v>65</v>
      </c>
      <c r="I28" s="105">
        <v>27.157895196506541</v>
      </c>
      <c r="J28" s="105">
        <v>27.559844573351644</v>
      </c>
      <c r="K28" s="106">
        <v>28.302062256809329</v>
      </c>
    </row>
    <row r="29" spans="1:13" x14ac:dyDescent="0.2">
      <c r="A29" s="16">
        <v>2010</v>
      </c>
      <c r="B29" s="14">
        <v>28.105988742759298</v>
      </c>
      <c r="C29" s="14">
        <v>28.210913461538464</v>
      </c>
      <c r="D29" s="264" t="s">
        <v>65</v>
      </c>
      <c r="E29" s="14">
        <v>28.124482584371044</v>
      </c>
      <c r="F29" s="14">
        <v>28.49986955451639</v>
      </c>
      <c r="G29" s="14">
        <v>32.555181733457601</v>
      </c>
      <c r="H29" s="264" t="s">
        <v>65</v>
      </c>
      <c r="I29" s="14">
        <v>27.424228316326531</v>
      </c>
      <c r="J29" s="14">
        <v>27.76069573491549</v>
      </c>
      <c r="K29" s="17">
        <v>28.248979489744894</v>
      </c>
      <c r="L29" s="15"/>
      <c r="M29" s="15"/>
    </row>
    <row r="30" spans="1:13" x14ac:dyDescent="0.2">
      <c r="A30" s="108">
        <v>2011</v>
      </c>
      <c r="B30" s="105">
        <v>28.38720148854145</v>
      </c>
      <c r="C30" s="105">
        <v>28.06075980392157</v>
      </c>
      <c r="D30" s="265" t="s">
        <v>65</v>
      </c>
      <c r="E30" s="105">
        <v>28.193440217960809</v>
      </c>
      <c r="F30" s="105">
        <v>29.11797658862876</v>
      </c>
      <c r="G30" s="105">
        <v>33.061208791208784</v>
      </c>
      <c r="H30" s="265" t="s">
        <v>65</v>
      </c>
      <c r="I30" s="105">
        <v>28.023639112903222</v>
      </c>
      <c r="J30" s="105">
        <v>28.233465491923656</v>
      </c>
      <c r="K30" s="106">
        <v>28.745425912670001</v>
      </c>
      <c r="L30" s="15"/>
      <c r="M30" s="15"/>
    </row>
    <row r="31" spans="1:13" x14ac:dyDescent="0.2">
      <c r="A31" s="16">
        <v>2012</v>
      </c>
      <c r="B31" s="14">
        <v>29</v>
      </c>
      <c r="C31" s="14">
        <v>28</v>
      </c>
      <c r="D31" s="264" t="s">
        <v>65</v>
      </c>
      <c r="E31" s="14">
        <v>29</v>
      </c>
      <c r="F31" s="14">
        <v>30.2</v>
      </c>
      <c r="G31" s="14">
        <v>34.1</v>
      </c>
      <c r="H31" s="264" t="s">
        <v>65</v>
      </c>
      <c r="I31" s="14">
        <v>27.3</v>
      </c>
      <c r="J31" s="14">
        <v>28.6</v>
      </c>
      <c r="K31" s="17">
        <v>29.7</v>
      </c>
      <c r="L31" s="15"/>
      <c r="M31" s="15"/>
    </row>
    <row r="32" spans="1:13" s="2" customFormat="1" ht="12.75" customHeight="1" x14ac:dyDescent="0.2">
      <c r="A32" s="65"/>
      <c r="B32" s="497" t="s">
        <v>202</v>
      </c>
      <c r="C32" s="519"/>
      <c r="D32" s="519"/>
      <c r="E32" s="519"/>
      <c r="F32" s="519"/>
      <c r="G32" s="519"/>
      <c r="H32" s="519"/>
      <c r="I32" s="519"/>
      <c r="J32" s="519"/>
      <c r="K32" s="519"/>
    </row>
    <row r="33" spans="1:13" x14ac:dyDescent="0.2">
      <c r="A33" s="68">
        <v>2003</v>
      </c>
      <c r="B33" s="14">
        <v>27.4</v>
      </c>
      <c r="C33" s="264" t="s">
        <v>65</v>
      </c>
      <c r="D33" s="264" t="s">
        <v>65</v>
      </c>
      <c r="E33" s="264" t="s">
        <v>65</v>
      </c>
      <c r="F33" s="264" t="s">
        <v>65</v>
      </c>
      <c r="G33" s="264" t="s">
        <v>65</v>
      </c>
      <c r="H33" s="264" t="s">
        <v>65</v>
      </c>
      <c r="I33" s="264" t="s">
        <v>65</v>
      </c>
      <c r="J33" s="264" t="s">
        <v>65</v>
      </c>
      <c r="K33" s="342" t="s">
        <v>65</v>
      </c>
      <c r="L33" s="2"/>
    </row>
    <row r="34" spans="1:13" x14ac:dyDescent="0.2">
      <c r="A34" s="109">
        <v>2005</v>
      </c>
      <c r="B34" s="105">
        <v>27.3</v>
      </c>
      <c r="C34" s="265" t="s">
        <v>65</v>
      </c>
      <c r="D34" s="265" t="s">
        <v>65</v>
      </c>
      <c r="E34" s="265" t="s">
        <v>65</v>
      </c>
      <c r="F34" s="265" t="s">
        <v>65</v>
      </c>
      <c r="G34" s="265" t="s">
        <v>65</v>
      </c>
      <c r="H34" s="265" t="s">
        <v>65</v>
      </c>
      <c r="I34" s="265" t="s">
        <v>65</v>
      </c>
      <c r="J34" s="265" t="s">
        <v>65</v>
      </c>
      <c r="K34" s="343" t="s">
        <v>65</v>
      </c>
      <c r="L34" s="2"/>
    </row>
    <row r="35" spans="1:13" x14ac:dyDescent="0.2">
      <c r="A35" s="16">
        <v>2007</v>
      </c>
      <c r="B35" s="14">
        <v>27.160794192996992</v>
      </c>
      <c r="C35" s="264" t="s">
        <v>65</v>
      </c>
      <c r="D35" s="264" t="s">
        <v>65</v>
      </c>
      <c r="E35" s="264" t="s">
        <v>65</v>
      </c>
      <c r="F35" s="264" t="s">
        <v>65</v>
      </c>
      <c r="G35" s="264" t="s">
        <v>65</v>
      </c>
      <c r="H35" s="264" t="s">
        <v>65</v>
      </c>
      <c r="I35" s="264" t="s">
        <v>65</v>
      </c>
      <c r="J35" s="264" t="s">
        <v>65</v>
      </c>
      <c r="K35" s="342" t="s">
        <v>65</v>
      </c>
      <c r="L35" s="2"/>
    </row>
    <row r="36" spans="1:13" x14ac:dyDescent="0.2">
      <c r="A36" s="108">
        <v>2009</v>
      </c>
      <c r="B36" s="105">
        <v>26.93009017</v>
      </c>
      <c r="C36" s="265" t="s">
        <v>65</v>
      </c>
      <c r="D36" s="265" t="s">
        <v>65</v>
      </c>
      <c r="E36" s="265" t="s">
        <v>65</v>
      </c>
      <c r="F36" s="265" t="s">
        <v>65</v>
      </c>
      <c r="G36" s="265" t="s">
        <v>65</v>
      </c>
      <c r="H36" s="265" t="s">
        <v>65</v>
      </c>
      <c r="I36" s="265" t="s">
        <v>65</v>
      </c>
      <c r="J36" s="265" t="s">
        <v>65</v>
      </c>
      <c r="K36" s="343" t="s">
        <v>65</v>
      </c>
    </row>
    <row r="37" spans="1:13" x14ac:dyDescent="0.2">
      <c r="A37" s="16">
        <v>2010</v>
      </c>
      <c r="B37" s="14">
        <v>26.907460763798142</v>
      </c>
      <c r="C37" s="264" t="s">
        <v>65</v>
      </c>
      <c r="D37" s="264" t="s">
        <v>65</v>
      </c>
      <c r="E37" s="264" t="s">
        <v>65</v>
      </c>
      <c r="F37" s="264" t="s">
        <v>65</v>
      </c>
      <c r="G37" s="264" t="s">
        <v>65</v>
      </c>
      <c r="H37" s="264" t="s">
        <v>65</v>
      </c>
      <c r="I37" s="264" t="s">
        <v>65</v>
      </c>
      <c r="J37" s="264" t="s">
        <v>65</v>
      </c>
      <c r="K37" s="342" t="s">
        <v>65</v>
      </c>
      <c r="L37" s="15"/>
      <c r="M37" s="15"/>
    </row>
    <row r="38" spans="1:13" x14ac:dyDescent="0.2">
      <c r="A38" s="108">
        <v>2011</v>
      </c>
      <c r="B38" s="105">
        <v>26.873328677</v>
      </c>
      <c r="C38" s="265">
        <v>26.9</v>
      </c>
      <c r="D38" s="265">
        <v>26.9</v>
      </c>
      <c r="E38" s="265">
        <v>27.9</v>
      </c>
      <c r="F38" s="265">
        <v>26.3</v>
      </c>
      <c r="G38" s="265">
        <v>29.2</v>
      </c>
      <c r="H38" s="265" t="s">
        <v>65</v>
      </c>
      <c r="I38" s="265">
        <v>27.5</v>
      </c>
      <c r="J38" s="265">
        <v>29.5</v>
      </c>
      <c r="K38" s="343">
        <v>27.4</v>
      </c>
      <c r="L38" s="15"/>
      <c r="M38" s="15"/>
    </row>
    <row r="39" spans="1:13" x14ac:dyDescent="0.2">
      <c r="A39" s="16">
        <v>2012</v>
      </c>
      <c r="B39" s="14">
        <v>26.9</v>
      </c>
      <c r="C39" s="264">
        <v>26.9</v>
      </c>
      <c r="D39" s="264">
        <v>26.9</v>
      </c>
      <c r="E39" s="264">
        <v>27.6</v>
      </c>
      <c r="F39" s="264">
        <v>26.2</v>
      </c>
      <c r="G39" s="264">
        <v>28.7</v>
      </c>
      <c r="H39" s="264" t="s">
        <v>65</v>
      </c>
      <c r="I39" s="264">
        <v>27.6</v>
      </c>
      <c r="J39" s="264">
        <v>29.8</v>
      </c>
      <c r="K39" s="344">
        <v>27.5</v>
      </c>
      <c r="L39" s="15"/>
      <c r="M39" s="15"/>
    </row>
    <row r="40" spans="1:13" x14ac:dyDescent="0.2">
      <c r="A40" s="65"/>
      <c r="B40" s="497" t="s">
        <v>203</v>
      </c>
      <c r="C40" s="519"/>
      <c r="D40" s="519"/>
      <c r="E40" s="519"/>
      <c r="F40" s="519"/>
      <c r="G40" s="519"/>
      <c r="H40" s="519"/>
      <c r="I40" s="519"/>
      <c r="J40" s="519"/>
      <c r="K40" s="519"/>
    </row>
    <row r="41" spans="1:13" x14ac:dyDescent="0.2">
      <c r="A41" s="68">
        <v>2003</v>
      </c>
      <c r="B41" s="14">
        <v>25.8</v>
      </c>
      <c r="C41" s="14">
        <v>25.2</v>
      </c>
      <c r="D41" s="14">
        <v>23.3</v>
      </c>
      <c r="E41" s="14">
        <v>26.2</v>
      </c>
      <c r="F41" s="14">
        <v>25.9</v>
      </c>
      <c r="G41" s="14" t="s">
        <v>60</v>
      </c>
      <c r="H41" s="264" t="s">
        <v>65</v>
      </c>
      <c r="I41" s="14">
        <v>25.2</v>
      </c>
      <c r="J41" s="14">
        <v>25.5</v>
      </c>
      <c r="K41" s="17">
        <v>27</v>
      </c>
    </row>
    <row r="42" spans="1:13" x14ac:dyDescent="0.2">
      <c r="A42" s="109">
        <v>2005</v>
      </c>
      <c r="B42" s="105">
        <v>25.837903209</v>
      </c>
      <c r="C42" s="105">
        <v>25.883956253000001</v>
      </c>
      <c r="D42" s="105">
        <v>26.622941176000001</v>
      </c>
      <c r="E42" s="105">
        <v>26.246232776999999</v>
      </c>
      <c r="F42" s="105">
        <v>25.392288897</v>
      </c>
      <c r="G42" s="105">
        <v>29.645575221000001</v>
      </c>
      <c r="H42" s="265" t="s">
        <v>65</v>
      </c>
      <c r="I42" s="105">
        <v>24.941291391</v>
      </c>
      <c r="J42" s="105">
        <v>25.925231481000001</v>
      </c>
      <c r="K42" s="106">
        <v>25.808040201000001</v>
      </c>
    </row>
    <row r="43" spans="1:13" x14ac:dyDescent="0.2">
      <c r="A43" s="16">
        <v>2007</v>
      </c>
      <c r="B43" s="14">
        <v>25.773999222697267</v>
      </c>
      <c r="C43" s="14">
        <v>25.724200718071465</v>
      </c>
      <c r="D43" s="14">
        <v>25.46</v>
      </c>
      <c r="E43" s="14">
        <v>25.874306241580648</v>
      </c>
      <c r="F43" s="14">
        <v>25.448264171915596</v>
      </c>
      <c r="G43" s="14">
        <v>28.700555555555539</v>
      </c>
      <c r="H43" s="264" t="s">
        <v>65</v>
      </c>
      <c r="I43" s="14">
        <v>25.121651376146783</v>
      </c>
      <c r="J43" s="14">
        <v>26.008710054559621</v>
      </c>
      <c r="K43" s="17">
        <v>25.936861826697889</v>
      </c>
    </row>
    <row r="44" spans="1:13" x14ac:dyDescent="0.2">
      <c r="A44" s="108">
        <v>2009</v>
      </c>
      <c r="B44" s="105">
        <v>25.492373649501882</v>
      </c>
      <c r="C44" s="105">
        <v>25.421314623338255</v>
      </c>
      <c r="D44" s="105">
        <v>25.027862318840583</v>
      </c>
      <c r="E44" s="105">
        <v>25.519784357110222</v>
      </c>
      <c r="F44" s="105">
        <v>24.982695638604984</v>
      </c>
      <c r="G44" s="105">
        <v>28.993691496374428</v>
      </c>
      <c r="H44" s="265" t="s">
        <v>65</v>
      </c>
      <c r="I44" s="105">
        <v>25.265273752012888</v>
      </c>
      <c r="J44" s="105">
        <v>25.607917262255103</v>
      </c>
      <c r="K44" s="106">
        <v>25.840736166007908</v>
      </c>
    </row>
    <row r="45" spans="1:13" x14ac:dyDescent="0.2">
      <c r="A45" s="16">
        <v>2010</v>
      </c>
      <c r="B45" s="14">
        <v>25.421467181119908</v>
      </c>
      <c r="C45" s="14">
        <v>25.096157351882947</v>
      </c>
      <c r="D45" s="14">
        <v>24.813999999999989</v>
      </c>
      <c r="E45" s="14">
        <v>25.598792525802132</v>
      </c>
      <c r="F45" s="14">
        <v>24.775962369692337</v>
      </c>
      <c r="G45" s="14">
        <v>28.607041884816752</v>
      </c>
      <c r="H45" s="264" t="s">
        <v>65</v>
      </c>
      <c r="I45" s="14">
        <v>25.23719754529515</v>
      </c>
      <c r="J45" s="14">
        <v>25.574564883985566</v>
      </c>
      <c r="K45" s="17">
        <v>25.725479136690655</v>
      </c>
    </row>
    <row r="46" spans="1:13" x14ac:dyDescent="0.2">
      <c r="A46" s="108">
        <v>2011</v>
      </c>
      <c r="B46" s="105">
        <v>25.464889971665372</v>
      </c>
      <c r="C46" s="105">
        <v>25.252016901133253</v>
      </c>
      <c r="D46" s="105">
        <v>24.876510673234815</v>
      </c>
      <c r="E46" s="105">
        <v>25.62364738528623</v>
      </c>
      <c r="F46" s="105">
        <v>24.826460629292423</v>
      </c>
      <c r="G46" s="105">
        <v>27.950720049658592</v>
      </c>
      <c r="H46" s="265" t="s">
        <v>65</v>
      </c>
      <c r="I46" s="105">
        <v>25.366890868596883</v>
      </c>
      <c r="J46" s="105">
        <v>25.544294490366983</v>
      </c>
      <c r="K46" s="106">
        <v>25.749189623969425</v>
      </c>
    </row>
    <row r="47" spans="1:13" x14ac:dyDescent="0.2">
      <c r="A47" s="16">
        <v>2012</v>
      </c>
      <c r="B47" s="14">
        <v>25.6</v>
      </c>
      <c r="C47" s="14">
        <v>25.5</v>
      </c>
      <c r="D47" s="14">
        <v>25.1</v>
      </c>
      <c r="E47" s="14">
        <v>25.8</v>
      </c>
      <c r="F47" s="14">
        <v>24.9</v>
      </c>
      <c r="G47" s="14">
        <v>28.7</v>
      </c>
      <c r="H47" s="264" t="s">
        <v>65</v>
      </c>
      <c r="I47" s="14">
        <v>25.4</v>
      </c>
      <c r="J47" s="14">
        <v>25.6</v>
      </c>
      <c r="K47" s="17">
        <v>25.8</v>
      </c>
    </row>
    <row r="48" spans="1:13" x14ac:dyDescent="0.2">
      <c r="A48" s="65"/>
      <c r="B48" s="497" t="s">
        <v>398</v>
      </c>
      <c r="C48" s="519"/>
      <c r="D48" s="519"/>
      <c r="E48" s="519"/>
      <c r="F48" s="519"/>
      <c r="G48" s="519"/>
      <c r="H48" s="519"/>
      <c r="I48" s="519"/>
      <c r="J48" s="519"/>
      <c r="K48" s="519"/>
    </row>
    <row r="49" spans="1:11" x14ac:dyDescent="0.2">
      <c r="A49" s="68">
        <v>2003</v>
      </c>
      <c r="B49" s="14">
        <v>25.231071904127898</v>
      </c>
      <c r="C49" s="14">
        <v>25.180297029702952</v>
      </c>
      <c r="D49" s="14">
        <v>23.25</v>
      </c>
      <c r="E49" s="14">
        <v>25.084642857142846</v>
      </c>
      <c r="F49" s="14">
        <v>25.844415094339599</v>
      </c>
      <c r="G49" s="264" t="s">
        <v>65</v>
      </c>
      <c r="H49" s="264" t="s">
        <v>65</v>
      </c>
      <c r="I49" s="14">
        <v>25.114999999999995</v>
      </c>
      <c r="J49" s="14">
        <v>24.985962732919255</v>
      </c>
      <c r="K49" s="17">
        <v>24.29</v>
      </c>
    </row>
    <row r="50" spans="1:11" x14ac:dyDescent="0.2">
      <c r="A50" s="109">
        <v>2005</v>
      </c>
      <c r="B50" s="105">
        <v>25.669466271312164</v>
      </c>
      <c r="C50" s="105">
        <v>25.747794432548279</v>
      </c>
      <c r="D50" s="105">
        <v>26.622941176470587</v>
      </c>
      <c r="E50" s="105">
        <v>26.491635462555124</v>
      </c>
      <c r="F50" s="105">
        <v>24.932331887201837</v>
      </c>
      <c r="G50" s="105">
        <v>29.451132075471701</v>
      </c>
      <c r="H50" s="265" t="s">
        <v>65</v>
      </c>
      <c r="I50" s="105">
        <v>24.803289962825271</v>
      </c>
      <c r="J50" s="105">
        <v>25.489237288135566</v>
      </c>
      <c r="K50" s="106">
        <v>25.882233009708738</v>
      </c>
    </row>
    <row r="51" spans="1:11" x14ac:dyDescent="0.2">
      <c r="A51" s="16">
        <v>2007</v>
      </c>
      <c r="B51" s="14">
        <v>25.50572016173988</v>
      </c>
      <c r="C51" s="14">
        <v>25.579013497419741</v>
      </c>
      <c r="D51" s="14">
        <v>25.45999999999999</v>
      </c>
      <c r="E51" s="14">
        <v>25.751941193263015</v>
      </c>
      <c r="F51" s="14">
        <v>25.028773148148307</v>
      </c>
      <c r="G51" s="14">
        <v>28.793678756476677</v>
      </c>
      <c r="H51" s="264" t="s">
        <v>65</v>
      </c>
      <c r="I51" s="14">
        <v>24.914744444444466</v>
      </c>
      <c r="J51" s="14">
        <v>25.807638709677413</v>
      </c>
      <c r="K51" s="17">
        <v>25.873739837398357</v>
      </c>
    </row>
    <row r="52" spans="1:11" x14ac:dyDescent="0.2">
      <c r="A52" s="108">
        <v>2009</v>
      </c>
      <c r="B52" s="105">
        <v>25.092797020036631</v>
      </c>
      <c r="C52" s="105">
        <v>25.316106944579712</v>
      </c>
      <c r="D52" s="105">
        <v>25.027862318840583</v>
      </c>
      <c r="E52" s="105">
        <v>25.237507389162591</v>
      </c>
      <c r="F52" s="105">
        <v>24.539398124683199</v>
      </c>
      <c r="G52" s="105">
        <v>26.230230414746543</v>
      </c>
      <c r="H52" s="265" t="s">
        <v>65</v>
      </c>
      <c r="I52" s="105">
        <v>24.848310708898957</v>
      </c>
      <c r="J52" s="105">
        <v>25.174677494199525</v>
      </c>
      <c r="K52" s="106">
        <v>25.837064471879277</v>
      </c>
    </row>
    <row r="53" spans="1:11" x14ac:dyDescent="0.2">
      <c r="A53" s="16">
        <v>2010</v>
      </c>
      <c r="B53" s="14">
        <v>24.823893267961523</v>
      </c>
      <c r="C53" s="14">
        <v>25.013052569865124</v>
      </c>
      <c r="D53" s="14">
        <v>24.727933541017642</v>
      </c>
      <c r="E53" s="14">
        <v>25.051706398257679</v>
      </c>
      <c r="F53" s="14">
        <v>24.2548499689055</v>
      </c>
      <c r="G53" s="14">
        <v>26.80423076923077</v>
      </c>
      <c r="H53" s="264" t="s">
        <v>65</v>
      </c>
      <c r="I53" s="14">
        <v>24.756419612314712</v>
      </c>
      <c r="J53" s="14">
        <v>24.779676741130096</v>
      </c>
      <c r="K53" s="17">
        <v>25.176247544204323</v>
      </c>
    </row>
    <row r="54" spans="1:11" x14ac:dyDescent="0.2">
      <c r="A54" s="108">
        <v>2011</v>
      </c>
      <c r="B54" s="105">
        <v>24.845495015201884</v>
      </c>
      <c r="C54" s="105">
        <v>25.163665846087987</v>
      </c>
      <c r="D54" s="105">
        <v>24.86953833470734</v>
      </c>
      <c r="E54" s="105">
        <v>25.021056558255946</v>
      </c>
      <c r="F54" s="105">
        <v>24.282044361625452</v>
      </c>
      <c r="G54" s="105">
        <v>27.287008928571431</v>
      </c>
      <c r="H54" s="265" t="s">
        <v>65</v>
      </c>
      <c r="I54" s="105">
        <v>24.81507579237482</v>
      </c>
      <c r="J54" s="105">
        <v>24.523107212475651</v>
      </c>
      <c r="K54" s="106">
        <v>25.47048780487804</v>
      </c>
    </row>
    <row r="55" spans="1:11" x14ac:dyDescent="0.2">
      <c r="A55" s="16">
        <v>2012</v>
      </c>
      <c r="B55" s="14">
        <v>24.926976109536135</v>
      </c>
      <c r="C55" s="14">
        <v>25.326203146691363</v>
      </c>
      <c r="D55" s="14">
        <v>25.060306188925086</v>
      </c>
      <c r="E55" s="14">
        <v>25.095264262397038</v>
      </c>
      <c r="F55" s="14">
        <v>24.35589242819843</v>
      </c>
      <c r="G55" s="14">
        <v>26.820992481203007</v>
      </c>
      <c r="H55" s="264" t="s">
        <v>65</v>
      </c>
      <c r="I55" s="14">
        <v>24.876482996125702</v>
      </c>
      <c r="J55" s="14">
        <v>24.554518623212505</v>
      </c>
      <c r="K55" s="17">
        <v>25.491238578680189</v>
      </c>
    </row>
    <row r="56" spans="1:11" x14ac:dyDescent="0.2">
      <c r="A56" s="65"/>
      <c r="B56" s="497" t="s">
        <v>399</v>
      </c>
      <c r="C56" s="519"/>
      <c r="D56" s="519"/>
      <c r="E56" s="519"/>
      <c r="F56" s="519"/>
      <c r="G56" s="519"/>
      <c r="H56" s="519"/>
      <c r="I56" s="519"/>
      <c r="J56" s="519"/>
      <c r="K56" s="519"/>
    </row>
    <row r="57" spans="1:11" x14ac:dyDescent="0.2">
      <c r="A57" s="68">
        <v>2003</v>
      </c>
      <c r="B57" s="14">
        <v>26.617070270270304</v>
      </c>
      <c r="C57" s="14">
        <v>24.928888888888892</v>
      </c>
      <c r="D57" s="264" t="s">
        <v>65</v>
      </c>
      <c r="E57" s="14">
        <v>28.053525423728797</v>
      </c>
      <c r="F57" s="14">
        <v>25.969824046920799</v>
      </c>
      <c r="G57" s="264" t="s">
        <v>65</v>
      </c>
      <c r="H57" s="264" t="s">
        <v>65</v>
      </c>
      <c r="I57" s="14">
        <v>26.440799999999999</v>
      </c>
      <c r="J57" s="14">
        <v>25.865990566037723</v>
      </c>
      <c r="K57" s="17">
        <v>26.864000000000001</v>
      </c>
    </row>
    <row r="58" spans="1:11" x14ac:dyDescent="0.2">
      <c r="A58" s="109">
        <v>2005</v>
      </c>
      <c r="B58" s="105">
        <v>26.228376623376771</v>
      </c>
      <c r="C58" s="105">
        <v>27.108986175115199</v>
      </c>
      <c r="D58" s="265" t="s">
        <v>65</v>
      </c>
      <c r="E58" s="105">
        <v>25.7731422505308</v>
      </c>
      <c r="F58" s="105">
        <v>26.295548455804074</v>
      </c>
      <c r="G58" s="105">
        <v>29.817333333333337</v>
      </c>
      <c r="H58" s="265" t="s">
        <v>65</v>
      </c>
      <c r="I58" s="105">
        <v>26.066212121212118</v>
      </c>
      <c r="J58" s="105">
        <v>26.263700657894709</v>
      </c>
      <c r="K58" s="106">
        <v>25.681063829787234</v>
      </c>
    </row>
    <row r="59" spans="1:11" x14ac:dyDescent="0.2">
      <c r="A59" s="16">
        <v>2007</v>
      </c>
      <c r="B59" s="14">
        <v>26.213457816235845</v>
      </c>
      <c r="C59" s="14">
        <v>26.634377358490582</v>
      </c>
      <c r="D59" s="264" t="s">
        <v>65</v>
      </c>
      <c r="E59" s="14">
        <v>26.009185022026497</v>
      </c>
      <c r="F59" s="14">
        <v>26.194794026776588</v>
      </c>
      <c r="G59" s="14">
        <v>28.639215017064842</v>
      </c>
      <c r="H59" s="264" t="s">
        <v>65</v>
      </c>
      <c r="I59" s="14">
        <v>26.101736842105257</v>
      </c>
      <c r="J59" s="14">
        <v>26.095717476270327</v>
      </c>
      <c r="K59" s="17">
        <v>25.998215488215479</v>
      </c>
    </row>
    <row r="60" spans="1:11" x14ac:dyDescent="0.2">
      <c r="A60" s="108">
        <v>2009</v>
      </c>
      <c r="B60" s="105">
        <v>25.844306416573946</v>
      </c>
      <c r="C60" s="105">
        <v>26.291014492753622</v>
      </c>
      <c r="D60" s="265" t="s">
        <v>65</v>
      </c>
      <c r="E60" s="105">
        <v>25.67671202809484</v>
      </c>
      <c r="F60" s="105">
        <v>25.693051776649749</v>
      </c>
      <c r="G60" s="105">
        <v>29.454976923076931</v>
      </c>
      <c r="H60" s="265" t="s">
        <v>65</v>
      </c>
      <c r="I60" s="105">
        <v>25.742728842832474</v>
      </c>
      <c r="J60" s="105">
        <v>25.704486625514452</v>
      </c>
      <c r="K60" s="106">
        <v>25.867383177570083</v>
      </c>
    </row>
    <row r="61" spans="1:11" x14ac:dyDescent="0.2">
      <c r="A61" s="16">
        <v>2010</v>
      </c>
      <c r="B61" s="14">
        <v>25.966757785467131</v>
      </c>
      <c r="C61" s="14">
        <v>26.058981132075477</v>
      </c>
      <c r="D61" s="14">
        <v>36.65428571428572</v>
      </c>
      <c r="E61" s="14">
        <v>25.938098619760304</v>
      </c>
      <c r="F61" s="14">
        <v>25.761639464784579</v>
      </c>
      <c r="G61" s="14">
        <v>28.864072781655032</v>
      </c>
      <c r="H61" s="264" t="s">
        <v>65</v>
      </c>
      <c r="I61" s="14">
        <v>25.74276378896883</v>
      </c>
      <c r="J61" s="14">
        <v>25.759249265785538</v>
      </c>
      <c r="K61" s="17">
        <v>25.938484018264855</v>
      </c>
    </row>
    <row r="62" spans="1:11" x14ac:dyDescent="0.2">
      <c r="A62" s="108">
        <v>2011</v>
      </c>
      <c r="B62" s="105">
        <v>26.014580845833539</v>
      </c>
      <c r="C62" s="105">
        <v>26.176388577827542</v>
      </c>
      <c r="D62" s="105">
        <v>26.568000000000001</v>
      </c>
      <c r="E62" s="105">
        <v>25.97788369225924</v>
      </c>
      <c r="F62" s="105">
        <v>25.90363820171261</v>
      </c>
      <c r="G62" s="105">
        <v>28.057909156452769</v>
      </c>
      <c r="H62" s="265" t="s">
        <v>65</v>
      </c>
      <c r="I62" s="105">
        <v>25.886260268050169</v>
      </c>
      <c r="J62" s="105">
        <v>25.879671021632038</v>
      </c>
      <c r="K62" s="106">
        <v>25.95351242444594</v>
      </c>
    </row>
    <row r="63" spans="1:11" x14ac:dyDescent="0.2">
      <c r="A63" s="16">
        <v>2012</v>
      </c>
      <c r="B63" s="14">
        <v>26.260341178444804</v>
      </c>
      <c r="C63" s="14">
        <v>26.76459991254919</v>
      </c>
      <c r="D63" s="14">
        <v>26.90176470588235</v>
      </c>
      <c r="E63" s="14">
        <v>26.259471063406</v>
      </c>
      <c r="F63" s="14">
        <v>26.125348107882065</v>
      </c>
      <c r="G63" s="14">
        <v>29.050272309711293</v>
      </c>
      <c r="H63" s="264" t="s">
        <v>65</v>
      </c>
      <c r="I63" s="14">
        <v>25.924421641791042</v>
      </c>
      <c r="J63" s="14">
        <v>26.034421888486097</v>
      </c>
      <c r="K63" s="17">
        <v>26.012098387993341</v>
      </c>
    </row>
    <row r="64" spans="1:11" x14ac:dyDescent="0.2">
      <c r="A64" s="65"/>
      <c r="B64" s="497" t="s">
        <v>204</v>
      </c>
      <c r="C64" s="519"/>
      <c r="D64" s="519"/>
      <c r="E64" s="519"/>
      <c r="F64" s="519"/>
      <c r="G64" s="519"/>
      <c r="H64" s="519"/>
      <c r="I64" s="519"/>
      <c r="J64" s="519"/>
      <c r="K64" s="519"/>
    </row>
    <row r="65" spans="1:11" x14ac:dyDescent="0.2">
      <c r="A65" s="68">
        <v>2003</v>
      </c>
      <c r="B65" s="14">
        <v>30.7</v>
      </c>
      <c r="C65" s="14">
        <v>33.5</v>
      </c>
      <c r="D65" s="264" t="s">
        <v>65</v>
      </c>
      <c r="E65" s="14">
        <v>32</v>
      </c>
      <c r="F65" s="14">
        <v>29.6</v>
      </c>
      <c r="G65" s="14">
        <v>33</v>
      </c>
      <c r="H65" s="264" t="s">
        <v>65</v>
      </c>
      <c r="I65" s="14">
        <v>28.3</v>
      </c>
      <c r="J65" s="14">
        <v>29.5</v>
      </c>
      <c r="K65" s="17">
        <v>33.5</v>
      </c>
    </row>
    <row r="66" spans="1:11" x14ac:dyDescent="0.2">
      <c r="A66" s="109">
        <v>2005</v>
      </c>
      <c r="B66" s="105">
        <v>31.863210459000001</v>
      </c>
      <c r="C66" s="105">
        <v>38.571637842999998</v>
      </c>
      <c r="D66" s="105">
        <v>27.574999999999999</v>
      </c>
      <c r="E66" s="105">
        <v>32.427321429000003</v>
      </c>
      <c r="F66" s="105">
        <v>28.333616318000001</v>
      </c>
      <c r="G66" s="105">
        <v>37.353939394000001</v>
      </c>
      <c r="H66" s="105">
        <v>33.059166667</v>
      </c>
      <c r="I66" s="105">
        <v>28.771468144</v>
      </c>
      <c r="J66" s="105">
        <v>29.358181305999999</v>
      </c>
      <c r="K66" s="106">
        <v>31.077428570999999</v>
      </c>
    </row>
    <row r="67" spans="1:11" x14ac:dyDescent="0.2">
      <c r="A67" s="16">
        <v>2007</v>
      </c>
      <c r="B67" s="14">
        <v>30.895774579402939</v>
      </c>
      <c r="C67" s="14">
        <v>33.567019681349571</v>
      </c>
      <c r="D67" s="14">
        <v>28.79774193548387</v>
      </c>
      <c r="E67" s="14">
        <v>31.764964370546402</v>
      </c>
      <c r="F67" s="14">
        <v>27.883458737864107</v>
      </c>
      <c r="G67" s="14">
        <v>37.85</v>
      </c>
      <c r="H67" s="14">
        <v>32.624615384615382</v>
      </c>
      <c r="I67" s="14">
        <v>28.506810344827578</v>
      </c>
      <c r="J67" s="14">
        <v>29.630058275058282</v>
      </c>
      <c r="K67" s="17">
        <v>31.673754940711454</v>
      </c>
    </row>
    <row r="68" spans="1:11" x14ac:dyDescent="0.2">
      <c r="A68" s="108">
        <v>2009</v>
      </c>
      <c r="B68" s="105">
        <v>31.3</v>
      </c>
      <c r="C68" s="105">
        <v>32.71156162464986</v>
      </c>
      <c r="D68" s="105">
        <v>27.480769230769226</v>
      </c>
      <c r="E68" s="105">
        <v>32.128038555118849</v>
      </c>
      <c r="F68" s="105">
        <v>28.801533412887817</v>
      </c>
      <c r="G68" s="105">
        <v>36.923749999999998</v>
      </c>
      <c r="H68" s="105">
        <v>33.917272727272724</v>
      </c>
      <c r="I68" s="105">
        <v>28.768642972536352</v>
      </c>
      <c r="J68" s="105">
        <v>29.48240587349397</v>
      </c>
      <c r="K68" s="106">
        <v>31.320283687943263</v>
      </c>
    </row>
    <row r="69" spans="1:11" x14ac:dyDescent="0.2">
      <c r="A69" s="16">
        <v>2010</v>
      </c>
      <c r="B69" s="14">
        <v>29.683522877545613</v>
      </c>
      <c r="C69" s="14">
        <v>30.196344497607654</v>
      </c>
      <c r="D69" s="14">
        <v>27.992639999999998</v>
      </c>
      <c r="E69" s="14">
        <v>30.614858037352889</v>
      </c>
      <c r="F69" s="14">
        <v>27.723597828356645</v>
      </c>
      <c r="G69" s="14">
        <v>36.513912213740468</v>
      </c>
      <c r="H69" s="14" t="s">
        <v>133</v>
      </c>
      <c r="I69" s="14">
        <v>28.1</v>
      </c>
      <c r="J69" s="14">
        <v>28.7</v>
      </c>
      <c r="K69" s="17">
        <v>30.186167979002626</v>
      </c>
    </row>
    <row r="70" spans="1:11" x14ac:dyDescent="0.2">
      <c r="A70" s="108">
        <v>2011</v>
      </c>
      <c r="B70" s="105">
        <v>29.069936307275025</v>
      </c>
      <c r="C70" s="105">
        <v>30.118361853088494</v>
      </c>
      <c r="D70" s="105">
        <v>28.237959183673468</v>
      </c>
      <c r="E70" s="105">
        <v>29.830636768230072</v>
      </c>
      <c r="F70" s="105">
        <v>27.235771583956488</v>
      </c>
      <c r="G70" s="105">
        <v>35.072990325417749</v>
      </c>
      <c r="H70" s="105">
        <v>32.547777777777782</v>
      </c>
      <c r="I70" s="105">
        <v>27.985304910955207</v>
      </c>
      <c r="J70" s="105">
        <v>28.298213116380598</v>
      </c>
      <c r="K70" s="106">
        <v>29.42578988941548</v>
      </c>
    </row>
    <row r="71" spans="1:11" x14ac:dyDescent="0.2">
      <c r="A71" s="16">
        <v>2012</v>
      </c>
      <c r="B71" s="14">
        <v>28.5</v>
      </c>
      <c r="C71" s="14">
        <v>29</v>
      </c>
      <c r="D71" s="14">
        <v>28.1</v>
      </c>
      <c r="E71" s="14">
        <v>29.1</v>
      </c>
      <c r="F71" s="14">
        <v>27.1</v>
      </c>
      <c r="G71" s="14">
        <v>33.4</v>
      </c>
      <c r="H71" s="14">
        <v>42.3</v>
      </c>
      <c r="I71" s="14">
        <v>27.8</v>
      </c>
      <c r="J71" s="14">
        <v>28</v>
      </c>
      <c r="K71" s="17">
        <v>29</v>
      </c>
    </row>
    <row r="72" spans="1:11" x14ac:dyDescent="0.2">
      <c r="A72" s="65"/>
      <c r="B72" s="497" t="s">
        <v>205</v>
      </c>
      <c r="C72" s="519"/>
      <c r="D72" s="519"/>
      <c r="E72" s="519"/>
      <c r="F72" s="519"/>
      <c r="G72" s="519"/>
      <c r="H72" s="519"/>
      <c r="I72" s="519"/>
      <c r="J72" s="519"/>
      <c r="K72" s="519"/>
    </row>
    <row r="73" spans="1:11" x14ac:dyDescent="0.2">
      <c r="A73" s="68">
        <v>2003</v>
      </c>
      <c r="B73" s="14">
        <v>33</v>
      </c>
      <c r="C73" s="14">
        <v>36.6</v>
      </c>
      <c r="D73" s="14">
        <v>36.700000000000003</v>
      </c>
      <c r="E73" s="14">
        <v>32.6</v>
      </c>
      <c r="F73" s="14">
        <v>32.200000000000003</v>
      </c>
      <c r="G73" s="14">
        <v>32.1</v>
      </c>
      <c r="H73" s="14">
        <v>31.6</v>
      </c>
      <c r="I73" s="14">
        <v>34.799999999999997</v>
      </c>
      <c r="J73" s="14">
        <v>34.1</v>
      </c>
      <c r="K73" s="17">
        <v>37</v>
      </c>
    </row>
    <row r="74" spans="1:11" x14ac:dyDescent="0.2">
      <c r="A74" s="109">
        <v>2005</v>
      </c>
      <c r="B74" s="105">
        <v>32.976760448999997</v>
      </c>
      <c r="C74" s="105">
        <v>36.200000000000003</v>
      </c>
      <c r="D74" s="105">
        <v>26.3</v>
      </c>
      <c r="E74" s="105">
        <v>32.888010499000004</v>
      </c>
      <c r="F74" s="105">
        <v>32.059983021999997</v>
      </c>
      <c r="G74" s="105">
        <v>32.211802042999999</v>
      </c>
      <c r="H74" s="105">
        <v>31.570988023999998</v>
      </c>
      <c r="I74" s="105">
        <v>34.265026087000003</v>
      </c>
      <c r="J74" s="105">
        <v>34.067427226</v>
      </c>
      <c r="K74" s="106">
        <v>37.490965731999999</v>
      </c>
    </row>
    <row r="75" spans="1:11" x14ac:dyDescent="0.2">
      <c r="A75" s="16">
        <v>2007</v>
      </c>
      <c r="B75" s="14">
        <v>32.834901738473199</v>
      </c>
      <c r="C75" s="14">
        <v>36.600782080485914</v>
      </c>
      <c r="D75" s="14">
        <v>36.545636363636333</v>
      </c>
      <c r="E75" s="14">
        <v>32.781284185493533</v>
      </c>
      <c r="F75" s="14">
        <v>31.730642763445637</v>
      </c>
      <c r="G75" s="14">
        <v>31.971957906397122</v>
      </c>
      <c r="H75" s="14">
        <v>31.364123314065509</v>
      </c>
      <c r="I75" s="14">
        <v>33.394396396396374</v>
      </c>
      <c r="J75" s="14">
        <v>34.07251001335117</v>
      </c>
      <c r="K75" s="17">
        <v>37.994055118110211</v>
      </c>
    </row>
    <row r="76" spans="1:11" x14ac:dyDescent="0.2">
      <c r="A76" s="108">
        <v>2009</v>
      </c>
      <c r="B76" s="105">
        <v>32.767837482048826</v>
      </c>
      <c r="C76" s="105">
        <v>36.575143623132902</v>
      </c>
      <c r="D76" s="105">
        <v>35.762376237623755</v>
      </c>
      <c r="E76" s="105">
        <v>32.952217526063684</v>
      </c>
      <c r="F76" s="105">
        <v>31.488119865319856</v>
      </c>
      <c r="G76" s="105">
        <v>32.029118181818191</v>
      </c>
      <c r="H76" s="105">
        <v>31.682294117647061</v>
      </c>
      <c r="I76" s="105">
        <v>33.987148760330577</v>
      </c>
      <c r="J76" s="105">
        <v>33.968884615384617</v>
      </c>
      <c r="K76" s="106">
        <v>37.877304687500001</v>
      </c>
    </row>
    <row r="77" spans="1:11" x14ac:dyDescent="0.2">
      <c r="A77" s="16">
        <v>2010</v>
      </c>
      <c r="B77" s="14">
        <v>32.690254687500008</v>
      </c>
      <c r="C77" s="14">
        <v>36.438306569343069</v>
      </c>
      <c r="D77" s="14">
        <v>36.217565217391304</v>
      </c>
      <c r="E77" s="14">
        <v>33.176462931522359</v>
      </c>
      <c r="F77" s="14">
        <v>31.420294117647071</v>
      </c>
      <c r="G77" s="14">
        <v>31.919540277205993</v>
      </c>
      <c r="H77" s="14">
        <v>31.516299376299376</v>
      </c>
      <c r="I77" s="14">
        <v>34.028568773234198</v>
      </c>
      <c r="J77" s="14">
        <v>33.509617336977747</v>
      </c>
      <c r="K77" s="17">
        <v>37.632420634920628</v>
      </c>
    </row>
    <row r="78" spans="1:11" x14ac:dyDescent="0.2">
      <c r="A78" s="108">
        <v>2011</v>
      </c>
      <c r="B78" s="105">
        <v>32.669632404762794</v>
      </c>
      <c r="C78" s="105">
        <v>36.664297397769516</v>
      </c>
      <c r="D78" s="105">
        <v>35.340507246376809</v>
      </c>
      <c r="E78" s="105">
        <v>32.971741558096269</v>
      </c>
      <c r="F78" s="105">
        <v>31.428047281323881</v>
      </c>
      <c r="G78" s="105">
        <v>31.845228413331615</v>
      </c>
      <c r="H78" s="105">
        <v>31.881229508196721</v>
      </c>
      <c r="I78" s="105">
        <v>34.213525046382195</v>
      </c>
      <c r="J78" s="105">
        <v>33.595937169078717</v>
      </c>
      <c r="K78" s="106">
        <v>39.098785425101212</v>
      </c>
    </row>
    <row r="79" spans="1:11" x14ac:dyDescent="0.2">
      <c r="A79" s="82">
        <v>2012</v>
      </c>
      <c r="B79" s="83">
        <v>32.5</v>
      </c>
      <c r="C79" s="83">
        <v>35.6</v>
      </c>
      <c r="D79" s="83">
        <v>34.6</v>
      </c>
      <c r="E79" s="83">
        <v>32.9</v>
      </c>
      <c r="F79" s="83">
        <v>31.4</v>
      </c>
      <c r="G79" s="83">
        <v>31.6</v>
      </c>
      <c r="H79" s="83">
        <v>31.6</v>
      </c>
      <c r="I79" s="83">
        <v>33.299999999999997</v>
      </c>
      <c r="J79" s="83">
        <v>33.6</v>
      </c>
      <c r="K79" s="84">
        <v>38</v>
      </c>
    </row>
    <row r="80" spans="1:11" ht="37.5" customHeight="1" x14ac:dyDescent="0.2">
      <c r="A80" s="479" t="s">
        <v>426</v>
      </c>
      <c r="B80" s="479"/>
      <c r="C80" s="479"/>
      <c r="D80" s="479"/>
      <c r="E80" s="479"/>
      <c r="F80" s="479"/>
      <c r="G80" s="479"/>
      <c r="H80" s="479"/>
      <c r="I80" s="479"/>
      <c r="J80" s="479"/>
      <c r="K80" s="479"/>
    </row>
    <row r="81" spans="1:1" x14ac:dyDescent="0.2">
      <c r="A81" s="37"/>
    </row>
  </sheetData>
  <mergeCells count="25">
    <mergeCell ref="B16:K16"/>
    <mergeCell ref="B24:K24"/>
    <mergeCell ref="A80:K80"/>
    <mergeCell ref="B32:K32"/>
    <mergeCell ref="B40:K40"/>
    <mergeCell ref="B48:K48"/>
    <mergeCell ref="B56:K56"/>
    <mergeCell ref="B64:K64"/>
    <mergeCell ref="B72:K72"/>
    <mergeCell ref="H4:H6"/>
    <mergeCell ref="I4:I6"/>
    <mergeCell ref="J4:J6"/>
    <mergeCell ref="K4:K6"/>
    <mergeCell ref="B7:K7"/>
    <mergeCell ref="B8:K8"/>
    <mergeCell ref="A1:B1"/>
    <mergeCell ref="A2:K2"/>
    <mergeCell ref="A3:A7"/>
    <mergeCell ref="C3:K3"/>
    <mergeCell ref="B4:B6"/>
    <mergeCell ref="C4:C6"/>
    <mergeCell ref="D4:D6"/>
    <mergeCell ref="E4:E6"/>
    <mergeCell ref="F4:F6"/>
    <mergeCell ref="G4:G6"/>
  </mergeCells>
  <phoneticPr fontId="44" type="noConversion"/>
  <hyperlinks>
    <hyperlink ref="A1" location="Inhalt!A1" display="Inhalt!A1"/>
  </hyperlinks>
  <pageMargins left="0.70866141732283472" right="0.70866141732283472" top="0.78740157480314965" bottom="0.78740157480314965" header="0.31496062992125984" footer="0.31496062992125984"/>
  <pageSetup paperSize="9" scale="69" orientation="portrait" r:id="rId1"/>
  <headerFooter scaleWithDoc="0">
    <oddHeader>&amp;CBildungsbericht 2014 - (Web-)Tabellen F5</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enableFormatConditionsCalculation="0">
    <pageSetUpPr fitToPage="1"/>
  </sheetPr>
  <dimension ref="A1:U28"/>
  <sheetViews>
    <sheetView zoomScaleNormal="100" workbookViewId="0">
      <selection sqref="A1:B1"/>
    </sheetView>
  </sheetViews>
  <sheetFormatPr baseColWidth="10" defaultRowHeight="12" x14ac:dyDescent="0.2"/>
  <cols>
    <col min="1" max="1" width="20.140625" style="30" customWidth="1"/>
    <col min="2" max="15" width="6.28515625" style="30" customWidth="1"/>
    <col min="16" max="16" width="6.28515625" style="31" customWidth="1"/>
    <col min="17" max="21" width="6.28515625" style="30" customWidth="1"/>
    <col min="22" max="16384" width="11.42578125" style="30"/>
  </cols>
  <sheetData>
    <row r="1" spans="1:21" ht="25.5" customHeight="1" x14ac:dyDescent="0.2">
      <c r="A1" s="507" t="s">
        <v>52</v>
      </c>
      <c r="B1" s="507"/>
    </row>
    <row r="2" spans="1:21" ht="19.5" customHeight="1" x14ac:dyDescent="0.2">
      <c r="A2" s="525" t="s">
        <v>373</v>
      </c>
      <c r="B2" s="525"/>
      <c r="C2" s="525"/>
      <c r="D2" s="525"/>
      <c r="E2" s="525"/>
      <c r="F2" s="525"/>
      <c r="G2" s="525"/>
      <c r="H2" s="525"/>
      <c r="I2" s="525"/>
      <c r="J2" s="525"/>
      <c r="K2" s="525"/>
      <c r="L2" s="525"/>
      <c r="M2" s="525"/>
      <c r="N2" s="525"/>
      <c r="O2" s="525"/>
      <c r="P2" s="525"/>
      <c r="Q2" s="525"/>
      <c r="R2" s="525"/>
      <c r="S2" s="525"/>
      <c r="T2" s="525"/>
      <c r="U2" s="525"/>
    </row>
    <row r="3" spans="1:21" x14ac:dyDescent="0.2">
      <c r="A3" s="520" t="s">
        <v>87</v>
      </c>
      <c r="B3" s="124">
        <v>1993</v>
      </c>
      <c r="C3" s="124">
        <v>1994</v>
      </c>
      <c r="D3" s="124">
        <v>1995</v>
      </c>
      <c r="E3" s="124">
        <v>1996</v>
      </c>
      <c r="F3" s="125">
        <v>1997</v>
      </c>
      <c r="G3" s="124">
        <v>1998</v>
      </c>
      <c r="H3" s="124">
        <v>1999</v>
      </c>
      <c r="I3" s="124">
        <v>2000</v>
      </c>
      <c r="J3" s="124">
        <v>2001</v>
      </c>
      <c r="K3" s="124">
        <v>2002</v>
      </c>
      <c r="L3" s="124">
        <v>2003</v>
      </c>
      <c r="M3" s="124">
        <v>2004</v>
      </c>
      <c r="N3" s="124">
        <v>2005</v>
      </c>
      <c r="O3" s="124">
        <v>2006</v>
      </c>
      <c r="P3" s="124">
        <v>2007</v>
      </c>
      <c r="Q3" s="126">
        <v>2008</v>
      </c>
      <c r="R3" s="126">
        <v>2009</v>
      </c>
      <c r="S3" s="126">
        <v>2010</v>
      </c>
      <c r="T3" s="126">
        <v>2011</v>
      </c>
      <c r="U3" s="126">
        <v>2012</v>
      </c>
    </row>
    <row r="4" spans="1:21" ht="12.75" customHeight="1" x14ac:dyDescent="0.2">
      <c r="A4" s="521"/>
      <c r="B4" s="522" t="s">
        <v>85</v>
      </c>
      <c r="C4" s="523"/>
      <c r="D4" s="523"/>
      <c r="E4" s="523"/>
      <c r="F4" s="523"/>
      <c r="G4" s="523"/>
      <c r="H4" s="523"/>
      <c r="I4" s="523"/>
      <c r="J4" s="523"/>
      <c r="K4" s="523"/>
      <c r="L4" s="523"/>
      <c r="M4" s="523"/>
      <c r="N4" s="523"/>
      <c r="O4" s="523"/>
      <c r="P4" s="523"/>
      <c r="Q4" s="523"/>
      <c r="R4" s="523"/>
      <c r="S4" s="523"/>
      <c r="T4" s="523"/>
      <c r="U4" s="523"/>
    </row>
    <row r="5" spans="1:21" ht="27.75" customHeight="1" x14ac:dyDescent="0.2">
      <c r="A5" s="43" t="s">
        <v>53</v>
      </c>
      <c r="B5" s="409">
        <v>20690</v>
      </c>
      <c r="C5" s="409">
        <v>21993</v>
      </c>
      <c r="D5" s="409">
        <v>22014</v>
      </c>
      <c r="E5" s="409">
        <v>22494</v>
      </c>
      <c r="F5" s="410">
        <v>23858</v>
      </c>
      <c r="G5" s="409">
        <v>24597</v>
      </c>
      <c r="H5" s="409">
        <v>24269</v>
      </c>
      <c r="I5" s="409">
        <v>25533</v>
      </c>
      <c r="J5" s="410">
        <v>24585</v>
      </c>
      <c r="K5" s="409">
        <v>23662</v>
      </c>
      <c r="L5" s="409">
        <v>22900</v>
      </c>
      <c r="M5" s="409">
        <v>23107</v>
      </c>
      <c r="N5" s="410">
        <v>25911</v>
      </c>
      <c r="O5" s="409">
        <v>24253</v>
      </c>
      <c r="P5" s="409">
        <v>23814</v>
      </c>
      <c r="Q5" s="411">
        <v>25166</v>
      </c>
      <c r="R5" s="411">
        <v>25068</v>
      </c>
      <c r="S5" s="411">
        <v>25600</v>
      </c>
      <c r="T5" s="411">
        <v>26959</v>
      </c>
      <c r="U5" s="411">
        <v>26797</v>
      </c>
    </row>
    <row r="6" spans="1:21" ht="12.75" customHeight="1" x14ac:dyDescent="0.2">
      <c r="A6" s="127" t="s">
        <v>54</v>
      </c>
      <c r="B6" s="100" t="s">
        <v>43</v>
      </c>
      <c r="C6" s="100" t="s">
        <v>43</v>
      </c>
      <c r="D6" s="100" t="s">
        <v>43</v>
      </c>
      <c r="E6" s="100" t="s">
        <v>43</v>
      </c>
      <c r="F6" s="128" t="s">
        <v>43</v>
      </c>
      <c r="G6" s="100" t="s">
        <v>43</v>
      </c>
      <c r="H6" s="407">
        <v>20.399999999999999</v>
      </c>
      <c r="I6" s="407">
        <v>20.5</v>
      </c>
      <c r="J6" s="408">
        <v>19.2</v>
      </c>
      <c r="K6" s="407">
        <v>18.600000000000001</v>
      </c>
      <c r="L6" s="407">
        <v>18.5</v>
      </c>
      <c r="M6" s="407">
        <v>19.5</v>
      </c>
      <c r="N6" s="408">
        <v>22.8</v>
      </c>
      <c r="O6" s="407">
        <v>22</v>
      </c>
      <c r="P6" s="407">
        <v>22</v>
      </c>
      <c r="Q6" s="379">
        <v>23</v>
      </c>
      <c r="R6" s="379">
        <v>22</v>
      </c>
      <c r="S6" s="379">
        <v>21</v>
      </c>
      <c r="T6" s="379">
        <v>21</v>
      </c>
      <c r="U6" s="379">
        <v>19</v>
      </c>
    </row>
    <row r="7" spans="1:21" ht="12.75" customHeight="1" x14ac:dyDescent="0.2">
      <c r="A7" s="34" t="s">
        <v>49</v>
      </c>
      <c r="B7" s="46">
        <v>1579</v>
      </c>
      <c r="C7" s="46">
        <v>1795</v>
      </c>
      <c r="D7" s="46">
        <v>1801</v>
      </c>
      <c r="E7" s="46">
        <v>1829</v>
      </c>
      <c r="F7" s="412">
        <v>1925</v>
      </c>
      <c r="G7" s="46">
        <v>1966</v>
      </c>
      <c r="H7" s="46">
        <v>2056</v>
      </c>
      <c r="I7" s="46">
        <v>2510</v>
      </c>
      <c r="J7" s="412">
        <v>2384</v>
      </c>
      <c r="K7" s="46">
        <v>2265</v>
      </c>
      <c r="L7" s="46">
        <v>2406</v>
      </c>
      <c r="M7" s="46">
        <v>2494</v>
      </c>
      <c r="N7" s="412">
        <v>2819</v>
      </c>
      <c r="O7" s="46">
        <v>2573</v>
      </c>
      <c r="P7" s="46">
        <v>2634</v>
      </c>
      <c r="Q7" s="413">
        <v>2661</v>
      </c>
      <c r="R7" s="413">
        <v>2611</v>
      </c>
      <c r="S7" s="413">
        <v>2740</v>
      </c>
      <c r="T7" s="413">
        <v>2690</v>
      </c>
      <c r="U7" s="413">
        <v>2882</v>
      </c>
    </row>
    <row r="8" spans="1:21" ht="12.75" customHeight="1" x14ac:dyDescent="0.2">
      <c r="A8" s="129" t="s">
        <v>54</v>
      </c>
      <c r="B8" s="95" t="s">
        <v>43</v>
      </c>
      <c r="C8" s="95" t="s">
        <v>43</v>
      </c>
      <c r="D8" s="95" t="s">
        <v>43</v>
      </c>
      <c r="E8" s="95" t="s">
        <v>43</v>
      </c>
      <c r="F8" s="130" t="s">
        <v>43</v>
      </c>
      <c r="G8" s="95" t="s">
        <v>43</v>
      </c>
      <c r="H8" s="414">
        <v>8.6</v>
      </c>
      <c r="I8" s="414">
        <v>9.6999999999999993</v>
      </c>
      <c r="J8" s="415">
        <v>8.6999999999999993</v>
      </c>
      <c r="K8" s="414">
        <v>8</v>
      </c>
      <c r="L8" s="414">
        <v>8.3000000000000007</v>
      </c>
      <c r="M8" s="414">
        <v>8.6</v>
      </c>
      <c r="N8" s="415">
        <v>9.8000000000000007</v>
      </c>
      <c r="O8" s="414">
        <v>8.9</v>
      </c>
      <c r="P8" s="414">
        <v>9</v>
      </c>
      <c r="Q8" s="357">
        <v>8.9</v>
      </c>
      <c r="R8" s="357">
        <v>9</v>
      </c>
      <c r="S8" s="357">
        <v>8</v>
      </c>
      <c r="T8" s="357">
        <v>8</v>
      </c>
      <c r="U8" s="357">
        <v>7</v>
      </c>
    </row>
    <row r="9" spans="1:21" ht="12.75" customHeight="1" x14ac:dyDescent="0.2">
      <c r="A9" s="34" t="s">
        <v>44</v>
      </c>
      <c r="B9" s="46">
        <v>68</v>
      </c>
      <c r="C9" s="46">
        <v>68</v>
      </c>
      <c r="D9" s="46">
        <v>48</v>
      </c>
      <c r="E9" s="46">
        <v>59</v>
      </c>
      <c r="F9" s="412">
        <v>63</v>
      </c>
      <c r="G9" s="46">
        <v>40</v>
      </c>
      <c r="H9" s="46">
        <v>66</v>
      </c>
      <c r="I9" s="46">
        <v>57</v>
      </c>
      <c r="J9" s="412">
        <v>78</v>
      </c>
      <c r="K9" s="46">
        <v>85</v>
      </c>
      <c r="L9" s="46">
        <v>85</v>
      </c>
      <c r="M9" s="46">
        <v>93</v>
      </c>
      <c r="N9" s="412">
        <v>90</v>
      </c>
      <c r="O9" s="46">
        <v>90</v>
      </c>
      <c r="P9" s="46">
        <v>110</v>
      </c>
      <c r="Q9" s="413">
        <v>110</v>
      </c>
      <c r="R9" s="413">
        <v>101</v>
      </c>
      <c r="S9" s="413">
        <v>115</v>
      </c>
      <c r="T9" s="413">
        <v>138</v>
      </c>
      <c r="U9" s="413">
        <v>129</v>
      </c>
    </row>
    <row r="10" spans="1:21" ht="12.75" customHeight="1" x14ac:dyDescent="0.2">
      <c r="A10" s="129" t="s">
        <v>54</v>
      </c>
      <c r="B10" s="95" t="s">
        <v>43</v>
      </c>
      <c r="C10" s="95" t="s">
        <v>43</v>
      </c>
      <c r="D10" s="95" t="s">
        <v>43</v>
      </c>
      <c r="E10" s="95" t="s">
        <v>43</v>
      </c>
      <c r="F10" s="130" t="s">
        <v>43</v>
      </c>
      <c r="G10" s="95" t="s">
        <v>43</v>
      </c>
      <c r="H10" s="414">
        <v>3.1</v>
      </c>
      <c r="I10" s="414">
        <v>2.4</v>
      </c>
      <c r="J10" s="415">
        <v>3.2</v>
      </c>
      <c r="K10" s="414">
        <v>3.5</v>
      </c>
      <c r="L10" s="414">
        <v>3.4</v>
      </c>
      <c r="M10" s="414">
        <v>3.7</v>
      </c>
      <c r="N10" s="415">
        <v>3.5</v>
      </c>
      <c r="O10" s="414">
        <v>3.4</v>
      </c>
      <c r="P10" s="414">
        <v>4.0999999999999996</v>
      </c>
      <c r="Q10" s="357">
        <v>4</v>
      </c>
      <c r="R10" s="357">
        <v>3.6</v>
      </c>
      <c r="S10" s="357">
        <v>3.9</v>
      </c>
      <c r="T10" s="357">
        <v>5</v>
      </c>
      <c r="U10" s="357">
        <v>4</v>
      </c>
    </row>
    <row r="11" spans="1:21" ht="24" x14ac:dyDescent="0.2">
      <c r="A11" s="34" t="s">
        <v>55</v>
      </c>
      <c r="B11" s="46">
        <v>2086</v>
      </c>
      <c r="C11" s="46">
        <v>2285</v>
      </c>
      <c r="D11" s="46">
        <v>2465</v>
      </c>
      <c r="E11" s="46">
        <v>2621</v>
      </c>
      <c r="F11" s="412">
        <v>2752</v>
      </c>
      <c r="G11" s="46">
        <v>2896</v>
      </c>
      <c r="H11" s="46">
        <v>3038</v>
      </c>
      <c r="I11" s="46">
        <v>3234</v>
      </c>
      <c r="J11" s="412">
        <v>3382</v>
      </c>
      <c r="K11" s="46">
        <v>3114</v>
      </c>
      <c r="L11" s="46">
        <v>3335</v>
      </c>
      <c r="M11" s="46">
        <v>3326</v>
      </c>
      <c r="N11" s="412">
        <v>3810</v>
      </c>
      <c r="O11" s="46">
        <v>3784</v>
      </c>
      <c r="P11" s="46">
        <v>3364</v>
      </c>
      <c r="Q11" s="413">
        <v>3767</v>
      </c>
      <c r="R11" s="413">
        <v>3549</v>
      </c>
      <c r="S11" s="413">
        <v>3534</v>
      </c>
      <c r="T11" s="413">
        <v>3761</v>
      </c>
      <c r="U11" s="413">
        <v>3509</v>
      </c>
    </row>
    <row r="12" spans="1:21" ht="12.75" customHeight="1" x14ac:dyDescent="0.2">
      <c r="A12" s="129" t="s">
        <v>54</v>
      </c>
      <c r="B12" s="95" t="s">
        <v>43</v>
      </c>
      <c r="C12" s="95" t="s">
        <v>43</v>
      </c>
      <c r="D12" s="95" t="s">
        <v>43</v>
      </c>
      <c r="E12" s="95" t="s">
        <v>43</v>
      </c>
      <c r="F12" s="130" t="s">
        <v>43</v>
      </c>
      <c r="G12" s="95" t="s">
        <v>43</v>
      </c>
      <c r="H12" s="414">
        <v>10.1</v>
      </c>
      <c r="I12" s="414">
        <v>9.9</v>
      </c>
      <c r="J12" s="415">
        <v>9.9</v>
      </c>
      <c r="K12" s="414">
        <v>9</v>
      </c>
      <c r="L12" s="414">
        <v>9.9</v>
      </c>
      <c r="M12" s="414">
        <v>10.3</v>
      </c>
      <c r="N12" s="415">
        <v>12.5</v>
      </c>
      <c r="O12" s="414">
        <v>12.8</v>
      </c>
      <c r="P12" s="414">
        <v>11.6</v>
      </c>
      <c r="Q12" s="357">
        <v>12.5</v>
      </c>
      <c r="R12" s="357">
        <v>12</v>
      </c>
      <c r="S12" s="357">
        <v>11</v>
      </c>
      <c r="T12" s="357">
        <v>10</v>
      </c>
      <c r="U12" s="357">
        <v>9</v>
      </c>
    </row>
    <row r="13" spans="1:21" ht="12.75" customHeight="1" x14ac:dyDescent="0.2">
      <c r="A13" s="34" t="s">
        <v>48</v>
      </c>
      <c r="B13" s="46">
        <v>6019</v>
      </c>
      <c r="C13" s="46">
        <v>6796</v>
      </c>
      <c r="D13" s="46">
        <v>6924</v>
      </c>
      <c r="E13" s="46">
        <v>7004</v>
      </c>
      <c r="F13" s="412">
        <v>7330</v>
      </c>
      <c r="G13" s="46">
        <v>7616</v>
      </c>
      <c r="H13" s="46">
        <v>7392</v>
      </c>
      <c r="I13" s="46">
        <v>7606</v>
      </c>
      <c r="J13" s="412">
        <v>7093</v>
      </c>
      <c r="K13" s="46">
        <v>6574</v>
      </c>
      <c r="L13" s="46">
        <v>6412</v>
      </c>
      <c r="M13" s="46">
        <v>6345</v>
      </c>
      <c r="N13" s="412">
        <v>7068</v>
      </c>
      <c r="O13" s="46">
        <v>6658</v>
      </c>
      <c r="P13" s="46">
        <v>6861</v>
      </c>
      <c r="Q13" s="413">
        <v>7303</v>
      </c>
      <c r="R13" s="413">
        <v>7425</v>
      </c>
      <c r="S13" s="413">
        <v>8092</v>
      </c>
      <c r="T13" s="413">
        <v>8460</v>
      </c>
      <c r="U13" s="413">
        <v>8717</v>
      </c>
    </row>
    <row r="14" spans="1:21" ht="12.75" customHeight="1" x14ac:dyDescent="0.2">
      <c r="A14" s="129" t="s">
        <v>54</v>
      </c>
      <c r="B14" s="95" t="s">
        <v>43</v>
      </c>
      <c r="C14" s="95" t="s">
        <v>43</v>
      </c>
      <c r="D14" s="95" t="s">
        <v>43</v>
      </c>
      <c r="E14" s="95" t="s">
        <v>43</v>
      </c>
      <c r="F14" s="130" t="s">
        <v>43</v>
      </c>
      <c r="G14" s="95" t="s">
        <v>43</v>
      </c>
      <c r="H14" s="414">
        <v>32.299999999999997</v>
      </c>
      <c r="I14" s="414">
        <v>31.5</v>
      </c>
      <c r="J14" s="415">
        <v>29.1</v>
      </c>
      <c r="K14" s="414">
        <v>27.7</v>
      </c>
      <c r="L14" s="414">
        <v>28.8</v>
      </c>
      <c r="M14" s="414">
        <v>30.9</v>
      </c>
      <c r="N14" s="415">
        <v>37.299999999999997</v>
      </c>
      <c r="O14" s="414">
        <v>37.1</v>
      </c>
      <c r="P14" s="414">
        <v>38.9</v>
      </c>
      <c r="Q14" s="357">
        <v>41</v>
      </c>
      <c r="R14" s="357">
        <v>39</v>
      </c>
      <c r="S14" s="357">
        <v>38</v>
      </c>
      <c r="T14" s="357">
        <v>35</v>
      </c>
      <c r="U14" s="357">
        <v>32</v>
      </c>
    </row>
    <row r="15" spans="1:21" ht="24" x14ac:dyDescent="0.2">
      <c r="A15" s="34" t="s">
        <v>84</v>
      </c>
      <c r="B15" s="46">
        <v>7847</v>
      </c>
      <c r="C15" s="46">
        <v>7415</v>
      </c>
      <c r="D15" s="46">
        <v>7228</v>
      </c>
      <c r="E15" s="46">
        <v>7337</v>
      </c>
      <c r="F15" s="412">
        <v>8098</v>
      </c>
      <c r="G15" s="46">
        <v>8491</v>
      </c>
      <c r="H15" s="46">
        <v>7911</v>
      </c>
      <c r="I15" s="46">
        <v>8397</v>
      </c>
      <c r="J15" s="412">
        <v>8088</v>
      </c>
      <c r="K15" s="46">
        <v>8062</v>
      </c>
      <c r="L15" s="46">
        <v>7193</v>
      </c>
      <c r="M15" s="46">
        <v>7447</v>
      </c>
      <c r="N15" s="412">
        <v>8224</v>
      </c>
      <c r="O15" s="46">
        <v>7560</v>
      </c>
      <c r="P15" s="46">
        <v>7222</v>
      </c>
      <c r="Q15" s="413">
        <v>7352</v>
      </c>
      <c r="R15" s="413">
        <v>7700</v>
      </c>
      <c r="S15" s="413">
        <v>7287</v>
      </c>
      <c r="T15" s="413">
        <v>7771</v>
      </c>
      <c r="U15" s="413">
        <v>7350</v>
      </c>
    </row>
    <row r="16" spans="1:21" x14ac:dyDescent="0.2">
      <c r="A16" s="129" t="s">
        <v>54</v>
      </c>
      <c r="B16" s="95" t="s">
        <v>43</v>
      </c>
      <c r="C16" s="95" t="s">
        <v>43</v>
      </c>
      <c r="D16" s="95" t="s">
        <v>43</v>
      </c>
      <c r="E16" s="95" t="s">
        <v>43</v>
      </c>
      <c r="F16" s="130" t="s">
        <v>43</v>
      </c>
      <c r="G16" s="95" t="s">
        <v>43</v>
      </c>
      <c r="H16" s="414">
        <v>61.8</v>
      </c>
      <c r="I16" s="414">
        <v>68.599999999999994</v>
      </c>
      <c r="J16" s="415">
        <v>69.2</v>
      </c>
      <c r="K16" s="414">
        <v>71.099999999999994</v>
      </c>
      <c r="L16" s="414">
        <v>65.3</v>
      </c>
      <c r="M16" s="414">
        <v>68.7</v>
      </c>
      <c r="N16" s="415">
        <v>77.3</v>
      </c>
      <c r="O16" s="414">
        <v>72</v>
      </c>
      <c r="P16" s="414">
        <v>69.8</v>
      </c>
      <c r="Q16" s="357">
        <v>70.900000000000006</v>
      </c>
      <c r="R16" s="357">
        <v>74</v>
      </c>
      <c r="S16" s="357">
        <v>69</v>
      </c>
      <c r="T16" s="357">
        <v>72</v>
      </c>
      <c r="U16" s="357">
        <v>65</v>
      </c>
    </row>
    <row r="17" spans="1:21" ht="12.75" customHeight="1" x14ac:dyDescent="0.2">
      <c r="A17" s="34" t="s">
        <v>56</v>
      </c>
      <c r="B17" s="46">
        <v>581</v>
      </c>
      <c r="C17" s="46">
        <v>585</v>
      </c>
      <c r="D17" s="46">
        <v>588</v>
      </c>
      <c r="E17" s="46">
        <v>548</v>
      </c>
      <c r="F17" s="412">
        <v>546</v>
      </c>
      <c r="G17" s="46">
        <v>540</v>
      </c>
      <c r="H17" s="46">
        <v>660</v>
      </c>
      <c r="I17" s="46">
        <v>537</v>
      </c>
      <c r="J17" s="412">
        <v>512</v>
      </c>
      <c r="K17" s="46">
        <v>544</v>
      </c>
      <c r="L17" s="46">
        <v>532</v>
      </c>
      <c r="M17" s="46">
        <v>511</v>
      </c>
      <c r="N17" s="412">
        <v>668</v>
      </c>
      <c r="O17" s="46">
        <v>558</v>
      </c>
      <c r="P17" s="46">
        <v>519</v>
      </c>
      <c r="Q17" s="413">
        <v>476</v>
      </c>
      <c r="R17" s="413">
        <v>510</v>
      </c>
      <c r="S17" s="413">
        <v>481</v>
      </c>
      <c r="T17" s="413">
        <v>488</v>
      </c>
      <c r="U17" s="413">
        <v>492</v>
      </c>
    </row>
    <row r="18" spans="1:21" ht="12.75" customHeight="1" x14ac:dyDescent="0.2">
      <c r="A18" s="129" t="s">
        <v>54</v>
      </c>
      <c r="B18" s="95" t="s">
        <v>43</v>
      </c>
      <c r="C18" s="95" t="s">
        <v>43</v>
      </c>
      <c r="D18" s="95" t="s">
        <v>43</v>
      </c>
      <c r="E18" s="95" t="s">
        <v>43</v>
      </c>
      <c r="F18" s="130" t="s">
        <v>43</v>
      </c>
      <c r="G18" s="95" t="s">
        <v>43</v>
      </c>
      <c r="H18" s="414">
        <v>74</v>
      </c>
      <c r="I18" s="414">
        <v>57.1</v>
      </c>
      <c r="J18" s="415">
        <v>51.2</v>
      </c>
      <c r="K18" s="414">
        <v>55.6</v>
      </c>
      <c r="L18" s="414">
        <v>57.6</v>
      </c>
      <c r="M18" s="414">
        <v>57.8</v>
      </c>
      <c r="N18" s="415">
        <v>75.900000000000006</v>
      </c>
      <c r="O18" s="414">
        <v>64.099999999999994</v>
      </c>
      <c r="P18" s="414">
        <v>58.1</v>
      </c>
      <c r="Q18" s="357">
        <v>51.9</v>
      </c>
      <c r="R18" s="357">
        <v>55.4</v>
      </c>
      <c r="S18" s="357">
        <v>53.3</v>
      </c>
      <c r="T18" s="357">
        <v>55</v>
      </c>
      <c r="U18" s="357">
        <v>56</v>
      </c>
    </row>
    <row r="19" spans="1:21" ht="24" x14ac:dyDescent="0.2">
      <c r="A19" s="34" t="s">
        <v>57</v>
      </c>
      <c r="B19" s="46">
        <v>535</v>
      </c>
      <c r="C19" s="46">
        <v>573</v>
      </c>
      <c r="D19" s="46">
        <v>507</v>
      </c>
      <c r="E19" s="46">
        <v>512</v>
      </c>
      <c r="F19" s="412">
        <v>521</v>
      </c>
      <c r="G19" s="46">
        <v>562</v>
      </c>
      <c r="H19" s="46">
        <v>522</v>
      </c>
      <c r="I19" s="46">
        <v>531</v>
      </c>
      <c r="J19" s="412">
        <v>472</v>
      </c>
      <c r="K19" s="46">
        <v>448</v>
      </c>
      <c r="L19" s="46">
        <v>501</v>
      </c>
      <c r="M19" s="46">
        <v>538</v>
      </c>
      <c r="N19" s="412">
        <v>575</v>
      </c>
      <c r="O19" s="46">
        <v>498</v>
      </c>
      <c r="P19" s="46">
        <v>555</v>
      </c>
      <c r="Q19" s="413">
        <v>535</v>
      </c>
      <c r="R19" s="413">
        <v>484</v>
      </c>
      <c r="S19" s="413">
        <v>538</v>
      </c>
      <c r="T19" s="413">
        <v>539</v>
      </c>
      <c r="U19" s="413">
        <v>573</v>
      </c>
    </row>
    <row r="20" spans="1:21" ht="12.75" customHeight="1" x14ac:dyDescent="0.2">
      <c r="A20" s="129" t="s">
        <v>54</v>
      </c>
      <c r="B20" s="95" t="s">
        <v>43</v>
      </c>
      <c r="C20" s="95" t="s">
        <v>43</v>
      </c>
      <c r="D20" s="95" t="s">
        <v>43</v>
      </c>
      <c r="E20" s="95" t="s">
        <v>43</v>
      </c>
      <c r="F20" s="130" t="s">
        <v>43</v>
      </c>
      <c r="G20" s="95" t="s">
        <v>43</v>
      </c>
      <c r="H20" s="414">
        <v>16.2</v>
      </c>
      <c r="I20" s="414">
        <v>18</v>
      </c>
      <c r="J20" s="415">
        <v>16.5</v>
      </c>
      <c r="K20" s="414">
        <v>17</v>
      </c>
      <c r="L20" s="414">
        <v>19.2</v>
      </c>
      <c r="M20" s="414">
        <v>20.8</v>
      </c>
      <c r="N20" s="415">
        <v>22.7</v>
      </c>
      <c r="O20" s="414">
        <v>20.5</v>
      </c>
      <c r="P20" s="414">
        <v>24</v>
      </c>
      <c r="Q20" s="357">
        <v>23</v>
      </c>
      <c r="R20" s="357">
        <v>20</v>
      </c>
      <c r="S20" s="357">
        <v>23</v>
      </c>
      <c r="T20" s="357">
        <v>23</v>
      </c>
      <c r="U20" s="357">
        <v>23</v>
      </c>
    </row>
    <row r="21" spans="1:21" ht="12.75" customHeight="1" x14ac:dyDescent="0.2">
      <c r="A21" s="34" t="s">
        <v>58</v>
      </c>
      <c r="B21" s="46">
        <v>1653</v>
      </c>
      <c r="C21" s="46">
        <v>2209</v>
      </c>
      <c r="D21" s="46">
        <v>2151</v>
      </c>
      <c r="E21" s="46">
        <v>2307</v>
      </c>
      <c r="F21" s="412">
        <v>2292</v>
      </c>
      <c r="G21" s="46">
        <v>2172</v>
      </c>
      <c r="H21" s="46">
        <v>2342</v>
      </c>
      <c r="I21" s="46">
        <v>2398</v>
      </c>
      <c r="J21" s="412">
        <v>2299</v>
      </c>
      <c r="K21" s="46">
        <v>2332</v>
      </c>
      <c r="L21" s="46">
        <v>2153</v>
      </c>
      <c r="M21" s="46">
        <v>2112</v>
      </c>
      <c r="N21" s="412">
        <v>2336</v>
      </c>
      <c r="O21" s="46">
        <v>2206</v>
      </c>
      <c r="P21" s="46">
        <v>2247</v>
      </c>
      <c r="Q21" s="413">
        <v>2541</v>
      </c>
      <c r="R21" s="413">
        <v>2340</v>
      </c>
      <c r="S21" s="413">
        <v>2561</v>
      </c>
      <c r="T21" s="413">
        <v>2833</v>
      </c>
      <c r="U21" s="413">
        <v>2860</v>
      </c>
    </row>
    <row r="22" spans="1:21" ht="12.75" customHeight="1" x14ac:dyDescent="0.2">
      <c r="A22" s="129" t="s">
        <v>54</v>
      </c>
      <c r="B22" s="95" t="s">
        <v>43</v>
      </c>
      <c r="C22" s="95" t="s">
        <v>43</v>
      </c>
      <c r="D22" s="95" t="s">
        <v>43</v>
      </c>
      <c r="E22" s="95" t="s">
        <v>43</v>
      </c>
      <c r="F22" s="130" t="s">
        <v>43</v>
      </c>
      <c r="G22" s="95" t="s">
        <v>43</v>
      </c>
      <c r="H22" s="414">
        <v>13.5</v>
      </c>
      <c r="I22" s="414">
        <v>13.5</v>
      </c>
      <c r="J22" s="415">
        <v>12.5</v>
      </c>
      <c r="K22" s="414">
        <v>13.2</v>
      </c>
      <c r="L22" s="414">
        <v>13.5</v>
      </c>
      <c r="M22" s="414">
        <v>14.8</v>
      </c>
      <c r="N22" s="415">
        <v>18</v>
      </c>
      <c r="O22" s="414">
        <v>18.399999999999999</v>
      </c>
      <c r="P22" s="414">
        <v>20</v>
      </c>
      <c r="Q22" s="357">
        <v>23</v>
      </c>
      <c r="R22" s="357">
        <v>21</v>
      </c>
      <c r="S22" s="357">
        <v>21.9</v>
      </c>
      <c r="T22" s="357">
        <v>24</v>
      </c>
      <c r="U22" s="357">
        <v>24</v>
      </c>
    </row>
    <row r="23" spans="1:21" ht="12.75" customHeight="1" x14ac:dyDescent="0.2">
      <c r="A23" s="34" t="s">
        <v>59</v>
      </c>
      <c r="B23" s="46">
        <v>239</v>
      </c>
      <c r="C23" s="46">
        <v>208</v>
      </c>
      <c r="D23" s="46">
        <v>241</v>
      </c>
      <c r="E23" s="46">
        <v>242</v>
      </c>
      <c r="F23" s="412">
        <v>257</v>
      </c>
      <c r="G23" s="46">
        <v>252</v>
      </c>
      <c r="H23" s="46">
        <v>282</v>
      </c>
      <c r="I23" s="46">
        <v>263</v>
      </c>
      <c r="J23" s="412">
        <v>277</v>
      </c>
      <c r="K23" s="46">
        <v>238</v>
      </c>
      <c r="L23" s="46">
        <v>283</v>
      </c>
      <c r="M23" s="46">
        <v>241</v>
      </c>
      <c r="N23" s="412">
        <v>321</v>
      </c>
      <c r="O23" s="46">
        <v>291</v>
      </c>
      <c r="P23" s="46">
        <v>254</v>
      </c>
      <c r="Q23" s="413">
        <v>319</v>
      </c>
      <c r="R23" s="413">
        <v>256</v>
      </c>
      <c r="S23" s="413">
        <v>252</v>
      </c>
      <c r="T23" s="413">
        <v>247</v>
      </c>
      <c r="U23" s="413">
        <v>255</v>
      </c>
    </row>
    <row r="24" spans="1:21" ht="12.75" customHeight="1" x14ac:dyDescent="0.2">
      <c r="A24" s="127" t="s">
        <v>54</v>
      </c>
      <c r="B24" s="100" t="s">
        <v>43</v>
      </c>
      <c r="C24" s="100" t="s">
        <v>43</v>
      </c>
      <c r="D24" s="100" t="s">
        <v>43</v>
      </c>
      <c r="E24" s="100" t="s">
        <v>43</v>
      </c>
      <c r="F24" s="128" t="s">
        <v>43</v>
      </c>
      <c r="G24" s="100" t="s">
        <v>43</v>
      </c>
      <c r="H24" s="407">
        <v>5.2</v>
      </c>
      <c r="I24" s="407">
        <v>4.7</v>
      </c>
      <c r="J24" s="408">
        <v>4.9000000000000004</v>
      </c>
      <c r="K24" s="407">
        <v>4.3</v>
      </c>
      <c r="L24" s="407">
        <v>5.2</v>
      </c>
      <c r="M24" s="407">
        <v>4.4000000000000004</v>
      </c>
      <c r="N24" s="408">
        <v>5.7</v>
      </c>
      <c r="O24" s="407">
        <v>5.0999999999999996</v>
      </c>
      <c r="P24" s="407">
        <v>4.3</v>
      </c>
      <c r="Q24" s="379">
        <v>5.2</v>
      </c>
      <c r="R24" s="379">
        <v>4</v>
      </c>
      <c r="S24" s="379">
        <v>3.7</v>
      </c>
      <c r="T24" s="379">
        <v>4</v>
      </c>
      <c r="U24" s="379">
        <v>4</v>
      </c>
    </row>
    <row r="25" spans="1:21" ht="36.75" customHeight="1" x14ac:dyDescent="0.2">
      <c r="A25" s="405" t="s">
        <v>88</v>
      </c>
      <c r="B25" s="46">
        <v>12262</v>
      </c>
      <c r="C25" s="46">
        <v>13993</v>
      </c>
      <c r="D25" s="46">
        <v>14198</v>
      </c>
      <c r="E25" s="46">
        <v>14609</v>
      </c>
      <c r="F25" s="412">
        <v>15214</v>
      </c>
      <c r="G25" s="46">
        <v>15566</v>
      </c>
      <c r="H25" s="46">
        <v>15698</v>
      </c>
      <c r="I25" s="46">
        <v>16599</v>
      </c>
      <c r="J25" s="412">
        <v>15985</v>
      </c>
      <c r="K25" s="46">
        <v>15056</v>
      </c>
      <c r="L25" s="46">
        <v>15175</v>
      </c>
      <c r="M25" s="46">
        <v>15149</v>
      </c>
      <c r="N25" s="412">
        <v>17019</v>
      </c>
      <c r="O25" s="46">
        <v>16135</v>
      </c>
      <c r="P25" s="46">
        <v>16073</v>
      </c>
      <c r="Q25" s="413">
        <v>17338</v>
      </c>
      <c r="R25" s="413">
        <v>16858</v>
      </c>
      <c r="S25" s="413">
        <v>17832</v>
      </c>
      <c r="T25" s="413">
        <v>18700</v>
      </c>
      <c r="U25" s="413">
        <v>18955</v>
      </c>
    </row>
    <row r="26" spans="1:21" ht="27" customHeight="1" x14ac:dyDescent="0.2">
      <c r="A26" s="131" t="s">
        <v>106</v>
      </c>
      <c r="B26" s="100" t="s">
        <v>43</v>
      </c>
      <c r="C26" s="100" t="s">
        <v>43</v>
      </c>
      <c r="D26" s="100" t="s">
        <v>43</v>
      </c>
      <c r="E26" s="100" t="s">
        <v>43</v>
      </c>
      <c r="F26" s="100" t="s">
        <v>43</v>
      </c>
      <c r="G26" s="100" t="s">
        <v>43</v>
      </c>
      <c r="H26" s="407">
        <v>14.9</v>
      </c>
      <c r="I26" s="407">
        <v>14.9</v>
      </c>
      <c r="J26" s="408">
        <v>13.9</v>
      </c>
      <c r="K26" s="407">
        <v>13.1</v>
      </c>
      <c r="L26" s="407">
        <v>13.6</v>
      </c>
      <c r="M26" s="407">
        <v>14.2</v>
      </c>
      <c r="N26" s="408">
        <v>16.7</v>
      </c>
      <c r="O26" s="407">
        <v>16.3</v>
      </c>
      <c r="P26" s="407">
        <v>16.3</v>
      </c>
      <c r="Q26" s="379">
        <v>17.2</v>
      </c>
      <c r="R26" s="379">
        <v>15.8</v>
      </c>
      <c r="S26" s="379">
        <v>15.5</v>
      </c>
      <c r="T26" s="379">
        <v>16</v>
      </c>
      <c r="U26" s="379">
        <v>15</v>
      </c>
    </row>
    <row r="27" spans="1:21" ht="47.25" customHeight="1" x14ac:dyDescent="0.2">
      <c r="A27" s="524" t="s">
        <v>406</v>
      </c>
      <c r="B27" s="524"/>
      <c r="C27" s="524"/>
      <c r="D27" s="524"/>
      <c r="E27" s="524"/>
      <c r="F27" s="524"/>
      <c r="G27" s="524"/>
      <c r="H27" s="524"/>
      <c r="I27" s="524"/>
      <c r="J27" s="524"/>
      <c r="K27" s="524"/>
      <c r="L27" s="524"/>
      <c r="M27" s="524"/>
      <c r="N27" s="524"/>
      <c r="O27" s="524"/>
      <c r="P27" s="524"/>
      <c r="Q27" s="524"/>
      <c r="R27" s="524"/>
      <c r="S27" s="524"/>
      <c r="T27" s="524"/>
      <c r="U27" s="524"/>
    </row>
    <row r="28" spans="1:21" ht="14.25" customHeight="1" x14ac:dyDescent="0.2">
      <c r="A28" s="526" t="s">
        <v>427</v>
      </c>
      <c r="B28" s="526"/>
      <c r="C28" s="526"/>
      <c r="D28" s="526"/>
      <c r="E28" s="526"/>
      <c r="F28" s="526"/>
      <c r="G28" s="526"/>
      <c r="H28" s="526"/>
      <c r="I28" s="526"/>
      <c r="J28" s="526"/>
      <c r="K28" s="526"/>
      <c r="L28" s="526"/>
      <c r="M28" s="526"/>
      <c r="N28" s="526"/>
      <c r="O28" s="526"/>
      <c r="P28" s="526"/>
      <c r="Q28" s="526"/>
      <c r="R28" s="526"/>
      <c r="S28" s="526"/>
      <c r="T28" s="526"/>
      <c r="U28" s="526"/>
    </row>
  </sheetData>
  <mergeCells count="6">
    <mergeCell ref="A3:A4"/>
    <mergeCell ref="A1:B1"/>
    <mergeCell ref="B4:U4"/>
    <mergeCell ref="A27:U27"/>
    <mergeCell ref="A2:U2"/>
    <mergeCell ref="A28:U28"/>
  </mergeCells>
  <phoneticPr fontId="13" type="noConversion"/>
  <hyperlinks>
    <hyperlink ref="A1" location="Inhalt!A1" display="Inhalt!A1"/>
  </hyperlinks>
  <pageMargins left="0.70866141732283472" right="0.70866141732283472" top="0.78740157480314965" bottom="0.78740157480314965" header="0.31496062992125984" footer="0.31496062992125984"/>
  <pageSetup paperSize="9" scale="91" orientation="landscape" r:id="rId1"/>
  <headerFooter scaleWithDoc="0">
    <oddHeader>&amp;CBildungsbericht 2014 - (Web-)Tabellen F5</oddHeader>
  </headerFooter>
  <colBreaks count="1" manualBreakCount="1">
    <brk id="19"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pageSetUpPr fitToPage="1"/>
  </sheetPr>
  <dimension ref="A1:G45"/>
  <sheetViews>
    <sheetView zoomScaleNormal="100" workbookViewId="0">
      <selection sqref="A1:B1"/>
    </sheetView>
  </sheetViews>
  <sheetFormatPr baseColWidth="10" defaultRowHeight="12.75" x14ac:dyDescent="0.2"/>
  <cols>
    <col min="1" max="1" width="6.5703125" style="296" customWidth="1"/>
    <col min="2" max="2" width="19" customWidth="1"/>
    <col min="3" max="3" width="21.42578125" bestFit="1" customWidth="1"/>
    <col min="4" max="4" width="23.28515625" customWidth="1"/>
  </cols>
  <sheetData>
    <row r="1" spans="1:7" ht="25.5" customHeight="1" x14ac:dyDescent="0.2">
      <c r="A1" s="507" t="s">
        <v>52</v>
      </c>
      <c r="B1" s="507"/>
    </row>
    <row r="2" spans="1:7" ht="18" customHeight="1" x14ac:dyDescent="0.2">
      <c r="A2" s="511" t="s">
        <v>374</v>
      </c>
      <c r="B2" s="511"/>
      <c r="C2" s="511"/>
      <c r="D2" s="511"/>
      <c r="E2" s="511"/>
      <c r="G2" s="2"/>
    </row>
    <row r="3" spans="1:7" x14ac:dyDescent="0.2">
      <c r="A3" s="512"/>
      <c r="B3" s="512"/>
      <c r="C3" s="512"/>
      <c r="D3" s="512"/>
      <c r="E3" s="512"/>
      <c r="G3" s="2"/>
    </row>
    <row r="4" spans="1:7" ht="48.75" customHeight="1" x14ac:dyDescent="0.2">
      <c r="A4" s="530" t="s">
        <v>83</v>
      </c>
      <c r="B4" s="132" t="s">
        <v>357</v>
      </c>
      <c r="C4" s="132" t="s">
        <v>358</v>
      </c>
      <c r="D4" s="132" t="s">
        <v>359</v>
      </c>
      <c r="E4" s="186" t="s">
        <v>98</v>
      </c>
      <c r="G4" s="2"/>
    </row>
    <row r="5" spans="1:7" ht="12.75" customHeight="1" x14ac:dyDescent="0.2">
      <c r="A5" s="531"/>
      <c r="B5" s="527" t="s">
        <v>100</v>
      </c>
      <c r="C5" s="527"/>
      <c r="D5" s="527"/>
      <c r="E5" s="527"/>
      <c r="G5" s="2"/>
    </row>
    <row r="6" spans="1:7" x14ac:dyDescent="0.2">
      <c r="A6" s="385">
        <v>2005</v>
      </c>
      <c r="B6" s="90">
        <v>27.838128318318734</v>
      </c>
      <c r="C6" s="90">
        <v>30.952677488248941</v>
      </c>
      <c r="D6" s="90">
        <v>7.5986327719579876</v>
      </c>
      <c r="E6" s="90">
        <v>33.610561421474337</v>
      </c>
      <c r="G6" s="2"/>
    </row>
    <row r="7" spans="1:7" x14ac:dyDescent="0.2">
      <c r="A7" s="386">
        <v>2006</v>
      </c>
      <c r="B7" s="133">
        <v>27.757873910486069</v>
      </c>
      <c r="C7" s="133">
        <v>32.123221412564227</v>
      </c>
      <c r="D7" s="133">
        <v>8.260131932662814</v>
      </c>
      <c r="E7" s="133">
        <v>31.858772744286888</v>
      </c>
      <c r="G7" s="2"/>
    </row>
    <row r="8" spans="1:7" x14ac:dyDescent="0.2">
      <c r="A8" s="385">
        <v>2007</v>
      </c>
      <c r="B8" s="90">
        <v>27.433895364188448</v>
      </c>
      <c r="C8" s="90">
        <v>30.5816453547584</v>
      </c>
      <c r="D8" s="90">
        <v>7.9405718381049368</v>
      </c>
      <c r="E8" s="90">
        <v>34.043887442948211</v>
      </c>
      <c r="G8" s="2"/>
    </row>
    <row r="9" spans="1:7" x14ac:dyDescent="0.2">
      <c r="A9" s="386">
        <v>2008</v>
      </c>
      <c r="B9" s="133">
        <v>27.161784742686169</v>
      </c>
      <c r="C9" s="133">
        <v>30.231263325140212</v>
      </c>
      <c r="D9" s="133">
        <v>7.5634740649203103</v>
      </c>
      <c r="E9" s="133">
        <v>35.043477867253316</v>
      </c>
      <c r="G9" s="2"/>
    </row>
    <row r="10" spans="1:7" x14ac:dyDescent="0.2">
      <c r="A10" s="385">
        <v>2009</v>
      </c>
      <c r="B10" s="90">
        <v>26.360087618365764</v>
      </c>
      <c r="C10" s="90">
        <v>30.981359789306811</v>
      </c>
      <c r="D10" s="90">
        <v>7.6146155616354294</v>
      </c>
      <c r="E10" s="90">
        <v>35.043937030691993</v>
      </c>
      <c r="G10" s="2"/>
    </row>
    <row r="11" spans="1:7" x14ac:dyDescent="0.2">
      <c r="A11" s="386">
        <v>2010</v>
      </c>
      <c r="B11" s="133">
        <v>26.465418541273607</v>
      </c>
      <c r="C11" s="133">
        <v>31.051553706480899</v>
      </c>
      <c r="D11" s="133">
        <v>7.9644590650347515</v>
      </c>
      <c r="E11" s="133">
        <v>34.518568687210745</v>
      </c>
      <c r="G11" s="2"/>
    </row>
    <row r="12" spans="1:7" x14ac:dyDescent="0.2">
      <c r="A12" s="385">
        <v>2011</v>
      </c>
      <c r="B12" s="90">
        <v>27.230026189585388</v>
      </c>
      <c r="C12" s="90">
        <v>30.928539845583487</v>
      </c>
      <c r="D12" s="90">
        <v>8.4677391925444709</v>
      </c>
      <c r="E12" s="90">
        <v>33.373694772286655</v>
      </c>
    </row>
    <row r="13" spans="1:7" x14ac:dyDescent="0.2">
      <c r="A13" s="386">
        <v>2012</v>
      </c>
      <c r="B13" s="134">
        <v>27.208216828010297</v>
      </c>
      <c r="C13" s="134">
        <v>30.941214477480589</v>
      </c>
      <c r="D13" s="134">
        <v>7.7534060400815434</v>
      </c>
      <c r="E13" s="134">
        <v>34.097162654427578</v>
      </c>
    </row>
    <row r="14" spans="1:7" ht="12.75" customHeight="1" x14ac:dyDescent="0.2">
      <c r="A14" s="527" t="s">
        <v>238</v>
      </c>
      <c r="B14" s="528"/>
      <c r="C14" s="528"/>
      <c r="D14" s="528"/>
      <c r="E14" s="528"/>
    </row>
    <row r="15" spans="1:7" x14ac:dyDescent="0.2">
      <c r="A15" s="385">
        <v>2005</v>
      </c>
      <c r="B15" s="90">
        <v>33.974649162516975</v>
      </c>
      <c r="C15" s="90">
        <v>22.317790855590765</v>
      </c>
      <c r="D15" s="90">
        <v>6.4282480760525118</v>
      </c>
      <c r="E15" s="90">
        <v>37.279311905839748</v>
      </c>
    </row>
    <row r="16" spans="1:7" x14ac:dyDescent="0.2">
      <c r="A16" s="386">
        <v>2006</v>
      </c>
      <c r="B16" s="133">
        <v>33.711442786069654</v>
      </c>
      <c r="C16" s="133">
        <v>24.696517412935322</v>
      </c>
      <c r="D16" s="133">
        <v>5.6716417910447765</v>
      </c>
      <c r="E16" s="133">
        <v>35.920398009950247</v>
      </c>
    </row>
    <row r="17" spans="1:5" x14ac:dyDescent="0.2">
      <c r="A17" s="385">
        <v>2007</v>
      </c>
      <c r="B17" s="90">
        <v>34.239824785544812</v>
      </c>
      <c r="C17" s="90">
        <v>24.091987588976092</v>
      </c>
      <c r="D17" s="90">
        <v>5.7492243110056584</v>
      </c>
      <c r="E17" s="90">
        <v>35.918963314473444</v>
      </c>
    </row>
    <row r="18" spans="1:5" x14ac:dyDescent="0.2">
      <c r="A18" s="386">
        <v>2008</v>
      </c>
      <c r="B18" s="133">
        <v>30.13154628940184</v>
      </c>
      <c r="C18" s="133">
        <v>24.162323157110947</v>
      </c>
      <c r="D18" s="133">
        <v>6.3539339786547533</v>
      </c>
      <c r="E18" s="133">
        <v>39.352196574832462</v>
      </c>
    </row>
    <row r="19" spans="1:5" x14ac:dyDescent="0.2">
      <c r="A19" s="385">
        <v>2009</v>
      </c>
      <c r="B19" s="90">
        <v>30.72107322526551</v>
      </c>
      <c r="C19" s="90">
        <v>25.869200670765792</v>
      </c>
      <c r="D19" s="90">
        <v>6.1822247065399658</v>
      </c>
      <c r="E19" s="90">
        <v>37.227501397428732</v>
      </c>
    </row>
    <row r="20" spans="1:5" x14ac:dyDescent="0.2">
      <c r="A20" s="386">
        <v>2010</v>
      </c>
      <c r="B20" s="133">
        <v>29.334758215335295</v>
      </c>
      <c r="C20" s="133">
        <v>27.464600587763826</v>
      </c>
      <c r="D20" s="133">
        <v>7.6320242229940325</v>
      </c>
      <c r="E20" s="133">
        <v>35.568616973906849</v>
      </c>
    </row>
    <row r="21" spans="1:5" x14ac:dyDescent="0.2">
      <c r="A21" s="385">
        <v>2011</v>
      </c>
      <c r="B21" s="90">
        <v>29.816135084427771</v>
      </c>
      <c r="C21" s="90">
        <v>27.827392120075046</v>
      </c>
      <c r="D21" s="90">
        <v>5.9737335834896816</v>
      </c>
      <c r="E21" s="90">
        <v>36.3827392120075</v>
      </c>
    </row>
    <row r="22" spans="1:5" x14ac:dyDescent="0.2">
      <c r="A22" s="386">
        <v>2012</v>
      </c>
      <c r="B22" s="134">
        <v>29.520343169114781</v>
      </c>
      <c r="C22" s="134">
        <v>27.505524502794749</v>
      </c>
      <c r="D22" s="134">
        <v>7.2273495385415316</v>
      </c>
      <c r="E22" s="134">
        <v>35.746782789548945</v>
      </c>
    </row>
    <row r="23" spans="1:5" ht="12.75" customHeight="1" x14ac:dyDescent="0.2">
      <c r="A23" s="527" t="s">
        <v>99</v>
      </c>
      <c r="B23" s="529"/>
      <c r="C23" s="529"/>
      <c r="D23" s="529"/>
      <c r="E23" s="529"/>
    </row>
    <row r="24" spans="1:5" x14ac:dyDescent="0.2">
      <c r="A24" s="385">
        <v>2005</v>
      </c>
      <c r="B24" s="90">
        <v>39.299999999999997</v>
      </c>
      <c r="C24" s="90">
        <v>33.5</v>
      </c>
      <c r="D24" s="90">
        <v>6.8</v>
      </c>
      <c r="E24" s="90">
        <v>20.399999999999999</v>
      </c>
    </row>
    <row r="25" spans="1:5" x14ac:dyDescent="0.2">
      <c r="A25" s="386">
        <v>2006</v>
      </c>
      <c r="B25" s="133">
        <v>32.433056325023088</v>
      </c>
      <c r="C25" s="133">
        <v>36.934441366574333</v>
      </c>
      <c r="D25" s="133">
        <v>10.197368421052632</v>
      </c>
      <c r="E25" s="133">
        <v>20.435133887349956</v>
      </c>
    </row>
    <row r="26" spans="1:5" x14ac:dyDescent="0.2">
      <c r="A26" s="385">
        <v>2007</v>
      </c>
      <c r="B26" s="90">
        <v>28.821733821733819</v>
      </c>
      <c r="C26" s="90">
        <v>38.962148962148966</v>
      </c>
      <c r="D26" s="90">
        <v>10.555555555555555</v>
      </c>
      <c r="E26" s="90">
        <v>21.660561660561662</v>
      </c>
    </row>
    <row r="27" spans="1:5" x14ac:dyDescent="0.2">
      <c r="A27" s="386">
        <v>2008</v>
      </c>
      <c r="B27" s="133">
        <v>29.165149860453827</v>
      </c>
      <c r="C27" s="133">
        <v>38.071835942240014</v>
      </c>
      <c r="D27" s="133">
        <v>10.350685596408203</v>
      </c>
      <c r="E27" s="133">
        <v>22.412328600897951</v>
      </c>
    </row>
    <row r="28" spans="1:5" x14ac:dyDescent="0.2">
      <c r="A28" s="385">
        <v>2009</v>
      </c>
      <c r="B28" s="90">
        <v>29.00479278263321</v>
      </c>
      <c r="C28" s="90">
        <v>36.374400902170848</v>
      </c>
      <c r="D28" s="90">
        <v>10.735833098393007</v>
      </c>
      <c r="E28" s="90">
        <v>23.884973216802933</v>
      </c>
    </row>
    <row r="29" spans="1:5" x14ac:dyDescent="0.2">
      <c r="A29" s="386">
        <v>2010</v>
      </c>
      <c r="B29" s="133">
        <v>29.975025542059257</v>
      </c>
      <c r="C29" s="133">
        <v>36.40027244863208</v>
      </c>
      <c r="D29" s="133">
        <v>10.693608809172437</v>
      </c>
      <c r="E29" s="133">
        <v>22.931093200136225</v>
      </c>
    </row>
    <row r="30" spans="1:5" x14ac:dyDescent="0.2">
      <c r="A30" s="385">
        <v>2011</v>
      </c>
      <c r="B30" s="90">
        <v>29.806316716187958</v>
      </c>
      <c r="C30" s="90">
        <v>34.69792010564543</v>
      </c>
      <c r="D30" s="90">
        <v>11.488940244305052</v>
      </c>
      <c r="E30" s="90">
        <v>24.00682293386156</v>
      </c>
    </row>
    <row r="31" spans="1:5" x14ac:dyDescent="0.2">
      <c r="A31" s="387">
        <v>2012</v>
      </c>
      <c r="B31" s="134">
        <v>30.067834043224483</v>
      </c>
      <c r="C31" s="134">
        <v>36.020402797496978</v>
      </c>
      <c r="D31" s="134">
        <v>11.111111111111111</v>
      </c>
      <c r="E31" s="134">
        <v>22.800652048167429</v>
      </c>
    </row>
    <row r="32" spans="1:5" x14ac:dyDescent="0.2">
      <c r="A32" s="336" t="s">
        <v>324</v>
      </c>
      <c r="B32" s="89"/>
      <c r="C32" s="89"/>
      <c r="D32" s="89"/>
      <c r="E32" s="89"/>
    </row>
    <row r="33" spans="1:5" ht="12.75" customHeight="1" x14ac:dyDescent="0.2">
      <c r="A33" s="510" t="s">
        <v>325</v>
      </c>
      <c r="B33" s="510"/>
      <c r="C33" s="510"/>
      <c r="D33" s="510"/>
      <c r="E33" s="510"/>
    </row>
    <row r="34" spans="1:5" ht="24.75" customHeight="1" x14ac:dyDescent="0.2">
      <c r="A34" s="510" t="s">
        <v>428</v>
      </c>
      <c r="B34" s="510"/>
      <c r="C34" s="510"/>
      <c r="D34" s="510"/>
      <c r="E34" s="510"/>
    </row>
    <row r="45" spans="1:5" x14ac:dyDescent="0.2">
      <c r="C45" s="60"/>
    </row>
  </sheetData>
  <mergeCells count="8">
    <mergeCell ref="A34:E34"/>
    <mergeCell ref="A1:B1"/>
    <mergeCell ref="A2:E3"/>
    <mergeCell ref="A14:E14"/>
    <mergeCell ref="A23:E23"/>
    <mergeCell ref="A33:E33"/>
    <mergeCell ref="A4:A5"/>
    <mergeCell ref="B5:E5"/>
  </mergeCells>
  <phoneticPr fontId="44" type="noConversion"/>
  <hyperlinks>
    <hyperlink ref="A1" location="Inhalt!A1" display="Inhalt!A1"/>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F5</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pageSetUpPr fitToPage="1"/>
  </sheetPr>
  <dimension ref="A1:AC88"/>
  <sheetViews>
    <sheetView zoomScaleNormal="100" workbookViewId="0">
      <selection sqref="A1:C1"/>
    </sheetView>
  </sheetViews>
  <sheetFormatPr baseColWidth="10" defaultRowHeight="12.75" x14ac:dyDescent="0.2"/>
  <cols>
    <col min="1" max="1" width="23.7109375" customWidth="1"/>
    <col min="2" max="2" width="7.28515625" customWidth="1"/>
    <col min="3" max="17" width="5" customWidth="1"/>
    <col min="18" max="20" width="6.85546875" customWidth="1"/>
    <col min="21" max="21" width="4.42578125" customWidth="1"/>
    <col min="22" max="22" width="4.42578125" style="37" customWidth="1"/>
    <col min="23" max="23" width="4.42578125" customWidth="1"/>
    <col min="24" max="24" width="4.42578125" style="37" customWidth="1"/>
    <col min="25" max="25" width="4.42578125" customWidth="1"/>
    <col min="26" max="26" width="4.42578125" style="37" customWidth="1"/>
    <col min="27" max="27" width="7" customWidth="1"/>
    <col min="28" max="28" width="7.28515625" customWidth="1"/>
    <col min="29" max="29" width="7.42578125" customWidth="1"/>
  </cols>
  <sheetData>
    <row r="1" spans="1:29" ht="25.5" customHeight="1" x14ac:dyDescent="0.2">
      <c r="A1" s="507" t="s">
        <v>52</v>
      </c>
      <c r="B1" s="507"/>
      <c r="C1" s="507"/>
      <c r="D1" s="78"/>
    </row>
    <row r="2" spans="1:29" ht="33.75" customHeight="1" x14ac:dyDescent="0.2">
      <c r="A2" s="472" t="s">
        <v>446</v>
      </c>
      <c r="B2" s="472"/>
      <c r="C2" s="472"/>
      <c r="D2" s="472"/>
      <c r="E2" s="472"/>
      <c r="F2" s="472"/>
      <c r="G2" s="472"/>
      <c r="H2" s="472"/>
      <c r="I2" s="472"/>
      <c r="J2" s="472"/>
      <c r="K2" s="472"/>
      <c r="L2" s="472"/>
      <c r="M2" s="472"/>
      <c r="N2" s="472"/>
      <c r="O2" s="472"/>
      <c r="P2" s="472"/>
      <c r="Q2" s="472"/>
      <c r="R2" s="472"/>
      <c r="S2" s="472"/>
      <c r="T2" s="472"/>
      <c r="U2" s="81"/>
      <c r="V2" s="81"/>
      <c r="W2" s="81"/>
      <c r="X2" s="81"/>
      <c r="Y2" s="81"/>
      <c r="Z2" s="81"/>
    </row>
    <row r="3" spans="1:29" ht="30" customHeight="1" x14ac:dyDescent="0.2">
      <c r="A3" s="548" t="s">
        <v>351</v>
      </c>
      <c r="B3" s="545" t="s">
        <v>130</v>
      </c>
      <c r="C3" s="500" t="s">
        <v>253</v>
      </c>
      <c r="D3" s="535"/>
      <c r="E3" s="536"/>
      <c r="F3" s="500" t="s">
        <v>254</v>
      </c>
      <c r="G3" s="535"/>
      <c r="H3" s="536"/>
      <c r="I3" s="500" t="s">
        <v>255</v>
      </c>
      <c r="J3" s="535"/>
      <c r="K3" s="536"/>
      <c r="L3" s="500" t="s">
        <v>256</v>
      </c>
      <c r="M3" s="535"/>
      <c r="N3" s="536"/>
      <c r="O3" s="496" t="s">
        <v>257</v>
      </c>
      <c r="P3" s="496"/>
      <c r="Q3" s="500"/>
      <c r="R3" s="500" t="s">
        <v>237</v>
      </c>
      <c r="S3" s="535"/>
      <c r="T3" s="535"/>
      <c r="V3"/>
      <c r="X3"/>
      <c r="Z3"/>
    </row>
    <row r="4" spans="1:29" ht="15" customHeight="1" x14ac:dyDescent="0.2">
      <c r="A4" s="549"/>
      <c r="B4" s="546"/>
      <c r="C4" s="538" t="s">
        <v>71</v>
      </c>
      <c r="D4" s="539"/>
      <c r="E4" s="539"/>
      <c r="F4" s="539"/>
      <c r="G4" s="539"/>
      <c r="H4" s="539"/>
      <c r="I4" s="539"/>
      <c r="J4" s="539"/>
      <c r="K4" s="539"/>
      <c r="L4" s="539"/>
      <c r="M4" s="539"/>
      <c r="N4" s="539"/>
      <c r="O4" s="539"/>
      <c r="P4" s="539"/>
      <c r="Q4" s="539"/>
      <c r="R4" s="539"/>
      <c r="S4" s="539"/>
      <c r="T4" s="539"/>
      <c r="U4" s="85"/>
      <c r="V4" s="85"/>
      <c r="W4" s="85"/>
      <c r="X4" s="85"/>
      <c r="Y4" s="85"/>
      <c r="Z4" s="85"/>
      <c r="AA4" s="85"/>
      <c r="AB4" s="85"/>
      <c r="AC4" s="85"/>
    </row>
    <row r="5" spans="1:29" ht="14.25" customHeight="1" x14ac:dyDescent="0.2">
      <c r="A5" s="549"/>
      <c r="B5" s="546"/>
      <c r="C5" s="285">
        <v>1</v>
      </c>
      <c r="D5" s="285">
        <v>5</v>
      </c>
      <c r="E5" s="285">
        <v>10</v>
      </c>
      <c r="F5" s="285">
        <v>1</v>
      </c>
      <c r="G5" s="285">
        <v>5</v>
      </c>
      <c r="H5" s="285">
        <v>10</v>
      </c>
      <c r="I5" s="285">
        <v>1</v>
      </c>
      <c r="J5" s="285">
        <v>5</v>
      </c>
      <c r="K5" s="285">
        <v>10</v>
      </c>
      <c r="L5" s="285">
        <v>1</v>
      </c>
      <c r="M5" s="285">
        <v>5</v>
      </c>
      <c r="N5" s="285">
        <v>10</v>
      </c>
      <c r="O5" s="285">
        <v>1</v>
      </c>
      <c r="P5" s="285">
        <v>5</v>
      </c>
      <c r="Q5" s="285">
        <v>10</v>
      </c>
      <c r="R5" s="285">
        <v>1</v>
      </c>
      <c r="S5" s="285">
        <v>5</v>
      </c>
      <c r="T5" s="191">
        <v>10</v>
      </c>
      <c r="U5" s="32"/>
      <c r="V5" s="32"/>
      <c r="W5" s="32"/>
      <c r="X5" s="32"/>
      <c r="Y5" s="32"/>
      <c r="Z5" s="32"/>
      <c r="AA5" s="32"/>
      <c r="AB5" s="32"/>
      <c r="AC5" s="32"/>
    </row>
    <row r="6" spans="1:29" ht="12.75" customHeight="1" x14ac:dyDescent="0.2">
      <c r="A6" s="550"/>
      <c r="B6" s="547"/>
      <c r="C6" s="540" t="s">
        <v>90</v>
      </c>
      <c r="D6" s="541"/>
      <c r="E6" s="541"/>
      <c r="F6" s="541"/>
      <c r="G6" s="541"/>
      <c r="H6" s="541"/>
      <c r="I6" s="541"/>
      <c r="J6" s="541"/>
      <c r="K6" s="541"/>
      <c r="L6" s="541"/>
      <c r="M6" s="541"/>
      <c r="N6" s="541"/>
      <c r="O6" s="541"/>
      <c r="P6" s="541"/>
      <c r="Q6" s="541"/>
      <c r="R6" s="540" t="s">
        <v>40</v>
      </c>
      <c r="S6" s="541"/>
      <c r="T6" s="541"/>
      <c r="U6" s="85"/>
      <c r="V6" s="85"/>
      <c r="W6" s="85"/>
      <c r="X6" s="85"/>
      <c r="Y6" s="85"/>
      <c r="Z6" s="85"/>
      <c r="AA6" s="532"/>
      <c r="AB6" s="532"/>
      <c r="AC6" s="532"/>
    </row>
    <row r="7" spans="1:29" ht="12.75" customHeight="1" x14ac:dyDescent="0.2">
      <c r="A7" s="551" t="s">
        <v>227</v>
      </c>
      <c r="B7" s="551"/>
      <c r="C7" s="551"/>
      <c r="D7" s="551"/>
      <c r="E7" s="551"/>
      <c r="F7" s="551"/>
      <c r="G7" s="551"/>
      <c r="H7" s="551"/>
      <c r="I7" s="551"/>
      <c r="J7" s="551"/>
      <c r="K7" s="551"/>
      <c r="L7" s="551"/>
      <c r="M7" s="551"/>
      <c r="N7" s="551"/>
      <c r="O7" s="551"/>
      <c r="P7" s="551"/>
      <c r="Q7" s="551"/>
      <c r="R7" s="551"/>
      <c r="S7" s="551"/>
      <c r="T7" s="551"/>
      <c r="U7" s="85"/>
      <c r="V7" s="85"/>
      <c r="W7" s="85"/>
      <c r="X7" s="85"/>
      <c r="Y7" s="85"/>
      <c r="Z7" s="85"/>
      <c r="AA7" s="85"/>
      <c r="AB7" s="85"/>
      <c r="AC7" s="85"/>
    </row>
    <row r="8" spans="1:29" x14ac:dyDescent="0.2">
      <c r="A8" s="337"/>
      <c r="B8" s="53">
        <v>1997</v>
      </c>
      <c r="C8" s="363">
        <v>62</v>
      </c>
      <c r="D8" s="426">
        <v>76</v>
      </c>
      <c r="E8" s="426">
        <v>70</v>
      </c>
      <c r="F8" s="363">
        <v>16</v>
      </c>
      <c r="G8" s="426">
        <v>5</v>
      </c>
      <c r="H8" s="426">
        <v>2</v>
      </c>
      <c r="I8" s="363">
        <v>3</v>
      </c>
      <c r="J8" s="426">
        <v>7</v>
      </c>
      <c r="K8" s="426">
        <v>12</v>
      </c>
      <c r="L8" s="363">
        <v>2</v>
      </c>
      <c r="M8" s="426">
        <v>3</v>
      </c>
      <c r="N8" s="426">
        <v>3</v>
      </c>
      <c r="O8" s="363">
        <v>17</v>
      </c>
      <c r="P8" s="426">
        <v>9</v>
      </c>
      <c r="Q8" s="426">
        <v>13</v>
      </c>
      <c r="R8" s="352">
        <v>2238</v>
      </c>
      <c r="S8" s="353">
        <v>1577</v>
      </c>
      <c r="T8" s="353">
        <v>1394</v>
      </c>
      <c r="V8"/>
      <c r="X8"/>
      <c r="Z8"/>
    </row>
    <row r="9" spans="1:29" x14ac:dyDescent="0.2">
      <c r="A9" s="337" t="s">
        <v>126</v>
      </c>
      <c r="B9" s="53">
        <v>2001</v>
      </c>
      <c r="C9" s="363">
        <v>69</v>
      </c>
      <c r="D9" s="426">
        <v>71</v>
      </c>
      <c r="E9" s="426">
        <v>71</v>
      </c>
      <c r="F9" s="363">
        <v>11</v>
      </c>
      <c r="G9" s="426">
        <v>7</v>
      </c>
      <c r="H9" s="426">
        <v>3</v>
      </c>
      <c r="I9" s="363">
        <v>5</v>
      </c>
      <c r="J9" s="426">
        <v>8</v>
      </c>
      <c r="K9" s="426">
        <v>13</v>
      </c>
      <c r="L9" s="363">
        <v>4</v>
      </c>
      <c r="M9" s="426">
        <v>3</v>
      </c>
      <c r="N9" s="426">
        <v>2</v>
      </c>
      <c r="O9" s="363">
        <v>11</v>
      </c>
      <c r="P9" s="426">
        <v>12</v>
      </c>
      <c r="Q9" s="426">
        <v>12</v>
      </c>
      <c r="R9" s="352">
        <v>2407</v>
      </c>
      <c r="S9" s="354">
        <v>1677</v>
      </c>
      <c r="T9" s="354">
        <v>1439</v>
      </c>
      <c r="V9"/>
      <c r="X9"/>
      <c r="Z9"/>
    </row>
    <row r="10" spans="1:29" x14ac:dyDescent="0.2">
      <c r="A10" s="337"/>
      <c r="B10" s="53">
        <v>2005</v>
      </c>
      <c r="C10" s="363">
        <v>55</v>
      </c>
      <c r="D10" s="426">
        <v>72</v>
      </c>
      <c r="E10" s="366" t="s">
        <v>3</v>
      </c>
      <c r="F10" s="363">
        <v>25</v>
      </c>
      <c r="G10" s="426">
        <v>9</v>
      </c>
      <c r="H10" s="366" t="s">
        <v>3</v>
      </c>
      <c r="I10" s="363">
        <v>3</v>
      </c>
      <c r="J10" s="426">
        <v>6</v>
      </c>
      <c r="K10" s="366" t="s">
        <v>3</v>
      </c>
      <c r="L10" s="363">
        <v>6</v>
      </c>
      <c r="M10" s="426">
        <v>3</v>
      </c>
      <c r="N10" s="366" t="s">
        <v>3</v>
      </c>
      <c r="O10" s="363">
        <v>12</v>
      </c>
      <c r="P10" s="426">
        <v>9</v>
      </c>
      <c r="Q10" s="366" t="s">
        <v>3</v>
      </c>
      <c r="R10" s="352">
        <v>2993</v>
      </c>
      <c r="S10" s="354">
        <v>1827</v>
      </c>
      <c r="T10" s="355" t="s">
        <v>3</v>
      </c>
      <c r="V10"/>
      <c r="X10"/>
      <c r="Z10"/>
    </row>
    <row r="11" spans="1:29" x14ac:dyDescent="0.2">
      <c r="A11" s="337"/>
      <c r="B11" s="53">
        <v>2009</v>
      </c>
      <c r="C11" s="363">
        <v>53</v>
      </c>
      <c r="D11" s="366" t="s">
        <v>3</v>
      </c>
      <c r="E11" s="366" t="s">
        <v>3</v>
      </c>
      <c r="F11" s="363">
        <v>23</v>
      </c>
      <c r="G11" s="366" t="s">
        <v>3</v>
      </c>
      <c r="H11" s="366" t="s">
        <v>3</v>
      </c>
      <c r="I11" s="363">
        <v>2</v>
      </c>
      <c r="J11" s="366" t="s">
        <v>3</v>
      </c>
      <c r="K11" s="366" t="s">
        <v>3</v>
      </c>
      <c r="L11" s="363">
        <v>6</v>
      </c>
      <c r="M11" s="366" t="s">
        <v>3</v>
      </c>
      <c r="N11" s="366" t="s">
        <v>3</v>
      </c>
      <c r="O11" s="363">
        <v>16</v>
      </c>
      <c r="P11" s="366" t="s">
        <v>3</v>
      </c>
      <c r="Q11" s="366" t="s">
        <v>3</v>
      </c>
      <c r="R11" s="352">
        <v>1154</v>
      </c>
      <c r="S11" s="356" t="s">
        <v>3</v>
      </c>
      <c r="T11" s="355" t="s">
        <v>3</v>
      </c>
      <c r="V11"/>
      <c r="X11"/>
      <c r="Z11"/>
    </row>
    <row r="12" spans="1:29" ht="12.75" customHeight="1" x14ac:dyDescent="0.2">
      <c r="A12" s="533" t="s">
        <v>335</v>
      </c>
      <c r="B12" s="381">
        <v>1997</v>
      </c>
      <c r="C12" s="367">
        <v>31</v>
      </c>
      <c r="D12" s="427">
        <v>60</v>
      </c>
      <c r="E12" s="427">
        <v>62</v>
      </c>
      <c r="F12" s="367">
        <v>23</v>
      </c>
      <c r="G12" s="427">
        <v>13</v>
      </c>
      <c r="H12" s="427">
        <v>5</v>
      </c>
      <c r="I12" s="367">
        <v>7</v>
      </c>
      <c r="J12" s="427">
        <v>17</v>
      </c>
      <c r="K12" s="427">
        <v>25</v>
      </c>
      <c r="L12" s="367">
        <v>8</v>
      </c>
      <c r="M12" s="427">
        <v>8</v>
      </c>
      <c r="N12" s="427">
        <v>7</v>
      </c>
      <c r="O12" s="367">
        <v>31</v>
      </c>
      <c r="P12" s="427">
        <v>2</v>
      </c>
      <c r="Q12" s="427">
        <v>1</v>
      </c>
      <c r="R12" s="357">
        <v>484</v>
      </c>
      <c r="S12" s="358">
        <v>368</v>
      </c>
      <c r="T12" s="358">
        <v>299</v>
      </c>
      <c r="V12"/>
      <c r="X12"/>
      <c r="Z12"/>
    </row>
    <row r="13" spans="1:29" x14ac:dyDescent="0.2">
      <c r="A13" s="533"/>
      <c r="B13" s="381">
        <v>2001</v>
      </c>
      <c r="C13" s="367">
        <v>42</v>
      </c>
      <c r="D13" s="427">
        <v>56</v>
      </c>
      <c r="E13" s="427">
        <v>67</v>
      </c>
      <c r="F13" s="367">
        <v>19</v>
      </c>
      <c r="G13" s="427">
        <v>13</v>
      </c>
      <c r="H13" s="427">
        <v>7</v>
      </c>
      <c r="I13" s="367">
        <v>11</v>
      </c>
      <c r="J13" s="427">
        <v>16</v>
      </c>
      <c r="K13" s="427">
        <v>20</v>
      </c>
      <c r="L13" s="367">
        <v>12</v>
      </c>
      <c r="M13" s="427">
        <v>10</v>
      </c>
      <c r="N13" s="427">
        <v>4</v>
      </c>
      <c r="O13" s="367">
        <v>16</v>
      </c>
      <c r="P13" s="427">
        <v>5</v>
      </c>
      <c r="Q13" s="427">
        <v>1</v>
      </c>
      <c r="R13" s="357">
        <v>653</v>
      </c>
      <c r="S13" s="358">
        <v>464</v>
      </c>
      <c r="T13" s="358">
        <v>409</v>
      </c>
      <c r="V13"/>
      <c r="X13"/>
      <c r="Z13"/>
    </row>
    <row r="14" spans="1:29" x14ac:dyDescent="0.2">
      <c r="A14" s="533"/>
      <c r="B14" s="381">
        <v>2005</v>
      </c>
      <c r="C14" s="367">
        <v>21</v>
      </c>
      <c r="D14" s="427">
        <v>51</v>
      </c>
      <c r="E14" s="362" t="s">
        <v>3</v>
      </c>
      <c r="F14" s="367">
        <v>35</v>
      </c>
      <c r="G14" s="427">
        <v>26</v>
      </c>
      <c r="H14" s="362" t="s">
        <v>3</v>
      </c>
      <c r="I14" s="367">
        <v>6</v>
      </c>
      <c r="J14" s="427">
        <v>12</v>
      </c>
      <c r="K14" s="362" t="s">
        <v>3</v>
      </c>
      <c r="L14" s="367">
        <v>16</v>
      </c>
      <c r="M14" s="427">
        <v>9</v>
      </c>
      <c r="N14" s="362" t="s">
        <v>3</v>
      </c>
      <c r="O14" s="367">
        <v>22</v>
      </c>
      <c r="P14" s="427">
        <v>2</v>
      </c>
      <c r="Q14" s="361" t="s">
        <v>3</v>
      </c>
      <c r="R14" s="357">
        <v>636</v>
      </c>
      <c r="S14" s="358">
        <v>410</v>
      </c>
      <c r="T14" s="359" t="s">
        <v>3</v>
      </c>
      <c r="V14"/>
      <c r="X14"/>
      <c r="Z14"/>
    </row>
    <row r="15" spans="1:29" x14ac:dyDescent="0.2">
      <c r="A15" s="288"/>
      <c r="B15" s="381">
        <v>2009</v>
      </c>
      <c r="C15" s="367">
        <v>30</v>
      </c>
      <c r="D15" s="362" t="s">
        <v>3</v>
      </c>
      <c r="E15" s="362" t="s">
        <v>3</v>
      </c>
      <c r="F15" s="367">
        <v>36</v>
      </c>
      <c r="G15" s="362" t="s">
        <v>3</v>
      </c>
      <c r="H15" s="362" t="s">
        <v>3</v>
      </c>
      <c r="I15" s="367">
        <v>5</v>
      </c>
      <c r="J15" s="362" t="s">
        <v>3</v>
      </c>
      <c r="K15" s="362" t="s">
        <v>3</v>
      </c>
      <c r="L15" s="367">
        <v>20</v>
      </c>
      <c r="M15" s="362" t="s">
        <v>3</v>
      </c>
      <c r="N15" s="362" t="s">
        <v>3</v>
      </c>
      <c r="O15" s="367">
        <v>10</v>
      </c>
      <c r="P15" s="362" t="s">
        <v>3</v>
      </c>
      <c r="Q15" s="361" t="s">
        <v>3</v>
      </c>
      <c r="R15" s="357">
        <v>294</v>
      </c>
      <c r="S15" s="360" t="s">
        <v>3</v>
      </c>
      <c r="T15" s="359" t="s">
        <v>3</v>
      </c>
      <c r="V15"/>
      <c r="X15"/>
      <c r="Z15"/>
    </row>
    <row r="16" spans="1:29" ht="13.5" customHeight="1" x14ac:dyDescent="0.2">
      <c r="A16" s="534" t="s">
        <v>336</v>
      </c>
      <c r="B16" s="53">
        <v>1997</v>
      </c>
      <c r="C16" s="363">
        <v>14</v>
      </c>
      <c r="D16" s="426">
        <v>48</v>
      </c>
      <c r="E16" s="426">
        <v>51</v>
      </c>
      <c r="F16" s="363">
        <v>13</v>
      </c>
      <c r="G16" s="426">
        <v>17</v>
      </c>
      <c r="H16" s="426">
        <v>7</v>
      </c>
      <c r="I16" s="363">
        <v>10</v>
      </c>
      <c r="J16" s="426">
        <v>25</v>
      </c>
      <c r="K16" s="426">
        <v>31</v>
      </c>
      <c r="L16" s="363">
        <v>9</v>
      </c>
      <c r="M16" s="426">
        <v>8</v>
      </c>
      <c r="N16" s="426">
        <v>11</v>
      </c>
      <c r="O16" s="363">
        <v>54</v>
      </c>
      <c r="P16" s="426">
        <v>2</v>
      </c>
      <c r="Q16" s="453" t="s">
        <v>65</v>
      </c>
      <c r="R16" s="352">
        <v>235</v>
      </c>
      <c r="S16" s="354">
        <v>164</v>
      </c>
      <c r="T16" s="354">
        <v>121</v>
      </c>
      <c r="V16"/>
      <c r="X16"/>
      <c r="Z16"/>
    </row>
    <row r="17" spans="1:26" x14ac:dyDescent="0.2">
      <c r="A17" s="534"/>
      <c r="B17" s="53">
        <v>2001</v>
      </c>
      <c r="C17" s="363">
        <v>25</v>
      </c>
      <c r="D17" s="426">
        <v>43</v>
      </c>
      <c r="E17" s="426">
        <v>54</v>
      </c>
      <c r="F17" s="363">
        <v>16</v>
      </c>
      <c r="G17" s="426">
        <v>12</v>
      </c>
      <c r="H17" s="426">
        <v>6</v>
      </c>
      <c r="I17" s="363">
        <v>17</v>
      </c>
      <c r="J17" s="426">
        <v>24</v>
      </c>
      <c r="K17" s="426">
        <v>32</v>
      </c>
      <c r="L17" s="363">
        <v>15</v>
      </c>
      <c r="M17" s="426">
        <v>16</v>
      </c>
      <c r="N17" s="426">
        <v>6</v>
      </c>
      <c r="O17" s="363">
        <v>27</v>
      </c>
      <c r="P17" s="426">
        <v>6</v>
      </c>
      <c r="Q17" s="426">
        <v>2</v>
      </c>
      <c r="R17" s="352">
        <v>273</v>
      </c>
      <c r="S17" s="354">
        <v>202</v>
      </c>
      <c r="T17" s="354">
        <v>160</v>
      </c>
      <c r="V17"/>
      <c r="X17"/>
      <c r="Z17"/>
    </row>
    <row r="18" spans="1:26" x14ac:dyDescent="0.2">
      <c r="A18" s="534"/>
      <c r="B18" s="53">
        <v>2005</v>
      </c>
      <c r="C18" s="363">
        <v>12</v>
      </c>
      <c r="D18" s="426">
        <v>45</v>
      </c>
      <c r="E18" s="432" t="s">
        <v>3</v>
      </c>
      <c r="F18" s="363">
        <v>24</v>
      </c>
      <c r="G18" s="426">
        <v>20</v>
      </c>
      <c r="H18" s="432" t="s">
        <v>3</v>
      </c>
      <c r="I18" s="363">
        <v>11</v>
      </c>
      <c r="J18" s="426">
        <v>22</v>
      </c>
      <c r="K18" s="432" t="s">
        <v>3</v>
      </c>
      <c r="L18" s="363">
        <v>18</v>
      </c>
      <c r="M18" s="426">
        <v>12</v>
      </c>
      <c r="N18" s="432" t="s">
        <v>3</v>
      </c>
      <c r="O18" s="363">
        <v>35</v>
      </c>
      <c r="P18" s="426">
        <v>1</v>
      </c>
      <c r="Q18" s="366" t="s">
        <v>3</v>
      </c>
      <c r="R18" s="352">
        <v>293</v>
      </c>
      <c r="S18" s="355" t="s">
        <v>3</v>
      </c>
      <c r="T18" s="355" t="s">
        <v>3</v>
      </c>
      <c r="V18"/>
      <c r="X18"/>
      <c r="Z18"/>
    </row>
    <row r="19" spans="1:26" x14ac:dyDescent="0.2">
      <c r="A19" s="338"/>
      <c r="B19" s="53">
        <v>2009</v>
      </c>
      <c r="C19" s="363">
        <v>36</v>
      </c>
      <c r="D19" s="432" t="s">
        <v>3</v>
      </c>
      <c r="E19" s="432" t="s">
        <v>3</v>
      </c>
      <c r="F19" s="363">
        <v>24</v>
      </c>
      <c r="G19" s="432" t="s">
        <v>3</v>
      </c>
      <c r="H19" s="432" t="s">
        <v>3</v>
      </c>
      <c r="I19" s="363">
        <v>12</v>
      </c>
      <c r="J19" s="432" t="s">
        <v>3</v>
      </c>
      <c r="K19" s="432" t="s">
        <v>3</v>
      </c>
      <c r="L19" s="363">
        <v>27</v>
      </c>
      <c r="M19" s="432" t="s">
        <v>3</v>
      </c>
      <c r="N19" s="432" t="s">
        <v>3</v>
      </c>
      <c r="O19" s="363">
        <v>2</v>
      </c>
      <c r="P19" s="366" t="s">
        <v>3</v>
      </c>
      <c r="Q19" s="366" t="s">
        <v>3</v>
      </c>
      <c r="R19" s="352">
        <v>103</v>
      </c>
      <c r="S19" s="355" t="s">
        <v>3</v>
      </c>
      <c r="T19" s="355" t="s">
        <v>3</v>
      </c>
      <c r="V19"/>
      <c r="X19"/>
      <c r="Z19"/>
    </row>
    <row r="20" spans="1:26" s="40" customFormat="1" ht="12.75" customHeight="1" x14ac:dyDescent="0.2">
      <c r="A20" s="542" t="s">
        <v>340</v>
      </c>
      <c r="B20" s="381">
        <v>1997</v>
      </c>
      <c r="C20" s="367">
        <v>72</v>
      </c>
      <c r="D20" s="427">
        <v>81</v>
      </c>
      <c r="E20" s="427">
        <v>73</v>
      </c>
      <c r="F20" s="367">
        <v>14</v>
      </c>
      <c r="G20" s="427">
        <v>3</v>
      </c>
      <c r="H20" s="427">
        <v>1</v>
      </c>
      <c r="I20" s="367">
        <v>2</v>
      </c>
      <c r="J20" s="427">
        <v>4</v>
      </c>
      <c r="K20" s="427">
        <v>9</v>
      </c>
      <c r="L20" s="367">
        <v>1</v>
      </c>
      <c r="M20" s="427">
        <v>1</v>
      </c>
      <c r="N20" s="427">
        <v>2</v>
      </c>
      <c r="O20" s="367">
        <v>12</v>
      </c>
      <c r="P20" s="427">
        <v>12</v>
      </c>
      <c r="Q20" s="427">
        <v>16</v>
      </c>
      <c r="R20" s="357">
        <v>1754</v>
      </c>
      <c r="S20" s="358">
        <v>1209</v>
      </c>
      <c r="T20" s="358">
        <v>1095</v>
      </c>
    </row>
    <row r="21" spans="1:26" s="40" customFormat="1" x14ac:dyDescent="0.2">
      <c r="A21" s="542"/>
      <c r="B21" s="381">
        <v>2001</v>
      </c>
      <c r="C21" s="367">
        <v>79</v>
      </c>
      <c r="D21" s="427">
        <v>56</v>
      </c>
      <c r="E21" s="427">
        <v>72</v>
      </c>
      <c r="F21" s="367">
        <v>8</v>
      </c>
      <c r="G21" s="427">
        <v>13</v>
      </c>
      <c r="H21" s="427">
        <v>1</v>
      </c>
      <c r="I21" s="367">
        <v>3</v>
      </c>
      <c r="J21" s="427">
        <v>16</v>
      </c>
      <c r="K21" s="427">
        <v>10</v>
      </c>
      <c r="L21" s="367">
        <v>1</v>
      </c>
      <c r="M21" s="427">
        <v>10</v>
      </c>
      <c r="N21" s="427">
        <v>1</v>
      </c>
      <c r="O21" s="367">
        <v>9</v>
      </c>
      <c r="P21" s="427">
        <v>5</v>
      </c>
      <c r="Q21" s="427">
        <v>16</v>
      </c>
      <c r="R21" s="357">
        <v>1754</v>
      </c>
      <c r="S21" s="358">
        <v>1212</v>
      </c>
      <c r="T21" s="358">
        <v>1030</v>
      </c>
    </row>
    <row r="22" spans="1:26" s="40" customFormat="1" x14ac:dyDescent="0.2">
      <c r="A22" s="542"/>
      <c r="B22" s="381">
        <v>2005</v>
      </c>
      <c r="C22" s="367">
        <v>65</v>
      </c>
      <c r="D22" s="427">
        <v>78</v>
      </c>
      <c r="E22" s="362" t="s">
        <v>3</v>
      </c>
      <c r="F22" s="367">
        <v>22</v>
      </c>
      <c r="G22" s="427">
        <v>5</v>
      </c>
      <c r="H22" s="362" t="s">
        <v>3</v>
      </c>
      <c r="I22" s="367">
        <v>2</v>
      </c>
      <c r="J22" s="427">
        <v>5</v>
      </c>
      <c r="K22" s="362" t="s">
        <v>3</v>
      </c>
      <c r="L22" s="367">
        <v>3</v>
      </c>
      <c r="M22" s="427">
        <v>1</v>
      </c>
      <c r="N22" s="362" t="s">
        <v>3</v>
      </c>
      <c r="O22" s="367">
        <v>9</v>
      </c>
      <c r="P22" s="427">
        <v>11</v>
      </c>
      <c r="Q22" s="361" t="s">
        <v>3</v>
      </c>
      <c r="R22" s="357">
        <v>2357</v>
      </c>
      <c r="S22" s="361" t="s">
        <v>3</v>
      </c>
      <c r="T22" s="359" t="s">
        <v>3</v>
      </c>
    </row>
    <row r="23" spans="1:26" s="40" customFormat="1" x14ac:dyDescent="0.2">
      <c r="A23" s="288"/>
      <c r="B23" s="381">
        <v>2009</v>
      </c>
      <c r="C23" s="367">
        <v>61</v>
      </c>
      <c r="D23" s="362" t="s">
        <v>3</v>
      </c>
      <c r="E23" s="362" t="s">
        <v>3</v>
      </c>
      <c r="F23" s="367">
        <v>19</v>
      </c>
      <c r="G23" s="362" t="s">
        <v>3</v>
      </c>
      <c r="H23" s="362" t="s">
        <v>3</v>
      </c>
      <c r="I23" s="367">
        <v>1</v>
      </c>
      <c r="J23" s="362" t="s">
        <v>3</v>
      </c>
      <c r="K23" s="362" t="s">
        <v>3</v>
      </c>
      <c r="L23" s="367">
        <v>1</v>
      </c>
      <c r="M23" s="362" t="s">
        <v>3</v>
      </c>
      <c r="N23" s="362" t="s">
        <v>3</v>
      </c>
      <c r="O23" s="367">
        <v>17</v>
      </c>
      <c r="P23" s="362" t="s">
        <v>3</v>
      </c>
      <c r="Q23" s="361" t="s">
        <v>3</v>
      </c>
      <c r="R23" s="357">
        <v>851</v>
      </c>
      <c r="S23" s="360" t="s">
        <v>3</v>
      </c>
      <c r="T23" s="359" t="s">
        <v>3</v>
      </c>
    </row>
    <row r="24" spans="1:26" ht="12.75" customHeight="1" x14ac:dyDescent="0.2">
      <c r="A24" s="544" t="s">
        <v>337</v>
      </c>
      <c r="B24" s="53">
        <v>1997</v>
      </c>
      <c r="C24" s="363">
        <v>78</v>
      </c>
      <c r="D24" s="426">
        <v>92</v>
      </c>
      <c r="E24" s="426">
        <v>89</v>
      </c>
      <c r="F24" s="363">
        <v>15</v>
      </c>
      <c r="G24" s="426">
        <v>1</v>
      </c>
      <c r="H24" s="426">
        <v>0</v>
      </c>
      <c r="I24" s="363">
        <v>1</v>
      </c>
      <c r="J24" s="426">
        <v>2</v>
      </c>
      <c r="K24" s="426">
        <v>3</v>
      </c>
      <c r="L24" s="363">
        <v>0</v>
      </c>
      <c r="M24" s="426">
        <v>0</v>
      </c>
      <c r="N24" s="426">
        <v>0</v>
      </c>
      <c r="O24" s="363">
        <v>6</v>
      </c>
      <c r="P24" s="426">
        <v>5</v>
      </c>
      <c r="Q24" s="426">
        <v>8</v>
      </c>
      <c r="R24" s="352">
        <v>963</v>
      </c>
      <c r="S24" s="354">
        <v>698</v>
      </c>
      <c r="T24" s="354">
        <v>621</v>
      </c>
      <c r="V24"/>
      <c r="X24"/>
      <c r="Z24"/>
    </row>
    <row r="25" spans="1:26" x14ac:dyDescent="0.2">
      <c r="A25" s="544"/>
      <c r="B25" s="53">
        <v>2001</v>
      </c>
      <c r="C25" s="363">
        <v>88</v>
      </c>
      <c r="D25" s="426">
        <v>88</v>
      </c>
      <c r="E25" s="426">
        <v>88</v>
      </c>
      <c r="F25" s="363">
        <v>6</v>
      </c>
      <c r="G25" s="426">
        <v>3</v>
      </c>
      <c r="H25" s="426">
        <v>1</v>
      </c>
      <c r="I25" s="363">
        <v>1</v>
      </c>
      <c r="J25" s="426">
        <v>2</v>
      </c>
      <c r="K25" s="426">
        <v>4</v>
      </c>
      <c r="L25" s="363">
        <v>1</v>
      </c>
      <c r="M25" s="426">
        <v>0</v>
      </c>
      <c r="N25" s="426">
        <v>0</v>
      </c>
      <c r="O25" s="363">
        <v>4</v>
      </c>
      <c r="P25" s="426">
        <v>6</v>
      </c>
      <c r="Q25" s="426">
        <v>7</v>
      </c>
      <c r="R25" s="352">
        <v>767</v>
      </c>
      <c r="S25" s="354">
        <v>559</v>
      </c>
      <c r="T25" s="354">
        <v>479</v>
      </c>
      <c r="V25"/>
      <c r="X25"/>
      <c r="Z25"/>
    </row>
    <row r="26" spans="1:26" x14ac:dyDescent="0.2">
      <c r="A26" s="544"/>
      <c r="B26" s="53">
        <v>2005</v>
      </c>
      <c r="C26" s="363">
        <v>76</v>
      </c>
      <c r="D26" s="426">
        <v>93</v>
      </c>
      <c r="E26" s="432" t="s">
        <v>3</v>
      </c>
      <c r="F26" s="363">
        <v>20</v>
      </c>
      <c r="G26" s="426">
        <v>2</v>
      </c>
      <c r="H26" s="432" t="s">
        <v>3</v>
      </c>
      <c r="I26" s="363">
        <v>0</v>
      </c>
      <c r="J26" s="426">
        <v>1</v>
      </c>
      <c r="K26" s="432" t="s">
        <v>3</v>
      </c>
      <c r="L26" s="363">
        <v>2</v>
      </c>
      <c r="M26" s="426">
        <v>1</v>
      </c>
      <c r="N26" s="432" t="s">
        <v>3</v>
      </c>
      <c r="O26" s="363">
        <v>2</v>
      </c>
      <c r="P26" s="426">
        <v>3</v>
      </c>
      <c r="Q26" s="366" t="s">
        <v>3</v>
      </c>
      <c r="R26" s="352">
        <v>975</v>
      </c>
      <c r="S26" s="355" t="s">
        <v>3</v>
      </c>
      <c r="T26" s="355" t="s">
        <v>3</v>
      </c>
      <c r="V26"/>
      <c r="X26"/>
      <c r="Z26"/>
    </row>
    <row r="27" spans="1:26" x14ac:dyDescent="0.2">
      <c r="A27" s="544"/>
      <c r="B27" s="53">
        <v>2009</v>
      </c>
      <c r="C27" s="363">
        <v>74</v>
      </c>
      <c r="D27" s="366" t="s">
        <v>3</v>
      </c>
      <c r="E27" s="366" t="s">
        <v>3</v>
      </c>
      <c r="F27" s="363">
        <v>17</v>
      </c>
      <c r="G27" s="366" t="s">
        <v>3</v>
      </c>
      <c r="H27" s="366" t="s">
        <v>3</v>
      </c>
      <c r="I27" s="363" t="s">
        <v>292</v>
      </c>
      <c r="J27" s="366" t="s">
        <v>3</v>
      </c>
      <c r="K27" s="366" t="s">
        <v>3</v>
      </c>
      <c r="L27" s="363">
        <v>0</v>
      </c>
      <c r="M27" s="366" t="s">
        <v>3</v>
      </c>
      <c r="N27" s="366" t="s">
        <v>3</v>
      </c>
      <c r="O27" s="363">
        <v>8</v>
      </c>
      <c r="P27" s="366" t="s">
        <v>3</v>
      </c>
      <c r="Q27" s="366" t="s">
        <v>3</v>
      </c>
      <c r="R27" s="352">
        <v>307</v>
      </c>
      <c r="S27" s="356" t="s">
        <v>3</v>
      </c>
      <c r="T27" s="355" t="s">
        <v>3</v>
      </c>
      <c r="V27"/>
      <c r="X27"/>
      <c r="Z27"/>
    </row>
    <row r="28" spans="1:26" x14ac:dyDescent="0.2">
      <c r="A28" s="543" t="s">
        <v>290</v>
      </c>
      <c r="B28" s="381">
        <v>1997</v>
      </c>
      <c r="C28" s="367">
        <v>77</v>
      </c>
      <c r="D28" s="427">
        <v>74</v>
      </c>
      <c r="E28" s="427">
        <v>66</v>
      </c>
      <c r="F28" s="367">
        <v>13</v>
      </c>
      <c r="G28" s="427">
        <v>4</v>
      </c>
      <c r="H28" s="427">
        <v>1</v>
      </c>
      <c r="I28" s="367">
        <v>3</v>
      </c>
      <c r="J28" s="427">
        <v>8</v>
      </c>
      <c r="K28" s="427">
        <v>15</v>
      </c>
      <c r="L28" s="367">
        <v>0</v>
      </c>
      <c r="M28" s="427">
        <v>2</v>
      </c>
      <c r="N28" s="427">
        <v>2</v>
      </c>
      <c r="O28" s="367">
        <v>7</v>
      </c>
      <c r="P28" s="427">
        <v>13</v>
      </c>
      <c r="Q28" s="427">
        <v>16</v>
      </c>
      <c r="R28" s="357">
        <v>277</v>
      </c>
      <c r="S28" s="358">
        <v>177</v>
      </c>
      <c r="T28" s="358">
        <v>155</v>
      </c>
      <c r="V28"/>
      <c r="X28"/>
      <c r="Z28"/>
    </row>
    <row r="29" spans="1:26" x14ac:dyDescent="0.2">
      <c r="A29" s="543"/>
      <c r="B29" s="381">
        <v>2001</v>
      </c>
      <c r="C29" s="367">
        <v>88</v>
      </c>
      <c r="D29" s="427">
        <v>79</v>
      </c>
      <c r="E29" s="427">
        <v>71</v>
      </c>
      <c r="F29" s="367">
        <v>7</v>
      </c>
      <c r="G29" s="427">
        <v>5</v>
      </c>
      <c r="H29" s="427">
        <v>2</v>
      </c>
      <c r="I29" s="367">
        <v>2</v>
      </c>
      <c r="J29" s="427">
        <v>7</v>
      </c>
      <c r="K29" s="427">
        <v>17</v>
      </c>
      <c r="L29" s="367">
        <v>0</v>
      </c>
      <c r="M29" s="427">
        <v>0</v>
      </c>
      <c r="N29" s="427"/>
      <c r="O29" s="367">
        <v>2</v>
      </c>
      <c r="P29" s="427">
        <v>9</v>
      </c>
      <c r="Q29" s="427">
        <v>11</v>
      </c>
      <c r="R29" s="357">
        <v>310</v>
      </c>
      <c r="S29" s="358">
        <v>187</v>
      </c>
      <c r="T29" s="358">
        <v>155</v>
      </c>
      <c r="V29"/>
      <c r="X29"/>
      <c r="Z29"/>
    </row>
    <row r="30" spans="1:26" x14ac:dyDescent="0.2">
      <c r="A30" s="543"/>
      <c r="B30" s="381">
        <v>2005</v>
      </c>
      <c r="C30" s="367">
        <v>68</v>
      </c>
      <c r="D30" s="427">
        <v>80</v>
      </c>
      <c r="E30" s="362" t="s">
        <v>3</v>
      </c>
      <c r="F30" s="367">
        <v>25</v>
      </c>
      <c r="G30" s="427">
        <v>5</v>
      </c>
      <c r="H30" s="362" t="s">
        <v>3</v>
      </c>
      <c r="I30" s="367">
        <v>2</v>
      </c>
      <c r="J30" s="427">
        <v>6</v>
      </c>
      <c r="K30" s="362" t="s">
        <v>3</v>
      </c>
      <c r="L30" s="367">
        <v>1</v>
      </c>
      <c r="M30" s="427">
        <v>0</v>
      </c>
      <c r="N30" s="362" t="s">
        <v>3</v>
      </c>
      <c r="O30" s="367">
        <v>4</v>
      </c>
      <c r="P30" s="427">
        <v>8</v>
      </c>
      <c r="Q30" s="361" t="s">
        <v>3</v>
      </c>
      <c r="R30" s="357">
        <v>488</v>
      </c>
      <c r="S30" s="361" t="s">
        <v>3</v>
      </c>
      <c r="T30" s="359" t="s">
        <v>3</v>
      </c>
      <c r="V30"/>
      <c r="X30"/>
      <c r="Z30"/>
    </row>
    <row r="31" spans="1:26" x14ac:dyDescent="0.2">
      <c r="A31" s="288"/>
      <c r="B31" s="381">
        <v>2009</v>
      </c>
      <c r="C31" s="367">
        <v>63</v>
      </c>
      <c r="D31" s="361" t="s">
        <v>3</v>
      </c>
      <c r="E31" s="361" t="s">
        <v>3</v>
      </c>
      <c r="F31" s="367">
        <v>19</v>
      </c>
      <c r="G31" s="361" t="s">
        <v>3</v>
      </c>
      <c r="H31" s="361" t="s">
        <v>3</v>
      </c>
      <c r="I31" s="367">
        <v>1</v>
      </c>
      <c r="J31" s="361" t="s">
        <v>3</v>
      </c>
      <c r="K31" s="361" t="s">
        <v>3</v>
      </c>
      <c r="L31" s="361" t="s">
        <v>3</v>
      </c>
      <c r="M31" s="361" t="s">
        <v>3</v>
      </c>
      <c r="N31" s="361" t="s">
        <v>3</v>
      </c>
      <c r="O31" s="367">
        <v>18</v>
      </c>
      <c r="P31" s="361" t="s">
        <v>3</v>
      </c>
      <c r="Q31" s="361" t="s">
        <v>3</v>
      </c>
      <c r="R31" s="357">
        <v>217</v>
      </c>
      <c r="S31" s="360" t="s">
        <v>3</v>
      </c>
      <c r="T31" s="359" t="s">
        <v>3</v>
      </c>
      <c r="V31"/>
      <c r="X31"/>
      <c r="Z31"/>
    </row>
    <row r="32" spans="1:26" x14ac:dyDescent="0.2">
      <c r="A32" s="337"/>
      <c r="B32" s="217">
        <v>1997</v>
      </c>
      <c r="C32" s="363">
        <v>29</v>
      </c>
      <c r="D32" s="426">
        <v>60</v>
      </c>
      <c r="E32" s="426">
        <v>58</v>
      </c>
      <c r="F32" s="363">
        <v>14</v>
      </c>
      <c r="G32" s="426">
        <v>13</v>
      </c>
      <c r="H32" s="426">
        <v>6</v>
      </c>
      <c r="I32" s="363">
        <v>3</v>
      </c>
      <c r="J32" s="426">
        <v>9</v>
      </c>
      <c r="K32" s="426">
        <v>15</v>
      </c>
      <c r="L32" s="363">
        <v>11</v>
      </c>
      <c r="M32" s="426">
        <v>5</v>
      </c>
      <c r="N32" s="426">
        <v>3</v>
      </c>
      <c r="O32" s="363">
        <v>44</v>
      </c>
      <c r="P32" s="426">
        <v>13</v>
      </c>
      <c r="Q32" s="426">
        <v>17</v>
      </c>
      <c r="R32" s="352">
        <v>5964</v>
      </c>
      <c r="S32" s="354">
        <v>4299</v>
      </c>
      <c r="T32" s="354">
        <v>3874</v>
      </c>
      <c r="V32"/>
      <c r="X32"/>
      <c r="Z32"/>
    </row>
    <row r="33" spans="1:26" x14ac:dyDescent="0.2">
      <c r="A33" s="337" t="s">
        <v>127</v>
      </c>
      <c r="B33" s="217">
        <v>2001</v>
      </c>
      <c r="C33" s="363">
        <v>28</v>
      </c>
      <c r="D33" s="426">
        <v>56</v>
      </c>
      <c r="E33" s="426">
        <v>55</v>
      </c>
      <c r="F33" s="363">
        <v>17</v>
      </c>
      <c r="G33" s="426">
        <v>16</v>
      </c>
      <c r="H33" s="426">
        <v>7</v>
      </c>
      <c r="I33" s="363">
        <v>3</v>
      </c>
      <c r="J33" s="426">
        <v>8</v>
      </c>
      <c r="K33" s="426">
        <v>17</v>
      </c>
      <c r="L33" s="363">
        <v>11</v>
      </c>
      <c r="M33" s="426">
        <v>5</v>
      </c>
      <c r="N33" s="426">
        <v>5</v>
      </c>
      <c r="O33" s="363">
        <v>42</v>
      </c>
      <c r="P33" s="426">
        <v>15</v>
      </c>
      <c r="Q33" s="426">
        <v>16</v>
      </c>
      <c r="R33" s="352">
        <v>4800</v>
      </c>
      <c r="S33" s="354">
        <v>3404</v>
      </c>
      <c r="T33" s="354">
        <v>3113</v>
      </c>
      <c r="V33"/>
      <c r="X33"/>
      <c r="Z33"/>
    </row>
    <row r="34" spans="1:26" x14ac:dyDescent="0.2">
      <c r="A34" s="337"/>
      <c r="B34" s="217">
        <v>2005</v>
      </c>
      <c r="C34" s="363">
        <v>21</v>
      </c>
      <c r="D34" s="426">
        <v>55</v>
      </c>
      <c r="E34" s="432" t="s">
        <v>3</v>
      </c>
      <c r="F34" s="363">
        <v>25</v>
      </c>
      <c r="G34" s="426">
        <v>18</v>
      </c>
      <c r="H34" s="432" t="s">
        <v>3</v>
      </c>
      <c r="I34" s="363">
        <v>3</v>
      </c>
      <c r="J34" s="426">
        <v>9</v>
      </c>
      <c r="K34" s="432" t="s">
        <v>3</v>
      </c>
      <c r="L34" s="363">
        <v>13</v>
      </c>
      <c r="M34" s="426">
        <v>6</v>
      </c>
      <c r="N34" s="432" t="s">
        <v>3</v>
      </c>
      <c r="O34" s="363">
        <v>37</v>
      </c>
      <c r="P34" s="426">
        <v>12</v>
      </c>
      <c r="Q34" s="366" t="s">
        <v>3</v>
      </c>
      <c r="R34" s="352">
        <v>5547</v>
      </c>
      <c r="S34" s="355" t="s">
        <v>3</v>
      </c>
      <c r="T34" s="355" t="s">
        <v>3</v>
      </c>
      <c r="V34"/>
      <c r="X34"/>
      <c r="Z34"/>
    </row>
    <row r="35" spans="1:26" x14ac:dyDescent="0.2">
      <c r="A35" s="337"/>
      <c r="B35" s="217">
        <v>2009</v>
      </c>
      <c r="C35" s="363">
        <v>18</v>
      </c>
      <c r="D35" s="432" t="s">
        <v>3</v>
      </c>
      <c r="E35" s="432" t="s">
        <v>3</v>
      </c>
      <c r="F35" s="363">
        <v>22</v>
      </c>
      <c r="G35" s="432" t="s">
        <v>3</v>
      </c>
      <c r="H35" s="432" t="s">
        <v>3</v>
      </c>
      <c r="I35" s="363">
        <v>3</v>
      </c>
      <c r="J35" s="432" t="s">
        <v>3</v>
      </c>
      <c r="K35" s="432" t="s">
        <v>3</v>
      </c>
      <c r="L35" s="363">
        <v>14</v>
      </c>
      <c r="M35" s="432" t="s">
        <v>3</v>
      </c>
      <c r="N35" s="432" t="s">
        <v>3</v>
      </c>
      <c r="O35" s="363">
        <v>43</v>
      </c>
      <c r="P35" s="432" t="s">
        <v>3</v>
      </c>
      <c r="Q35" s="366" t="s">
        <v>3</v>
      </c>
      <c r="R35" s="352">
        <v>3562</v>
      </c>
      <c r="S35" s="356" t="s">
        <v>3</v>
      </c>
      <c r="T35" s="355" t="s">
        <v>3</v>
      </c>
      <c r="V35"/>
      <c r="X35"/>
      <c r="Z35"/>
    </row>
    <row r="36" spans="1:26" s="40" customFormat="1" ht="12.75" customHeight="1" x14ac:dyDescent="0.2">
      <c r="A36" s="533" t="s">
        <v>288</v>
      </c>
      <c r="B36" s="381">
        <v>1997</v>
      </c>
      <c r="C36" s="367">
        <v>6</v>
      </c>
      <c r="D36" s="427">
        <v>47</v>
      </c>
      <c r="E36" s="427">
        <v>57</v>
      </c>
      <c r="F36" s="367">
        <v>13</v>
      </c>
      <c r="G36" s="427">
        <v>26</v>
      </c>
      <c r="H36" s="427">
        <v>12</v>
      </c>
      <c r="I36" s="367">
        <v>2</v>
      </c>
      <c r="J36" s="427">
        <v>13</v>
      </c>
      <c r="K36" s="427">
        <v>23</v>
      </c>
      <c r="L36" s="367">
        <v>16</v>
      </c>
      <c r="M36" s="427">
        <v>9</v>
      </c>
      <c r="N36" s="427">
        <v>6</v>
      </c>
      <c r="O36" s="367">
        <v>63</v>
      </c>
      <c r="P36" s="427">
        <v>5</v>
      </c>
      <c r="Q36" s="427">
        <v>2</v>
      </c>
      <c r="R36" s="357">
        <v>2853</v>
      </c>
      <c r="S36" s="358">
        <v>1700</v>
      </c>
      <c r="T36" s="358">
        <v>1450</v>
      </c>
    </row>
    <row r="37" spans="1:26" s="40" customFormat="1" x14ac:dyDescent="0.2">
      <c r="A37" s="533"/>
      <c r="B37" s="381">
        <v>2001</v>
      </c>
      <c r="C37" s="367">
        <v>8</v>
      </c>
      <c r="D37" s="427">
        <v>51</v>
      </c>
      <c r="E37" s="427">
        <v>55</v>
      </c>
      <c r="F37" s="367">
        <v>18</v>
      </c>
      <c r="G37" s="427">
        <v>26</v>
      </c>
      <c r="H37" s="427">
        <v>11</v>
      </c>
      <c r="I37" s="367">
        <v>2</v>
      </c>
      <c r="J37" s="427">
        <v>9</v>
      </c>
      <c r="K37" s="427">
        <v>23</v>
      </c>
      <c r="L37" s="367">
        <v>14</v>
      </c>
      <c r="M37" s="427">
        <v>8</v>
      </c>
      <c r="N37" s="427">
        <v>9</v>
      </c>
      <c r="O37" s="367">
        <v>58</v>
      </c>
      <c r="P37" s="427">
        <v>6</v>
      </c>
      <c r="Q37" s="427">
        <v>2</v>
      </c>
      <c r="R37" s="357">
        <v>2718</v>
      </c>
      <c r="S37" s="358">
        <v>1508</v>
      </c>
      <c r="T37" s="358">
        <v>1377</v>
      </c>
    </row>
    <row r="38" spans="1:26" s="40" customFormat="1" x14ac:dyDescent="0.2">
      <c r="A38" s="533"/>
      <c r="B38" s="381">
        <v>2005</v>
      </c>
      <c r="C38" s="367">
        <v>4</v>
      </c>
      <c r="D38" s="427">
        <v>48</v>
      </c>
      <c r="E38" s="362" t="s">
        <v>3</v>
      </c>
      <c r="F38" s="367">
        <v>28</v>
      </c>
      <c r="G38" s="427">
        <v>28</v>
      </c>
      <c r="H38" s="362" t="s">
        <v>3</v>
      </c>
      <c r="I38" s="367">
        <v>2</v>
      </c>
      <c r="J38" s="427">
        <v>11</v>
      </c>
      <c r="K38" s="362" t="s">
        <v>3</v>
      </c>
      <c r="L38" s="367">
        <v>18</v>
      </c>
      <c r="M38" s="427">
        <v>9</v>
      </c>
      <c r="N38" s="362" t="s">
        <v>3</v>
      </c>
      <c r="O38" s="367">
        <v>48</v>
      </c>
      <c r="P38" s="427">
        <v>5</v>
      </c>
      <c r="Q38" s="361" t="s">
        <v>3</v>
      </c>
      <c r="R38" s="357">
        <v>2834</v>
      </c>
      <c r="S38" s="358"/>
      <c r="T38" s="359" t="s">
        <v>3</v>
      </c>
    </row>
    <row r="39" spans="1:26" s="40" customFormat="1" x14ac:dyDescent="0.2">
      <c r="A39" s="288"/>
      <c r="B39" s="381">
        <v>2009</v>
      </c>
      <c r="C39" s="367">
        <v>5</v>
      </c>
      <c r="D39" s="362" t="s">
        <v>3</v>
      </c>
      <c r="E39" s="362" t="s">
        <v>3</v>
      </c>
      <c r="F39" s="367">
        <v>23</v>
      </c>
      <c r="G39" s="362" t="s">
        <v>3</v>
      </c>
      <c r="H39" s="362" t="s">
        <v>3</v>
      </c>
      <c r="I39" s="367">
        <v>2</v>
      </c>
      <c r="J39" s="362" t="s">
        <v>3</v>
      </c>
      <c r="K39" s="362" t="s">
        <v>3</v>
      </c>
      <c r="L39" s="367">
        <v>21</v>
      </c>
      <c r="M39" s="362" t="s">
        <v>3</v>
      </c>
      <c r="N39" s="362" t="s">
        <v>3</v>
      </c>
      <c r="O39" s="367">
        <v>51</v>
      </c>
      <c r="P39" s="362" t="s">
        <v>3</v>
      </c>
      <c r="Q39" s="361" t="s">
        <v>3</v>
      </c>
      <c r="R39" s="357">
        <v>2181</v>
      </c>
      <c r="S39" s="360" t="s">
        <v>3</v>
      </c>
      <c r="T39" s="359" t="s">
        <v>3</v>
      </c>
    </row>
    <row r="40" spans="1:26" ht="12.75" customHeight="1" x14ac:dyDescent="0.2">
      <c r="A40" s="544" t="s">
        <v>338</v>
      </c>
      <c r="B40" s="217">
        <v>1997</v>
      </c>
      <c r="C40" s="363">
        <v>0</v>
      </c>
      <c r="D40" s="426">
        <v>13</v>
      </c>
      <c r="E40" s="426">
        <v>49</v>
      </c>
      <c r="F40" s="363">
        <v>4</v>
      </c>
      <c r="G40" s="426">
        <v>72</v>
      </c>
      <c r="H40" s="426">
        <v>31</v>
      </c>
      <c r="I40" s="363">
        <v>0</v>
      </c>
      <c r="J40" s="426">
        <v>2</v>
      </c>
      <c r="K40" s="426">
        <v>10</v>
      </c>
      <c r="L40" s="363">
        <v>0</v>
      </c>
      <c r="M40" s="426">
        <v>9</v>
      </c>
      <c r="N40" s="426">
        <v>11</v>
      </c>
      <c r="O40" s="363">
        <v>95</v>
      </c>
      <c r="P40" s="426">
        <v>5</v>
      </c>
      <c r="Q40" s="366" t="s">
        <v>3</v>
      </c>
      <c r="R40" s="352">
        <v>329</v>
      </c>
      <c r="S40" s="354">
        <v>182</v>
      </c>
      <c r="T40" s="354">
        <v>101</v>
      </c>
      <c r="V40"/>
      <c r="X40"/>
      <c r="Z40"/>
    </row>
    <row r="41" spans="1:26" x14ac:dyDescent="0.2">
      <c r="A41" s="544"/>
      <c r="B41" s="217">
        <v>2001</v>
      </c>
      <c r="C41" s="363">
        <v>0</v>
      </c>
      <c r="D41" s="426">
        <v>13</v>
      </c>
      <c r="E41" s="426">
        <v>4</v>
      </c>
      <c r="F41" s="363">
        <v>35</v>
      </c>
      <c r="G41" s="426">
        <v>76</v>
      </c>
      <c r="H41" s="426">
        <v>17</v>
      </c>
      <c r="I41" s="363"/>
      <c r="J41" s="426">
        <v>2</v>
      </c>
      <c r="K41" s="426">
        <v>13</v>
      </c>
      <c r="L41" s="363">
        <v>4</v>
      </c>
      <c r="M41" s="426">
        <v>5</v>
      </c>
      <c r="N41" s="426">
        <v>21</v>
      </c>
      <c r="O41" s="363">
        <v>61</v>
      </c>
      <c r="P41" s="426">
        <v>4</v>
      </c>
      <c r="Q41" s="426">
        <v>1</v>
      </c>
      <c r="R41" s="352">
        <v>255</v>
      </c>
      <c r="S41" s="354">
        <v>166</v>
      </c>
      <c r="T41" s="354">
        <v>116</v>
      </c>
      <c r="V41"/>
      <c r="X41"/>
      <c r="Z41"/>
    </row>
    <row r="42" spans="1:26" x14ac:dyDescent="0.2">
      <c r="A42" s="544"/>
      <c r="B42" s="217">
        <v>2005</v>
      </c>
      <c r="C42" s="363">
        <v>4</v>
      </c>
      <c r="D42" s="426">
        <v>18</v>
      </c>
      <c r="E42" s="432" t="s">
        <v>3</v>
      </c>
      <c r="F42" s="363">
        <v>90</v>
      </c>
      <c r="G42" s="426">
        <v>69</v>
      </c>
      <c r="H42" s="432" t="s">
        <v>3</v>
      </c>
      <c r="I42" s="363">
        <v>0</v>
      </c>
      <c r="J42" s="426">
        <v>3</v>
      </c>
      <c r="K42" s="432" t="s">
        <v>3</v>
      </c>
      <c r="L42" s="363">
        <v>5</v>
      </c>
      <c r="M42" s="426">
        <v>10</v>
      </c>
      <c r="N42" s="432" t="s">
        <v>3</v>
      </c>
      <c r="O42" s="363">
        <v>1</v>
      </c>
      <c r="P42" s="426">
        <v>0</v>
      </c>
      <c r="Q42" s="366" t="s">
        <v>3</v>
      </c>
      <c r="R42" s="352">
        <v>361</v>
      </c>
      <c r="S42" s="355" t="s">
        <v>3</v>
      </c>
      <c r="T42" s="355" t="s">
        <v>3</v>
      </c>
      <c r="V42"/>
      <c r="X42"/>
      <c r="Z42"/>
    </row>
    <row r="43" spans="1:26" x14ac:dyDescent="0.2">
      <c r="A43" s="338"/>
      <c r="B43" s="217">
        <v>2009</v>
      </c>
      <c r="C43" s="363">
        <v>8</v>
      </c>
      <c r="D43" s="366" t="s">
        <v>3</v>
      </c>
      <c r="E43" s="366" t="s">
        <v>3</v>
      </c>
      <c r="F43" s="363">
        <v>85</v>
      </c>
      <c r="G43" s="366" t="s">
        <v>3</v>
      </c>
      <c r="H43" s="366" t="s">
        <v>3</v>
      </c>
      <c r="I43" s="363">
        <v>0</v>
      </c>
      <c r="J43" s="366" t="s">
        <v>3</v>
      </c>
      <c r="K43" s="366" t="s">
        <v>3</v>
      </c>
      <c r="L43" s="363">
        <v>7</v>
      </c>
      <c r="M43" s="366" t="s">
        <v>3</v>
      </c>
      <c r="N43" s="366" t="s">
        <v>3</v>
      </c>
      <c r="O43" s="363">
        <v>1</v>
      </c>
      <c r="P43" s="366" t="s">
        <v>3</v>
      </c>
      <c r="Q43" s="366" t="s">
        <v>3</v>
      </c>
      <c r="R43" s="352">
        <v>163</v>
      </c>
      <c r="S43" s="356" t="s">
        <v>3</v>
      </c>
      <c r="T43" s="355" t="s">
        <v>3</v>
      </c>
      <c r="V43"/>
      <c r="X43"/>
      <c r="Z43"/>
    </row>
    <row r="44" spans="1:26" ht="12.75" customHeight="1" x14ac:dyDescent="0.2">
      <c r="A44" s="543" t="s">
        <v>225</v>
      </c>
      <c r="B44" s="381">
        <v>1997</v>
      </c>
      <c r="C44" s="367">
        <v>12</v>
      </c>
      <c r="D44" s="427">
        <v>36</v>
      </c>
      <c r="E44" s="427">
        <v>44</v>
      </c>
      <c r="F44" s="367">
        <v>19</v>
      </c>
      <c r="G44" s="427">
        <v>24</v>
      </c>
      <c r="H44" s="427">
        <v>25</v>
      </c>
      <c r="I44" s="367">
        <v>7</v>
      </c>
      <c r="J44" s="427">
        <v>10</v>
      </c>
      <c r="K44" s="427">
        <v>17</v>
      </c>
      <c r="L44" s="367">
        <v>37</v>
      </c>
      <c r="M44" s="427">
        <v>19</v>
      </c>
      <c r="N44" s="427">
        <v>12</v>
      </c>
      <c r="O44" s="367">
        <v>25</v>
      </c>
      <c r="P44" s="427">
        <v>12</v>
      </c>
      <c r="Q44" s="427">
        <v>4</v>
      </c>
      <c r="R44" s="357">
        <v>159</v>
      </c>
      <c r="S44" s="358">
        <v>172</v>
      </c>
      <c r="T44" s="358">
        <v>159</v>
      </c>
      <c r="V44"/>
      <c r="X44"/>
      <c r="Z44"/>
    </row>
    <row r="45" spans="1:26" x14ac:dyDescent="0.2">
      <c r="A45" s="543"/>
      <c r="B45" s="381">
        <v>2001</v>
      </c>
      <c r="C45" s="367">
        <v>15</v>
      </c>
      <c r="D45" s="427">
        <v>35</v>
      </c>
      <c r="E45" s="427">
        <v>48</v>
      </c>
      <c r="F45" s="367">
        <v>20</v>
      </c>
      <c r="G45" s="427">
        <v>21</v>
      </c>
      <c r="H45" s="427">
        <v>17</v>
      </c>
      <c r="I45" s="367">
        <v>8</v>
      </c>
      <c r="J45" s="427">
        <v>5</v>
      </c>
      <c r="K45" s="427">
        <v>14</v>
      </c>
      <c r="L45" s="367">
        <v>32</v>
      </c>
      <c r="M45" s="427">
        <v>25</v>
      </c>
      <c r="N45" s="427">
        <v>19</v>
      </c>
      <c r="O45" s="367">
        <v>24</v>
      </c>
      <c r="P45" s="427">
        <v>14</v>
      </c>
      <c r="Q45" s="427">
        <v>2</v>
      </c>
      <c r="R45" s="357">
        <v>275</v>
      </c>
      <c r="S45" s="358">
        <v>196</v>
      </c>
      <c r="T45" s="358">
        <v>208</v>
      </c>
      <c r="V45"/>
      <c r="X45"/>
      <c r="Z45"/>
    </row>
    <row r="46" spans="1:26" x14ac:dyDescent="0.2">
      <c r="A46" s="543"/>
      <c r="B46" s="381">
        <v>2005</v>
      </c>
      <c r="C46" s="367">
        <v>10</v>
      </c>
      <c r="D46" s="427">
        <v>34</v>
      </c>
      <c r="E46" s="362" t="s">
        <v>3</v>
      </c>
      <c r="F46" s="367">
        <v>24</v>
      </c>
      <c r="G46" s="427">
        <v>33</v>
      </c>
      <c r="H46" s="362" t="s">
        <v>3</v>
      </c>
      <c r="I46" s="367">
        <v>5</v>
      </c>
      <c r="J46" s="427">
        <v>6</v>
      </c>
      <c r="K46" s="362" t="s">
        <v>3</v>
      </c>
      <c r="L46" s="367">
        <v>31</v>
      </c>
      <c r="M46" s="427">
        <v>19</v>
      </c>
      <c r="N46" s="362" t="s">
        <v>3</v>
      </c>
      <c r="O46" s="367">
        <v>30</v>
      </c>
      <c r="P46" s="427">
        <v>8</v>
      </c>
      <c r="Q46" s="361" t="s">
        <v>3</v>
      </c>
      <c r="R46" s="357">
        <v>220</v>
      </c>
      <c r="S46" s="362" t="s">
        <v>3</v>
      </c>
      <c r="T46" s="359" t="s">
        <v>3</v>
      </c>
      <c r="V46"/>
      <c r="X46"/>
      <c r="Z46"/>
    </row>
    <row r="47" spans="1:26" x14ac:dyDescent="0.2">
      <c r="A47" s="288"/>
      <c r="B47" s="381">
        <v>2009</v>
      </c>
      <c r="C47" s="367">
        <v>6</v>
      </c>
      <c r="D47" s="362" t="s">
        <v>3</v>
      </c>
      <c r="E47" s="362" t="s">
        <v>3</v>
      </c>
      <c r="F47" s="367">
        <v>25</v>
      </c>
      <c r="G47" s="362" t="s">
        <v>3</v>
      </c>
      <c r="H47" s="362" t="s">
        <v>3</v>
      </c>
      <c r="I47" s="367">
        <v>3</v>
      </c>
      <c r="J47" s="362" t="s">
        <v>3</v>
      </c>
      <c r="K47" s="362" t="s">
        <v>3</v>
      </c>
      <c r="L47" s="367">
        <v>43</v>
      </c>
      <c r="M47" s="362" t="s">
        <v>3</v>
      </c>
      <c r="N47" s="362" t="s">
        <v>3</v>
      </c>
      <c r="O47" s="367">
        <v>23</v>
      </c>
      <c r="P47" s="362" t="s">
        <v>3</v>
      </c>
      <c r="Q47" s="361" t="s">
        <v>3</v>
      </c>
      <c r="R47" s="357">
        <v>164</v>
      </c>
      <c r="S47" s="360" t="s">
        <v>3</v>
      </c>
      <c r="T47" s="359" t="s">
        <v>3</v>
      </c>
      <c r="V47"/>
      <c r="X47"/>
      <c r="Z47"/>
    </row>
    <row r="48" spans="1:26" x14ac:dyDescent="0.2">
      <c r="A48" s="544" t="s">
        <v>38</v>
      </c>
      <c r="B48" s="217">
        <v>1997</v>
      </c>
      <c r="C48" s="363">
        <v>1</v>
      </c>
      <c r="D48" s="426">
        <v>64</v>
      </c>
      <c r="E48" s="426">
        <v>63</v>
      </c>
      <c r="F48" s="363">
        <v>2</v>
      </c>
      <c r="G48" s="426">
        <v>7</v>
      </c>
      <c r="H48" s="426">
        <v>2</v>
      </c>
      <c r="I48" s="363">
        <v>1</v>
      </c>
      <c r="J48" s="426">
        <v>21</v>
      </c>
      <c r="K48" s="426">
        <v>32</v>
      </c>
      <c r="L48" s="363">
        <v>4</v>
      </c>
      <c r="M48" s="426">
        <v>5</v>
      </c>
      <c r="N48" s="426">
        <v>2</v>
      </c>
      <c r="O48" s="363">
        <v>92</v>
      </c>
      <c r="P48" s="426">
        <v>4</v>
      </c>
      <c r="Q48" s="426">
        <v>1</v>
      </c>
      <c r="R48" s="352">
        <v>839</v>
      </c>
      <c r="S48" s="354">
        <v>632</v>
      </c>
      <c r="T48" s="354">
        <v>585</v>
      </c>
      <c r="V48"/>
      <c r="X48"/>
      <c r="Z48"/>
    </row>
    <row r="49" spans="1:26" x14ac:dyDescent="0.2">
      <c r="A49" s="544"/>
      <c r="B49" s="217">
        <v>2001</v>
      </c>
      <c r="C49" s="363">
        <v>1</v>
      </c>
      <c r="D49" s="426">
        <v>76</v>
      </c>
      <c r="E49" s="426">
        <v>62</v>
      </c>
      <c r="F49" s="363">
        <v>1</v>
      </c>
      <c r="G49" s="426">
        <v>5</v>
      </c>
      <c r="H49" s="426">
        <v>2</v>
      </c>
      <c r="I49" s="363">
        <v>1</v>
      </c>
      <c r="J49" s="426">
        <v>12</v>
      </c>
      <c r="K49" s="426">
        <v>34</v>
      </c>
      <c r="L49" s="363">
        <v>3</v>
      </c>
      <c r="M49" s="426">
        <v>3</v>
      </c>
      <c r="N49" s="426">
        <v>2</v>
      </c>
      <c r="O49" s="363">
        <v>93</v>
      </c>
      <c r="P49" s="426">
        <v>4</v>
      </c>
      <c r="Q49" s="426">
        <v>1</v>
      </c>
      <c r="R49" s="352">
        <v>745</v>
      </c>
      <c r="S49" s="354">
        <v>520</v>
      </c>
      <c r="T49" s="354">
        <v>486</v>
      </c>
      <c r="V49"/>
      <c r="X49"/>
      <c r="Z49"/>
    </row>
    <row r="50" spans="1:26" x14ac:dyDescent="0.2">
      <c r="A50" s="544"/>
      <c r="B50" s="217">
        <v>2005</v>
      </c>
      <c r="C50" s="363">
        <v>1</v>
      </c>
      <c r="D50" s="426">
        <v>73</v>
      </c>
      <c r="E50" s="432" t="s">
        <v>3</v>
      </c>
      <c r="F50" s="363">
        <v>1</v>
      </c>
      <c r="G50" s="426">
        <v>4</v>
      </c>
      <c r="H50" s="432" t="s">
        <v>3</v>
      </c>
      <c r="I50" s="363">
        <v>0</v>
      </c>
      <c r="J50" s="426">
        <v>16</v>
      </c>
      <c r="K50" s="432" t="s">
        <v>3</v>
      </c>
      <c r="L50" s="363">
        <v>5</v>
      </c>
      <c r="M50" s="426">
        <v>3</v>
      </c>
      <c r="N50" s="432" t="s">
        <v>3</v>
      </c>
      <c r="O50" s="363">
        <v>93</v>
      </c>
      <c r="P50" s="426">
        <v>4</v>
      </c>
      <c r="Q50" s="366" t="s">
        <v>3</v>
      </c>
      <c r="R50" s="352">
        <v>793</v>
      </c>
      <c r="S50" s="355" t="s">
        <v>3</v>
      </c>
      <c r="T50" s="355" t="s">
        <v>3</v>
      </c>
      <c r="V50"/>
      <c r="X50"/>
      <c r="Z50"/>
    </row>
    <row r="51" spans="1:26" x14ac:dyDescent="0.2">
      <c r="A51" s="338"/>
      <c r="B51" s="217">
        <v>2009</v>
      </c>
      <c r="C51" s="363">
        <v>1</v>
      </c>
      <c r="D51" s="366" t="s">
        <v>3</v>
      </c>
      <c r="E51" s="366" t="s">
        <v>3</v>
      </c>
      <c r="F51" s="363">
        <v>2</v>
      </c>
      <c r="G51" s="366" t="s">
        <v>3</v>
      </c>
      <c r="H51" s="366" t="s">
        <v>3</v>
      </c>
      <c r="I51" s="363">
        <v>0</v>
      </c>
      <c r="J51" s="366" t="s">
        <v>3</v>
      </c>
      <c r="K51" s="366" t="s">
        <v>3</v>
      </c>
      <c r="L51" s="363">
        <v>6</v>
      </c>
      <c r="M51" s="366" t="s">
        <v>3</v>
      </c>
      <c r="N51" s="366" t="s">
        <v>3</v>
      </c>
      <c r="O51" s="363">
        <v>92</v>
      </c>
      <c r="P51" s="366" t="s">
        <v>3</v>
      </c>
      <c r="Q51" s="366" t="s">
        <v>3</v>
      </c>
      <c r="R51" s="352">
        <v>778</v>
      </c>
      <c r="S51" s="356" t="s">
        <v>3</v>
      </c>
      <c r="T51" s="355" t="s">
        <v>3</v>
      </c>
      <c r="V51"/>
      <c r="X51"/>
      <c r="Z51"/>
    </row>
    <row r="52" spans="1:26" ht="12.75" customHeight="1" x14ac:dyDescent="0.2">
      <c r="A52" s="533" t="s">
        <v>341</v>
      </c>
      <c r="B52" s="381">
        <v>1997</v>
      </c>
      <c r="C52" s="367">
        <v>55</v>
      </c>
      <c r="D52" s="427">
        <v>69</v>
      </c>
      <c r="E52" s="427">
        <v>58</v>
      </c>
      <c r="F52" s="367">
        <v>16</v>
      </c>
      <c r="G52" s="427">
        <v>4</v>
      </c>
      <c r="H52" s="427">
        <v>3</v>
      </c>
      <c r="I52" s="367">
        <v>4</v>
      </c>
      <c r="J52" s="427">
        <v>6</v>
      </c>
      <c r="K52" s="427">
        <v>10</v>
      </c>
      <c r="L52" s="367">
        <v>4</v>
      </c>
      <c r="M52" s="427">
        <v>2</v>
      </c>
      <c r="N52" s="427">
        <v>2</v>
      </c>
      <c r="O52" s="367">
        <v>21</v>
      </c>
      <c r="P52" s="427">
        <v>18</v>
      </c>
      <c r="Q52" s="427">
        <v>27</v>
      </c>
      <c r="R52" s="357">
        <v>3111</v>
      </c>
      <c r="S52" s="358">
        <v>2599</v>
      </c>
      <c r="T52" s="358">
        <v>2424</v>
      </c>
      <c r="V52"/>
      <c r="X52"/>
      <c r="Z52"/>
    </row>
    <row r="53" spans="1:26" x14ac:dyDescent="0.2">
      <c r="A53" s="533"/>
      <c r="B53" s="381">
        <v>2001</v>
      </c>
      <c r="C53" s="367">
        <v>63</v>
      </c>
      <c r="D53" s="427">
        <v>51</v>
      </c>
      <c r="E53" s="427">
        <v>55</v>
      </c>
      <c r="F53" s="367">
        <v>14</v>
      </c>
      <c r="G53" s="427">
        <v>26</v>
      </c>
      <c r="H53" s="427">
        <v>4</v>
      </c>
      <c r="I53" s="367">
        <v>5</v>
      </c>
      <c r="J53" s="427">
        <v>9</v>
      </c>
      <c r="K53" s="427">
        <v>11</v>
      </c>
      <c r="L53" s="367">
        <v>4</v>
      </c>
      <c r="M53" s="427">
        <v>8</v>
      </c>
      <c r="N53" s="427">
        <v>2</v>
      </c>
      <c r="O53" s="367">
        <v>14</v>
      </c>
      <c r="P53" s="427">
        <v>6</v>
      </c>
      <c r="Q53" s="427">
        <v>28</v>
      </c>
      <c r="R53" s="357">
        <v>2082</v>
      </c>
      <c r="S53" s="358">
        <v>1893</v>
      </c>
      <c r="T53" s="358">
        <v>1736</v>
      </c>
      <c r="V53"/>
      <c r="X53"/>
      <c r="Z53"/>
    </row>
    <row r="54" spans="1:26" x14ac:dyDescent="0.2">
      <c r="A54" s="533"/>
      <c r="B54" s="381">
        <v>2005</v>
      </c>
      <c r="C54" s="367">
        <v>44</v>
      </c>
      <c r="D54" s="427">
        <v>62</v>
      </c>
      <c r="E54" s="362" t="s">
        <v>3</v>
      </c>
      <c r="F54" s="367">
        <v>22</v>
      </c>
      <c r="G54" s="427">
        <v>9</v>
      </c>
      <c r="H54" s="362" t="s">
        <v>3</v>
      </c>
      <c r="I54" s="367">
        <v>6</v>
      </c>
      <c r="J54" s="427">
        <v>7</v>
      </c>
      <c r="K54" s="362" t="s">
        <v>3</v>
      </c>
      <c r="L54" s="367">
        <v>6</v>
      </c>
      <c r="M54" s="427">
        <v>3</v>
      </c>
      <c r="N54" s="362" t="s">
        <v>3</v>
      </c>
      <c r="O54" s="367">
        <v>22</v>
      </c>
      <c r="P54" s="427">
        <v>19</v>
      </c>
      <c r="Q54" s="361" t="s">
        <v>3</v>
      </c>
      <c r="R54" s="357">
        <v>2713</v>
      </c>
      <c r="S54" s="359" t="s">
        <v>3</v>
      </c>
      <c r="T54" s="359" t="s">
        <v>3</v>
      </c>
      <c r="V54"/>
      <c r="X54"/>
      <c r="Z54"/>
    </row>
    <row r="55" spans="1:26" x14ac:dyDescent="0.2">
      <c r="A55" s="288"/>
      <c r="B55" s="381">
        <v>2009</v>
      </c>
      <c r="C55" s="367">
        <v>40</v>
      </c>
      <c r="D55" s="362" t="s">
        <v>3</v>
      </c>
      <c r="E55" s="362" t="s">
        <v>3</v>
      </c>
      <c r="F55" s="367">
        <v>22</v>
      </c>
      <c r="G55" s="362" t="s">
        <v>3</v>
      </c>
      <c r="H55" s="362" t="s">
        <v>3</v>
      </c>
      <c r="I55" s="367">
        <v>4</v>
      </c>
      <c r="J55" s="362" t="s">
        <v>3</v>
      </c>
      <c r="K55" s="362" t="s">
        <v>3</v>
      </c>
      <c r="L55" s="367">
        <v>5</v>
      </c>
      <c r="M55" s="362" t="s">
        <v>3</v>
      </c>
      <c r="N55" s="362" t="s">
        <v>3</v>
      </c>
      <c r="O55" s="367">
        <v>29</v>
      </c>
      <c r="P55" s="362" t="s">
        <v>3</v>
      </c>
      <c r="Q55" s="361" t="s">
        <v>3</v>
      </c>
      <c r="R55" s="357">
        <v>1381</v>
      </c>
      <c r="S55" s="360" t="s">
        <v>3</v>
      </c>
      <c r="T55" s="359" t="s">
        <v>3</v>
      </c>
      <c r="V55"/>
      <c r="X55"/>
      <c r="Z55"/>
    </row>
    <row r="56" spans="1:26" ht="12.75" customHeight="1" x14ac:dyDescent="0.2">
      <c r="A56" s="544" t="s">
        <v>339</v>
      </c>
      <c r="B56" s="53">
        <v>1997</v>
      </c>
      <c r="C56" s="363">
        <v>76</v>
      </c>
      <c r="D56" s="426">
        <v>91</v>
      </c>
      <c r="E56" s="426">
        <v>86</v>
      </c>
      <c r="F56" s="363">
        <v>17</v>
      </c>
      <c r="G56" s="426">
        <v>0</v>
      </c>
      <c r="H56" s="426">
        <v>1</v>
      </c>
      <c r="I56" s="363">
        <v>1</v>
      </c>
      <c r="J56" s="426">
        <v>1</v>
      </c>
      <c r="K56" s="426">
        <v>4</v>
      </c>
      <c r="L56" s="363">
        <v>1</v>
      </c>
      <c r="M56" s="426">
        <v>1</v>
      </c>
      <c r="N56" s="426">
        <v>0</v>
      </c>
      <c r="O56" s="363">
        <v>5</v>
      </c>
      <c r="P56" s="426">
        <v>7</v>
      </c>
      <c r="Q56" s="426">
        <v>9</v>
      </c>
      <c r="R56" s="352">
        <v>783</v>
      </c>
      <c r="S56" s="354">
        <v>616</v>
      </c>
      <c r="T56" s="354">
        <v>579</v>
      </c>
      <c r="V56"/>
      <c r="X56"/>
      <c r="Z56"/>
    </row>
    <row r="57" spans="1:26" x14ac:dyDescent="0.2">
      <c r="A57" s="544"/>
      <c r="B57" s="53">
        <v>2001</v>
      </c>
      <c r="C57" s="363">
        <v>90</v>
      </c>
      <c r="D57" s="426">
        <v>90</v>
      </c>
      <c r="E57" s="426">
        <v>85</v>
      </c>
      <c r="F57" s="363">
        <v>6</v>
      </c>
      <c r="G57" s="426">
        <v>3</v>
      </c>
      <c r="H57" s="426">
        <v>2</v>
      </c>
      <c r="I57" s="363">
        <v>1</v>
      </c>
      <c r="J57" s="426">
        <v>2</v>
      </c>
      <c r="K57" s="426">
        <v>3</v>
      </c>
      <c r="L57" s="363">
        <v>0</v>
      </c>
      <c r="M57" s="426">
        <v>0</v>
      </c>
      <c r="N57" s="426">
        <v>0</v>
      </c>
      <c r="O57" s="363">
        <v>2</v>
      </c>
      <c r="P57" s="426">
        <v>5</v>
      </c>
      <c r="Q57" s="426">
        <v>10</v>
      </c>
      <c r="R57" s="352">
        <v>398</v>
      </c>
      <c r="S57" s="354">
        <v>309</v>
      </c>
      <c r="T57" s="354">
        <v>296</v>
      </c>
      <c r="V57"/>
      <c r="X57"/>
      <c r="Z57"/>
    </row>
    <row r="58" spans="1:26" x14ac:dyDescent="0.2">
      <c r="A58" s="544"/>
      <c r="B58" s="53">
        <v>2005</v>
      </c>
      <c r="C58" s="363">
        <v>80</v>
      </c>
      <c r="D58" s="426">
        <v>87</v>
      </c>
      <c r="E58" s="432" t="s">
        <v>3</v>
      </c>
      <c r="F58" s="363">
        <v>15</v>
      </c>
      <c r="G58" s="426">
        <v>5</v>
      </c>
      <c r="H58" s="432" t="s">
        <v>3</v>
      </c>
      <c r="I58" s="363">
        <v>0</v>
      </c>
      <c r="J58" s="426">
        <v>2</v>
      </c>
      <c r="K58" s="432" t="s">
        <v>3</v>
      </c>
      <c r="L58" s="363">
        <v>1</v>
      </c>
      <c r="M58" s="426">
        <v>1</v>
      </c>
      <c r="N58" s="432" t="s">
        <v>3</v>
      </c>
      <c r="O58" s="363">
        <v>3</v>
      </c>
      <c r="P58" s="426">
        <v>5</v>
      </c>
      <c r="Q58" s="366" t="s">
        <v>3</v>
      </c>
      <c r="R58" s="352">
        <v>480</v>
      </c>
      <c r="S58" s="355" t="s">
        <v>3</v>
      </c>
      <c r="T58" s="355" t="s">
        <v>3</v>
      </c>
      <c r="V58"/>
      <c r="X58"/>
      <c r="Z58"/>
    </row>
    <row r="59" spans="1:26" ht="12.75" customHeight="1" x14ac:dyDescent="0.2">
      <c r="A59" s="544"/>
      <c r="B59" s="53">
        <v>2009</v>
      </c>
      <c r="C59" s="363">
        <v>66</v>
      </c>
      <c r="D59" s="366" t="s">
        <v>3</v>
      </c>
      <c r="E59" s="366" t="s">
        <v>3</v>
      </c>
      <c r="F59" s="363">
        <v>21</v>
      </c>
      <c r="G59" s="366" t="s">
        <v>3</v>
      </c>
      <c r="H59" s="366" t="s">
        <v>3</v>
      </c>
      <c r="I59" s="454" t="s">
        <v>65</v>
      </c>
      <c r="J59" s="366" t="s">
        <v>3</v>
      </c>
      <c r="K59" s="366" t="s">
        <v>3</v>
      </c>
      <c r="L59" s="363">
        <v>1</v>
      </c>
      <c r="M59" s="366" t="s">
        <v>3</v>
      </c>
      <c r="N59" s="366" t="s">
        <v>3</v>
      </c>
      <c r="O59" s="363">
        <v>12</v>
      </c>
      <c r="P59" s="366" t="s">
        <v>3</v>
      </c>
      <c r="Q59" s="366" t="s">
        <v>3</v>
      </c>
      <c r="R59" s="352">
        <v>141</v>
      </c>
      <c r="S59" s="356" t="s">
        <v>3</v>
      </c>
      <c r="T59" s="355" t="s">
        <v>3</v>
      </c>
      <c r="V59"/>
      <c r="X59"/>
      <c r="Z59"/>
    </row>
    <row r="60" spans="1:26" ht="12.75" customHeight="1" x14ac:dyDescent="0.2">
      <c r="A60" s="543" t="s">
        <v>289</v>
      </c>
      <c r="B60" s="381">
        <v>1997</v>
      </c>
      <c r="C60" s="367">
        <v>54</v>
      </c>
      <c r="D60" s="427">
        <v>83</v>
      </c>
      <c r="E60" s="427">
        <v>75</v>
      </c>
      <c r="F60" s="367">
        <v>17</v>
      </c>
      <c r="G60" s="427">
        <v>6</v>
      </c>
      <c r="H60" s="427">
        <v>4</v>
      </c>
      <c r="I60" s="367">
        <v>1</v>
      </c>
      <c r="J60" s="427">
        <v>4</v>
      </c>
      <c r="K60" s="427">
        <v>9</v>
      </c>
      <c r="L60" s="367">
        <v>7</v>
      </c>
      <c r="M60" s="427">
        <v>2</v>
      </c>
      <c r="N60" s="427">
        <v>2</v>
      </c>
      <c r="O60" s="367">
        <v>21</v>
      </c>
      <c r="P60" s="427">
        <v>6</v>
      </c>
      <c r="Q60" s="427">
        <v>10</v>
      </c>
      <c r="R60" s="357">
        <v>309</v>
      </c>
      <c r="S60" s="358">
        <v>328</v>
      </c>
      <c r="T60" s="358">
        <v>181</v>
      </c>
      <c r="V60"/>
      <c r="X60"/>
      <c r="Z60"/>
    </row>
    <row r="61" spans="1:26" x14ac:dyDescent="0.2">
      <c r="A61" s="543"/>
      <c r="B61" s="381">
        <v>2001</v>
      </c>
      <c r="C61" s="367">
        <v>63</v>
      </c>
      <c r="D61" s="427">
        <v>73</v>
      </c>
      <c r="E61" s="427">
        <v>74</v>
      </c>
      <c r="F61" s="367">
        <v>18</v>
      </c>
      <c r="G61" s="427">
        <v>14</v>
      </c>
      <c r="H61" s="427">
        <v>6</v>
      </c>
      <c r="I61" s="367">
        <v>2</v>
      </c>
      <c r="J61" s="427">
        <v>4</v>
      </c>
      <c r="K61" s="427">
        <v>10</v>
      </c>
      <c r="L61" s="367">
        <v>5</v>
      </c>
      <c r="M61" s="427">
        <v>2</v>
      </c>
      <c r="N61" s="427">
        <v>1</v>
      </c>
      <c r="O61" s="367">
        <v>12</v>
      </c>
      <c r="P61" s="427">
        <v>7</v>
      </c>
      <c r="Q61" s="427">
        <v>9</v>
      </c>
      <c r="R61" s="357">
        <v>412</v>
      </c>
      <c r="S61" s="358">
        <v>300</v>
      </c>
      <c r="T61" s="358">
        <v>296</v>
      </c>
      <c r="V61"/>
      <c r="X61"/>
      <c r="Z61"/>
    </row>
    <row r="62" spans="1:26" x14ac:dyDescent="0.2">
      <c r="A62" s="543"/>
      <c r="B62" s="381">
        <v>2005</v>
      </c>
      <c r="C62" s="367">
        <v>44</v>
      </c>
      <c r="D62" s="427">
        <v>68</v>
      </c>
      <c r="E62" s="362" t="s">
        <v>3</v>
      </c>
      <c r="F62" s="367">
        <v>19</v>
      </c>
      <c r="G62" s="427">
        <v>19</v>
      </c>
      <c r="H62" s="362" t="s">
        <v>3</v>
      </c>
      <c r="I62" s="367">
        <v>5</v>
      </c>
      <c r="J62" s="427">
        <v>4</v>
      </c>
      <c r="K62" s="362" t="s">
        <v>3</v>
      </c>
      <c r="L62" s="367">
        <v>14</v>
      </c>
      <c r="M62" s="427">
        <v>2</v>
      </c>
      <c r="N62" s="362" t="s">
        <v>3</v>
      </c>
      <c r="O62" s="367">
        <v>18</v>
      </c>
      <c r="P62" s="427">
        <v>7</v>
      </c>
      <c r="Q62" s="361" t="s">
        <v>3</v>
      </c>
      <c r="R62" s="357">
        <v>120</v>
      </c>
      <c r="S62" s="362" t="s">
        <v>3</v>
      </c>
      <c r="T62" s="359" t="s">
        <v>3</v>
      </c>
      <c r="V62"/>
      <c r="X62"/>
      <c r="Z62"/>
    </row>
    <row r="63" spans="1:26" ht="12.75" customHeight="1" x14ac:dyDescent="0.2">
      <c r="A63" s="288"/>
      <c r="B63" s="381">
        <v>2009</v>
      </c>
      <c r="C63" s="367" t="str">
        <f>"(46)"</f>
        <v>(46)</v>
      </c>
      <c r="D63" s="362" t="s">
        <v>3</v>
      </c>
      <c r="E63" s="362" t="s">
        <v>3</v>
      </c>
      <c r="F63" s="367" t="str">
        <f>"(16)"</f>
        <v>(16)</v>
      </c>
      <c r="G63" s="362" t="s">
        <v>3</v>
      </c>
      <c r="H63" s="362" t="s">
        <v>3</v>
      </c>
      <c r="I63" s="367" t="str">
        <f>"(0)"</f>
        <v>(0)</v>
      </c>
      <c r="J63" s="362" t="s">
        <v>3</v>
      </c>
      <c r="K63" s="362" t="s">
        <v>3</v>
      </c>
      <c r="L63" s="367" t="str">
        <f>"(6)"</f>
        <v>(6)</v>
      </c>
      <c r="M63" s="362" t="s">
        <v>3</v>
      </c>
      <c r="N63" s="362" t="s">
        <v>3</v>
      </c>
      <c r="O63" s="367" t="str">
        <f>"(32)"</f>
        <v>(32)</v>
      </c>
      <c r="P63" s="362" t="s">
        <v>3</v>
      </c>
      <c r="Q63" s="361" t="s">
        <v>3</v>
      </c>
      <c r="R63" s="357">
        <v>97</v>
      </c>
      <c r="S63" s="362" t="s">
        <v>3</v>
      </c>
      <c r="T63" s="359" t="s">
        <v>3</v>
      </c>
      <c r="V63"/>
      <c r="X63"/>
      <c r="Z63"/>
    </row>
    <row r="64" spans="1:26" x14ac:dyDescent="0.2">
      <c r="A64" s="544" t="s">
        <v>223</v>
      </c>
      <c r="B64" s="53">
        <v>1997</v>
      </c>
      <c r="C64" s="363" t="str">
        <f>"(13)"</f>
        <v>(13)</v>
      </c>
      <c r="D64" s="426">
        <v>61</v>
      </c>
      <c r="E64" s="426">
        <v>48</v>
      </c>
      <c r="F64" s="363" t="str">
        <f>"(0)"</f>
        <v>(0)</v>
      </c>
      <c r="G64" s="426">
        <v>2</v>
      </c>
      <c r="H64" s="426">
        <v>2</v>
      </c>
      <c r="I64" s="363" t="str">
        <f>"(9)"</f>
        <v>(9)</v>
      </c>
      <c r="J64" s="426">
        <v>3</v>
      </c>
      <c r="K64" s="426">
        <v>9</v>
      </c>
      <c r="L64" s="363" t="str">
        <f>"(13)"</f>
        <v>(13)</v>
      </c>
      <c r="M64" s="426">
        <v>0</v>
      </c>
      <c r="N64" s="426">
        <v>2</v>
      </c>
      <c r="O64" s="363" t="str">
        <f>"(66)"</f>
        <v>(66)</v>
      </c>
      <c r="P64" s="426">
        <v>33</v>
      </c>
      <c r="Q64" s="426">
        <v>40</v>
      </c>
      <c r="R64" s="352">
        <v>46</v>
      </c>
      <c r="S64" s="354">
        <v>214</v>
      </c>
      <c r="T64" s="354">
        <v>181</v>
      </c>
      <c r="V64"/>
      <c r="X64"/>
      <c r="Z64"/>
    </row>
    <row r="65" spans="1:29" x14ac:dyDescent="0.2">
      <c r="A65" s="544"/>
      <c r="B65" s="53">
        <v>2001</v>
      </c>
      <c r="C65" s="363" t="str">
        <f>"(19)"</f>
        <v>(19)</v>
      </c>
      <c r="D65" s="426">
        <v>46</v>
      </c>
      <c r="E65" s="426">
        <v>44</v>
      </c>
      <c r="F65" s="363" t="str">
        <f>"(4)"</f>
        <v>(4)</v>
      </c>
      <c r="G65" s="426">
        <v>3</v>
      </c>
      <c r="H65" s="426">
        <v>6</v>
      </c>
      <c r="I65" s="363" t="str">
        <f>"(21)"</f>
        <v>(21)</v>
      </c>
      <c r="J65" s="426">
        <v>8</v>
      </c>
      <c r="K65" s="426">
        <v>5</v>
      </c>
      <c r="L65" s="363" t="str">
        <f>"(5)"</f>
        <v>(5)</v>
      </c>
      <c r="M65" s="426">
        <v>1</v>
      </c>
      <c r="N65" s="426">
        <v>1</v>
      </c>
      <c r="O65" s="363" t="str">
        <f>"(50)"</f>
        <v>(50)</v>
      </c>
      <c r="P65" s="426">
        <v>43</v>
      </c>
      <c r="Q65" s="426">
        <v>44</v>
      </c>
      <c r="R65" s="352">
        <v>84</v>
      </c>
      <c r="S65" s="354">
        <v>112</v>
      </c>
      <c r="T65" s="354">
        <v>104</v>
      </c>
      <c r="V65"/>
      <c r="X65"/>
      <c r="Z65"/>
    </row>
    <row r="66" spans="1:29" x14ac:dyDescent="0.2">
      <c r="A66" s="544"/>
      <c r="B66" s="53">
        <v>2005</v>
      </c>
      <c r="C66" s="363" t="s">
        <v>293</v>
      </c>
      <c r="D66" s="426" t="str">
        <f>"(58)"</f>
        <v>(58)</v>
      </c>
      <c r="E66" s="432" t="s">
        <v>3</v>
      </c>
      <c r="F66" s="363" t="s">
        <v>293</v>
      </c>
      <c r="G66" s="426" t="str">
        <f>"(0)"</f>
        <v>(0)</v>
      </c>
      <c r="H66" s="432" t="s">
        <v>3</v>
      </c>
      <c r="I66" s="363" t="s">
        <v>293</v>
      </c>
      <c r="J66" s="426" t="str">
        <f>"(11)"</f>
        <v>(11)</v>
      </c>
      <c r="K66" s="432" t="s">
        <v>3</v>
      </c>
      <c r="L66" s="363" t="s">
        <v>293</v>
      </c>
      <c r="M66" s="426" t="str">
        <f>"(0)"</f>
        <v>(0)</v>
      </c>
      <c r="N66" s="432" t="s">
        <v>3</v>
      </c>
      <c r="O66" s="363" t="s">
        <v>293</v>
      </c>
      <c r="P66" s="426" t="str">
        <f>"(31)"</f>
        <v>(31)</v>
      </c>
      <c r="Q66" s="366" t="s">
        <v>3</v>
      </c>
      <c r="R66" s="352" t="s">
        <v>294</v>
      </c>
      <c r="S66" s="354">
        <v>75</v>
      </c>
      <c r="T66" s="355" t="s">
        <v>3</v>
      </c>
      <c r="V66"/>
      <c r="X66"/>
      <c r="Z66"/>
    </row>
    <row r="67" spans="1:29" x14ac:dyDescent="0.2">
      <c r="A67" s="544"/>
      <c r="B67" s="53">
        <v>2009</v>
      </c>
      <c r="C67" s="363" t="s">
        <v>297</v>
      </c>
      <c r="D67" s="366" t="s">
        <v>3</v>
      </c>
      <c r="E67" s="366" t="s">
        <v>3</v>
      </c>
      <c r="F67" s="363" t="s">
        <v>293</v>
      </c>
      <c r="G67" s="366" t="s">
        <v>3</v>
      </c>
      <c r="H67" s="366" t="s">
        <v>3</v>
      </c>
      <c r="I67" s="363" t="s">
        <v>293</v>
      </c>
      <c r="J67" s="366" t="s">
        <v>3</v>
      </c>
      <c r="K67" s="366" t="s">
        <v>3</v>
      </c>
      <c r="L67" s="363" t="s">
        <v>293</v>
      </c>
      <c r="M67" s="366" t="s">
        <v>3</v>
      </c>
      <c r="N67" s="366" t="s">
        <v>3</v>
      </c>
      <c r="O67" s="363" t="s">
        <v>293</v>
      </c>
      <c r="P67" s="366" t="s">
        <v>3</v>
      </c>
      <c r="Q67" s="366" t="s">
        <v>3</v>
      </c>
      <c r="R67" s="352" t="s">
        <v>298</v>
      </c>
      <c r="S67" s="356" t="s">
        <v>3</v>
      </c>
      <c r="T67" s="355" t="s">
        <v>3</v>
      </c>
      <c r="V67"/>
      <c r="X67"/>
      <c r="Z67"/>
    </row>
    <row r="68" spans="1:29" x14ac:dyDescent="0.2">
      <c r="A68" s="543" t="s">
        <v>228</v>
      </c>
      <c r="B68" s="381">
        <v>1997</v>
      </c>
      <c r="C68" s="367">
        <v>77</v>
      </c>
      <c r="D68" s="427">
        <v>87</v>
      </c>
      <c r="E68" s="427">
        <v>73</v>
      </c>
      <c r="F68" s="367">
        <v>12</v>
      </c>
      <c r="G68" s="427">
        <v>2</v>
      </c>
      <c r="H68" s="427">
        <v>2</v>
      </c>
      <c r="I68" s="367">
        <v>2</v>
      </c>
      <c r="J68" s="427">
        <v>4</v>
      </c>
      <c r="K68" s="427">
        <v>11</v>
      </c>
      <c r="L68" s="367">
        <v>1</v>
      </c>
      <c r="M68" s="427">
        <v>0</v>
      </c>
      <c r="N68" s="427">
        <v>1</v>
      </c>
      <c r="O68" s="367">
        <v>7</v>
      </c>
      <c r="P68" s="427">
        <v>7</v>
      </c>
      <c r="Q68" s="427">
        <v>14</v>
      </c>
      <c r="R68" s="357">
        <v>696</v>
      </c>
      <c r="S68" s="358">
        <v>504</v>
      </c>
      <c r="T68" s="358">
        <v>444</v>
      </c>
      <c r="V68"/>
      <c r="X68"/>
      <c r="Z68"/>
    </row>
    <row r="69" spans="1:29" x14ac:dyDescent="0.2">
      <c r="A69" s="543"/>
      <c r="B69" s="381">
        <v>2001</v>
      </c>
      <c r="C69" s="367">
        <v>86</v>
      </c>
      <c r="D69" s="427">
        <v>83</v>
      </c>
      <c r="E69" s="427">
        <v>73</v>
      </c>
      <c r="F69" s="367">
        <v>9</v>
      </c>
      <c r="G69" s="427">
        <v>3</v>
      </c>
      <c r="H69" s="427">
        <v>1</v>
      </c>
      <c r="I69" s="367">
        <v>1</v>
      </c>
      <c r="J69" s="427">
        <v>3</v>
      </c>
      <c r="K69" s="427">
        <v>9</v>
      </c>
      <c r="L69" s="367">
        <v>0</v>
      </c>
      <c r="M69" s="427">
        <v>2</v>
      </c>
      <c r="N69" s="362" t="s">
        <v>3</v>
      </c>
      <c r="O69" s="367">
        <v>4</v>
      </c>
      <c r="P69" s="427">
        <v>9</v>
      </c>
      <c r="Q69" s="427">
        <v>17</v>
      </c>
      <c r="R69" s="357">
        <v>330</v>
      </c>
      <c r="S69" s="358">
        <v>236</v>
      </c>
      <c r="T69" s="358">
        <v>203</v>
      </c>
      <c r="V69"/>
      <c r="X69"/>
      <c r="Z69"/>
    </row>
    <row r="70" spans="1:29" x14ac:dyDescent="0.2">
      <c r="A70" s="543"/>
      <c r="B70" s="381">
        <v>2005</v>
      </c>
      <c r="C70" s="367">
        <v>64</v>
      </c>
      <c r="D70" s="427">
        <v>81</v>
      </c>
      <c r="E70" s="362" t="s">
        <v>3</v>
      </c>
      <c r="F70" s="367">
        <v>22</v>
      </c>
      <c r="G70" s="427">
        <v>3</v>
      </c>
      <c r="H70" s="362" t="s">
        <v>3</v>
      </c>
      <c r="I70" s="367">
        <v>4</v>
      </c>
      <c r="J70" s="427">
        <v>6</v>
      </c>
      <c r="K70" s="362" t="s">
        <v>3</v>
      </c>
      <c r="L70" s="367">
        <v>3</v>
      </c>
      <c r="M70" s="427">
        <v>1</v>
      </c>
      <c r="N70" s="362" t="s">
        <v>3</v>
      </c>
      <c r="O70" s="367">
        <v>7</v>
      </c>
      <c r="P70" s="427">
        <v>9</v>
      </c>
      <c r="Q70" s="361" t="s">
        <v>3</v>
      </c>
      <c r="R70" s="357">
        <v>394</v>
      </c>
      <c r="S70" s="358">
        <v>250</v>
      </c>
      <c r="T70" s="359" t="s">
        <v>3</v>
      </c>
      <c r="V70"/>
      <c r="X70"/>
      <c r="Z70"/>
    </row>
    <row r="71" spans="1:29" x14ac:dyDescent="0.2">
      <c r="A71" s="288"/>
      <c r="B71" s="381">
        <v>2009</v>
      </c>
      <c r="C71" s="367">
        <v>55</v>
      </c>
      <c r="D71" s="362" t="s">
        <v>3</v>
      </c>
      <c r="E71" s="362" t="s">
        <v>3</v>
      </c>
      <c r="F71" s="367">
        <v>12</v>
      </c>
      <c r="G71" s="362" t="s">
        <v>3</v>
      </c>
      <c r="H71" s="362" t="s">
        <v>3</v>
      </c>
      <c r="I71" s="367">
        <v>4</v>
      </c>
      <c r="J71" s="362" t="s">
        <v>3</v>
      </c>
      <c r="K71" s="362" t="s">
        <v>3</v>
      </c>
      <c r="L71" s="367">
        <v>1</v>
      </c>
      <c r="M71" s="362" t="s">
        <v>3</v>
      </c>
      <c r="N71" s="362" t="s">
        <v>3</v>
      </c>
      <c r="O71" s="367">
        <v>28</v>
      </c>
      <c r="P71" s="362" t="s">
        <v>3</v>
      </c>
      <c r="Q71" s="362" t="s">
        <v>3</v>
      </c>
      <c r="R71" s="357">
        <v>305</v>
      </c>
      <c r="S71" s="362" t="s">
        <v>3</v>
      </c>
      <c r="T71" s="362" t="s">
        <v>3</v>
      </c>
      <c r="U71" s="32"/>
      <c r="V71" s="32"/>
      <c r="W71" s="32"/>
      <c r="X71" s="32"/>
      <c r="Y71" s="32"/>
      <c r="Z71" s="32"/>
      <c r="AA71" s="32"/>
      <c r="AB71" s="32"/>
      <c r="AC71" s="32"/>
    </row>
    <row r="72" spans="1:29" ht="12.75" customHeight="1" x14ac:dyDescent="0.2">
      <c r="A72" s="544" t="s">
        <v>291</v>
      </c>
      <c r="B72" s="53">
        <v>1997</v>
      </c>
      <c r="C72" s="363">
        <v>33</v>
      </c>
      <c r="D72" s="426">
        <v>58</v>
      </c>
      <c r="E72" s="426">
        <v>43</v>
      </c>
      <c r="F72" s="363">
        <v>21</v>
      </c>
      <c r="G72" s="426">
        <v>6</v>
      </c>
      <c r="H72" s="426">
        <v>5</v>
      </c>
      <c r="I72" s="363">
        <v>6</v>
      </c>
      <c r="J72" s="426">
        <v>10</v>
      </c>
      <c r="K72" s="426">
        <v>12</v>
      </c>
      <c r="L72" s="363">
        <v>9</v>
      </c>
      <c r="M72" s="426">
        <v>3</v>
      </c>
      <c r="N72" s="426">
        <v>2</v>
      </c>
      <c r="O72" s="363">
        <v>31</v>
      </c>
      <c r="P72" s="426">
        <v>23</v>
      </c>
      <c r="Q72" s="426">
        <v>37</v>
      </c>
      <c r="R72" s="352">
        <v>398</v>
      </c>
      <c r="S72" s="354">
        <v>260</v>
      </c>
      <c r="T72" s="354">
        <v>245</v>
      </c>
      <c r="V72"/>
      <c r="X72"/>
      <c r="Z72"/>
    </row>
    <row r="73" spans="1:29" x14ac:dyDescent="0.2">
      <c r="A73" s="544"/>
      <c r="B73" s="53">
        <v>2001</v>
      </c>
      <c r="C73" s="363">
        <v>48</v>
      </c>
      <c r="D73" s="426">
        <v>49</v>
      </c>
      <c r="E73" s="426">
        <v>43</v>
      </c>
      <c r="F73" s="363">
        <v>14</v>
      </c>
      <c r="G73" s="426">
        <v>8</v>
      </c>
      <c r="H73" s="426">
        <v>4</v>
      </c>
      <c r="I73" s="363">
        <v>6</v>
      </c>
      <c r="J73" s="426">
        <v>8</v>
      </c>
      <c r="K73" s="426">
        <v>15</v>
      </c>
      <c r="L73" s="363">
        <v>7</v>
      </c>
      <c r="M73" s="426">
        <v>5</v>
      </c>
      <c r="N73" s="426">
        <v>4</v>
      </c>
      <c r="O73" s="363">
        <v>24</v>
      </c>
      <c r="P73" s="426">
        <v>30</v>
      </c>
      <c r="Q73" s="426">
        <v>35</v>
      </c>
      <c r="R73" s="352">
        <v>331</v>
      </c>
      <c r="S73" s="354">
        <v>292</v>
      </c>
      <c r="T73" s="354">
        <v>427</v>
      </c>
      <c r="V73"/>
      <c r="X73"/>
      <c r="Z73"/>
    </row>
    <row r="74" spans="1:29" x14ac:dyDescent="0.2">
      <c r="A74" s="544"/>
      <c r="B74" s="53">
        <v>2005</v>
      </c>
      <c r="C74" s="363">
        <v>22</v>
      </c>
      <c r="D74" s="426">
        <v>54</v>
      </c>
      <c r="E74" s="432" t="s">
        <v>3</v>
      </c>
      <c r="F74" s="363">
        <v>20</v>
      </c>
      <c r="G74" s="426">
        <v>11</v>
      </c>
      <c r="H74" s="432" t="s">
        <v>3</v>
      </c>
      <c r="I74" s="363">
        <v>12</v>
      </c>
      <c r="J74" s="426">
        <v>7</v>
      </c>
      <c r="K74" s="432" t="s">
        <v>3</v>
      </c>
      <c r="L74" s="363">
        <v>6</v>
      </c>
      <c r="M74" s="426">
        <v>1</v>
      </c>
      <c r="N74" s="432" t="s">
        <v>3</v>
      </c>
      <c r="O74" s="363">
        <v>41</v>
      </c>
      <c r="P74" s="426">
        <v>27</v>
      </c>
      <c r="Q74" s="366" t="s">
        <v>3</v>
      </c>
      <c r="R74" s="352">
        <v>440</v>
      </c>
      <c r="S74" s="354">
        <v>291</v>
      </c>
      <c r="T74" s="355" t="s">
        <v>3</v>
      </c>
      <c r="V74"/>
      <c r="X74"/>
      <c r="Z74"/>
    </row>
    <row r="75" spans="1:29" x14ac:dyDescent="0.2">
      <c r="A75" s="553"/>
      <c r="B75" s="53">
        <v>2009</v>
      </c>
      <c r="C75" s="363">
        <v>31</v>
      </c>
      <c r="D75" s="366" t="s">
        <v>3</v>
      </c>
      <c r="E75" s="366" t="s">
        <v>3</v>
      </c>
      <c r="F75" s="363">
        <v>14</v>
      </c>
      <c r="G75" s="366" t="s">
        <v>3</v>
      </c>
      <c r="H75" s="366" t="s">
        <v>3</v>
      </c>
      <c r="I75" s="363">
        <v>6</v>
      </c>
      <c r="J75" s="366" t="s">
        <v>3</v>
      </c>
      <c r="K75" s="366" t="s">
        <v>3</v>
      </c>
      <c r="L75" s="363">
        <v>5</v>
      </c>
      <c r="M75" s="366" t="s">
        <v>3</v>
      </c>
      <c r="N75" s="366" t="s">
        <v>3</v>
      </c>
      <c r="O75" s="363">
        <v>43</v>
      </c>
      <c r="P75" s="366" t="s">
        <v>3</v>
      </c>
      <c r="Q75" s="366" t="s">
        <v>3</v>
      </c>
      <c r="R75" s="352">
        <v>223</v>
      </c>
      <c r="S75" s="356" t="s">
        <v>3</v>
      </c>
      <c r="T75" s="355" t="s">
        <v>3</v>
      </c>
      <c r="V75"/>
      <c r="X75"/>
      <c r="Z75"/>
    </row>
    <row r="76" spans="1:29" ht="12.75" customHeight="1" x14ac:dyDescent="0.2">
      <c r="A76" s="552" t="s">
        <v>226</v>
      </c>
      <c r="B76" s="552"/>
      <c r="C76" s="552"/>
      <c r="D76" s="552"/>
      <c r="E76" s="552"/>
      <c r="F76" s="552"/>
      <c r="G76" s="552"/>
      <c r="H76" s="552"/>
      <c r="I76" s="552"/>
      <c r="J76" s="552"/>
      <c r="K76" s="552"/>
      <c r="L76" s="552"/>
      <c r="M76" s="552"/>
      <c r="N76" s="552"/>
      <c r="O76" s="552"/>
      <c r="P76" s="552"/>
      <c r="Q76" s="552"/>
      <c r="R76" s="552"/>
      <c r="S76" s="552"/>
      <c r="T76" s="552"/>
      <c r="U76" s="85"/>
      <c r="V76" s="85"/>
      <c r="W76" s="85"/>
      <c r="X76" s="85"/>
      <c r="Y76" s="85"/>
      <c r="Z76" s="85"/>
      <c r="AA76" s="85"/>
      <c r="AB76" s="85"/>
      <c r="AC76" s="85"/>
    </row>
    <row r="77" spans="1:29" x14ac:dyDescent="0.2">
      <c r="A77" s="338" t="s">
        <v>30</v>
      </c>
      <c r="B77" s="53">
        <v>2005</v>
      </c>
      <c r="C77" s="363">
        <v>50</v>
      </c>
      <c r="D77" s="426" t="str">
        <f>"(78)"</f>
        <v>(78)</v>
      </c>
      <c r="E77" s="432" t="s">
        <v>3</v>
      </c>
      <c r="F77" s="363">
        <v>13</v>
      </c>
      <c r="G77" s="426" t="str">
        <f>"(8)"</f>
        <v>(8)</v>
      </c>
      <c r="H77" s="428" t="s">
        <v>3</v>
      </c>
      <c r="I77" s="363">
        <v>3</v>
      </c>
      <c r="J77" s="426" t="str">
        <f>"(5)"</f>
        <v>(5)</v>
      </c>
      <c r="K77" s="428" t="s">
        <v>3</v>
      </c>
      <c r="L77" s="363">
        <v>9</v>
      </c>
      <c r="M77" s="426" t="str">
        <f>"(1)"</f>
        <v>(1)</v>
      </c>
      <c r="N77" s="451" t="s">
        <v>3</v>
      </c>
      <c r="O77" s="363">
        <v>25</v>
      </c>
      <c r="P77" s="426" t="str">
        <f>"(7)"</f>
        <v>(7)</v>
      </c>
      <c r="Q77" s="432" t="s">
        <v>3</v>
      </c>
      <c r="R77" s="363">
        <v>125</v>
      </c>
      <c r="S77" s="364">
        <v>89</v>
      </c>
      <c r="T77" s="365" t="s">
        <v>3</v>
      </c>
      <c r="U77" s="32"/>
      <c r="V77" s="32"/>
      <c r="W77" s="32"/>
      <c r="X77" s="32"/>
      <c r="Y77" s="32"/>
      <c r="Z77" s="32"/>
      <c r="AA77" s="32"/>
      <c r="AB77" s="32"/>
      <c r="AC77" s="32"/>
    </row>
    <row r="78" spans="1:29" x14ac:dyDescent="0.2">
      <c r="A78" s="338" t="s">
        <v>313</v>
      </c>
      <c r="B78" s="53">
        <v>2009</v>
      </c>
      <c r="C78" s="363">
        <v>63</v>
      </c>
      <c r="D78" s="366" t="s">
        <v>3</v>
      </c>
      <c r="E78" s="366" t="s">
        <v>3</v>
      </c>
      <c r="F78" s="363">
        <v>19</v>
      </c>
      <c r="G78" s="366" t="s">
        <v>3</v>
      </c>
      <c r="H78" s="428" t="s">
        <v>3</v>
      </c>
      <c r="I78" s="363">
        <v>2</v>
      </c>
      <c r="J78" s="366" t="s">
        <v>3</v>
      </c>
      <c r="K78" s="428" t="s">
        <v>3</v>
      </c>
      <c r="L78" s="363">
        <v>2</v>
      </c>
      <c r="M78" s="366" t="s">
        <v>3</v>
      </c>
      <c r="N78" s="366" t="s">
        <v>3</v>
      </c>
      <c r="O78" s="363">
        <v>14</v>
      </c>
      <c r="P78" s="366" t="s">
        <v>3</v>
      </c>
      <c r="Q78" s="366" t="s">
        <v>3</v>
      </c>
      <c r="R78" s="363">
        <v>228</v>
      </c>
      <c r="S78" s="366" t="s">
        <v>3</v>
      </c>
      <c r="T78" s="365" t="s">
        <v>3</v>
      </c>
      <c r="U78" s="32"/>
      <c r="V78" s="32"/>
      <c r="W78" s="32"/>
      <c r="X78" s="32"/>
      <c r="Y78" s="32"/>
      <c r="Z78" s="32"/>
      <c r="AA78" s="32"/>
      <c r="AB78" s="32"/>
      <c r="AC78" s="32"/>
    </row>
    <row r="79" spans="1:29" x14ac:dyDescent="0.2">
      <c r="A79" s="218" t="s">
        <v>326</v>
      </c>
      <c r="B79" s="381">
        <v>2005</v>
      </c>
      <c r="C79" s="367" t="str">
        <f>"(62)"</f>
        <v>(62)</v>
      </c>
      <c r="D79" s="427" t="str">
        <f>"(88)"</f>
        <v>(88)</v>
      </c>
      <c r="E79" s="362" t="s">
        <v>3</v>
      </c>
      <c r="F79" s="367" t="str">
        <f>"(22)"</f>
        <v>(22)</v>
      </c>
      <c r="G79" s="427" t="str">
        <f>"(-)"</f>
        <v>(-)</v>
      </c>
      <c r="H79" s="433" t="s">
        <v>3</v>
      </c>
      <c r="I79" s="367" t="str">
        <f>"(5)"</f>
        <v>(5)</v>
      </c>
      <c r="J79" s="427" t="str">
        <f>"(10)"</f>
        <v>(10)</v>
      </c>
      <c r="K79" s="433" t="s">
        <v>3</v>
      </c>
      <c r="L79" s="367" t="str">
        <f>"(3)"</f>
        <v>(3)</v>
      </c>
      <c r="M79" s="427" t="str">
        <f>"(-)"</f>
        <v>(-)</v>
      </c>
      <c r="N79" s="443" t="s">
        <v>3</v>
      </c>
      <c r="O79" s="367" t="str">
        <f>"(8)"</f>
        <v>(8)</v>
      </c>
      <c r="P79" s="427" t="str">
        <f>"(2)"</f>
        <v>(2)</v>
      </c>
      <c r="Q79" s="362" t="s">
        <v>3</v>
      </c>
      <c r="R79" s="367">
        <v>91</v>
      </c>
      <c r="S79" s="368">
        <v>46</v>
      </c>
      <c r="T79" s="369" t="s">
        <v>3</v>
      </c>
      <c r="V79"/>
      <c r="X79"/>
      <c r="Z79"/>
    </row>
    <row r="80" spans="1:29" x14ac:dyDescent="0.2">
      <c r="A80" s="218" t="s">
        <v>327</v>
      </c>
      <c r="B80" s="381">
        <v>2009</v>
      </c>
      <c r="C80" s="367">
        <v>53</v>
      </c>
      <c r="D80" s="362" t="s">
        <v>3</v>
      </c>
      <c r="E80" s="362" t="s">
        <v>3</v>
      </c>
      <c r="F80" s="367">
        <v>24</v>
      </c>
      <c r="G80" s="362" t="s">
        <v>3</v>
      </c>
      <c r="H80" s="433" t="s">
        <v>3</v>
      </c>
      <c r="I80" s="367">
        <v>2</v>
      </c>
      <c r="J80" s="362" t="s">
        <v>3</v>
      </c>
      <c r="K80" s="433" t="s">
        <v>3</v>
      </c>
      <c r="L80" s="367">
        <v>1</v>
      </c>
      <c r="M80" s="362" t="s">
        <v>3</v>
      </c>
      <c r="N80" s="362" t="s">
        <v>3</v>
      </c>
      <c r="O80" s="367">
        <v>20</v>
      </c>
      <c r="P80" s="362" t="s">
        <v>3</v>
      </c>
      <c r="Q80" s="362" t="s">
        <v>3</v>
      </c>
      <c r="R80" s="367">
        <v>155</v>
      </c>
      <c r="S80" s="362" t="s">
        <v>3</v>
      </c>
      <c r="T80" s="369" t="s">
        <v>3</v>
      </c>
      <c r="V80"/>
      <c r="X80"/>
      <c r="Z80"/>
    </row>
    <row r="81" spans="1:29" x14ac:dyDescent="0.2">
      <c r="A81" s="338" t="s">
        <v>328</v>
      </c>
      <c r="B81" s="53">
        <v>2005</v>
      </c>
      <c r="C81" s="363" t="s">
        <v>293</v>
      </c>
      <c r="D81" s="426" t="s">
        <v>293</v>
      </c>
      <c r="E81" s="432" t="s">
        <v>3</v>
      </c>
      <c r="F81" s="363" t="s">
        <v>296</v>
      </c>
      <c r="G81" s="426" t="s">
        <v>296</v>
      </c>
      <c r="H81" s="428" t="s">
        <v>3</v>
      </c>
      <c r="I81" s="363" t="s">
        <v>293</v>
      </c>
      <c r="J81" s="426" t="s">
        <v>293</v>
      </c>
      <c r="K81" s="428" t="s">
        <v>3</v>
      </c>
      <c r="L81" s="363" t="s">
        <v>293</v>
      </c>
      <c r="M81" s="426" t="s">
        <v>293</v>
      </c>
      <c r="N81" s="451" t="s">
        <v>3</v>
      </c>
      <c r="O81" s="363" t="s">
        <v>293</v>
      </c>
      <c r="P81" s="426" t="s">
        <v>293</v>
      </c>
      <c r="Q81" s="432" t="s">
        <v>3</v>
      </c>
      <c r="R81" s="363" t="s">
        <v>293</v>
      </c>
      <c r="S81" s="364" t="s">
        <v>295</v>
      </c>
      <c r="T81" s="365" t="s">
        <v>3</v>
      </c>
      <c r="V81"/>
      <c r="X81"/>
      <c r="Z81"/>
    </row>
    <row r="82" spans="1:29" x14ac:dyDescent="0.2">
      <c r="A82" s="338" t="s">
        <v>329</v>
      </c>
      <c r="B82" s="53">
        <v>2009</v>
      </c>
      <c r="C82" s="363">
        <v>20</v>
      </c>
      <c r="D82" s="366" t="s">
        <v>3</v>
      </c>
      <c r="E82" s="366" t="s">
        <v>3</v>
      </c>
      <c r="F82" s="363">
        <v>33</v>
      </c>
      <c r="G82" s="366" t="s">
        <v>3</v>
      </c>
      <c r="H82" s="428" t="s">
        <v>3</v>
      </c>
      <c r="I82" s="363">
        <v>10</v>
      </c>
      <c r="J82" s="366" t="s">
        <v>3</v>
      </c>
      <c r="K82" s="428" t="s">
        <v>3</v>
      </c>
      <c r="L82" s="363">
        <v>13</v>
      </c>
      <c r="M82" s="366" t="s">
        <v>3</v>
      </c>
      <c r="N82" s="366" t="s">
        <v>3</v>
      </c>
      <c r="O82" s="363">
        <v>24</v>
      </c>
      <c r="P82" s="366" t="s">
        <v>3</v>
      </c>
      <c r="Q82" s="366" t="s">
        <v>3</v>
      </c>
      <c r="R82" s="363">
        <v>135</v>
      </c>
      <c r="S82" s="366" t="s">
        <v>3</v>
      </c>
      <c r="T82" s="365" t="s">
        <v>3</v>
      </c>
      <c r="V82"/>
      <c r="X82"/>
      <c r="Z82"/>
    </row>
    <row r="83" spans="1:29" x14ac:dyDescent="0.2">
      <c r="A83" s="218" t="s">
        <v>33</v>
      </c>
      <c r="B83" s="381">
        <v>2005</v>
      </c>
      <c r="C83" s="367" t="str">
        <f>"(26)"</f>
        <v>(26)</v>
      </c>
      <c r="D83" s="427" t="str">
        <f>"(84)"</f>
        <v>(84)</v>
      </c>
      <c r="E83" s="362" t="s">
        <v>3</v>
      </c>
      <c r="F83" s="367" t="str">
        <f>"(14)"</f>
        <v>(14)</v>
      </c>
      <c r="G83" s="427" t="str">
        <f>"(9)"</f>
        <v>(9)</v>
      </c>
      <c r="H83" s="433" t="s">
        <v>3</v>
      </c>
      <c r="I83" s="367" t="str">
        <f>"(8)"</f>
        <v>(8)</v>
      </c>
      <c r="J83" s="427" t="str">
        <f>"(4)"</f>
        <v>(4)</v>
      </c>
      <c r="K83" s="433" t="s">
        <v>3</v>
      </c>
      <c r="L83" s="367" t="str">
        <f>"(19)"</f>
        <v>(19)</v>
      </c>
      <c r="M83" s="427" t="str">
        <f>"(1)"</f>
        <v>(1)</v>
      </c>
      <c r="N83" s="443" t="s">
        <v>3</v>
      </c>
      <c r="O83" s="367" t="str">
        <f>"(33)"</f>
        <v>(33)</v>
      </c>
      <c r="P83" s="427" t="str">
        <f>"(3)"</f>
        <v>(3)</v>
      </c>
      <c r="Q83" s="362" t="s">
        <v>3</v>
      </c>
      <c r="R83" s="367">
        <v>87</v>
      </c>
      <c r="S83" s="368">
        <v>83</v>
      </c>
      <c r="T83" s="369" t="s">
        <v>3</v>
      </c>
      <c r="V83"/>
      <c r="X83"/>
      <c r="Z83"/>
    </row>
    <row r="84" spans="1:29" x14ac:dyDescent="0.2">
      <c r="A84" s="218" t="s">
        <v>313</v>
      </c>
      <c r="B84" s="381">
        <v>2009</v>
      </c>
      <c r="C84" s="367" t="s">
        <v>293</v>
      </c>
      <c r="D84" s="362" t="s">
        <v>3</v>
      </c>
      <c r="E84" s="362" t="s">
        <v>3</v>
      </c>
      <c r="F84" s="367" t="s">
        <v>298</v>
      </c>
      <c r="G84" s="362" t="s">
        <v>3</v>
      </c>
      <c r="H84" s="433" t="s">
        <v>3</v>
      </c>
      <c r="I84" s="367" t="s">
        <v>293</v>
      </c>
      <c r="J84" s="362" t="s">
        <v>3</v>
      </c>
      <c r="K84" s="433" t="s">
        <v>3</v>
      </c>
      <c r="L84" s="367" t="s">
        <v>293</v>
      </c>
      <c r="M84" s="362" t="s">
        <v>3</v>
      </c>
      <c r="N84" s="362" t="s">
        <v>3</v>
      </c>
      <c r="O84" s="367" t="s">
        <v>293</v>
      </c>
      <c r="P84" s="362" t="s">
        <v>3</v>
      </c>
      <c r="Q84" s="362" t="s">
        <v>3</v>
      </c>
      <c r="R84" s="367" t="s">
        <v>298</v>
      </c>
      <c r="S84" s="362" t="s">
        <v>3</v>
      </c>
      <c r="T84" s="369" t="s">
        <v>3</v>
      </c>
      <c r="V84"/>
      <c r="X84"/>
      <c r="Z84"/>
    </row>
    <row r="85" spans="1:29" x14ac:dyDescent="0.2">
      <c r="A85" s="338" t="s">
        <v>225</v>
      </c>
      <c r="B85" s="53">
        <v>2005</v>
      </c>
      <c r="C85" s="363">
        <v>8</v>
      </c>
      <c r="D85" s="426" t="str">
        <f>"(45)"</f>
        <v>(45)</v>
      </c>
      <c r="E85" s="432" t="s">
        <v>3</v>
      </c>
      <c r="F85" s="363">
        <v>12</v>
      </c>
      <c r="G85" s="426" t="str">
        <f>"(21)"</f>
        <v>(21)</v>
      </c>
      <c r="H85" s="428" t="s">
        <v>3</v>
      </c>
      <c r="I85" s="363">
        <v>8</v>
      </c>
      <c r="J85" s="426" t="str">
        <f>"(5)"</f>
        <v>(5)</v>
      </c>
      <c r="K85" s="428" t="s">
        <v>3</v>
      </c>
      <c r="L85" s="363">
        <v>16</v>
      </c>
      <c r="M85" s="426" t="str">
        <f>"(7)"</f>
        <v>(7)</v>
      </c>
      <c r="N85" s="451" t="s">
        <v>3</v>
      </c>
      <c r="O85" s="363">
        <v>56</v>
      </c>
      <c r="P85" s="426" t="str">
        <f>"(22)"</f>
        <v>(22)</v>
      </c>
      <c r="Q85" s="432" t="s">
        <v>3</v>
      </c>
      <c r="R85" s="363">
        <v>143</v>
      </c>
      <c r="S85" s="364">
        <v>89</v>
      </c>
      <c r="T85" s="365" t="s">
        <v>3</v>
      </c>
      <c r="V85"/>
      <c r="X85"/>
      <c r="Z85"/>
    </row>
    <row r="86" spans="1:29" x14ac:dyDescent="0.2">
      <c r="A86" s="339" t="s">
        <v>313</v>
      </c>
      <c r="B86" s="54">
        <v>2005</v>
      </c>
      <c r="C86" s="370" t="str">
        <f>"(26)"</f>
        <v>(26)</v>
      </c>
      <c r="D86" s="371" t="s">
        <v>3</v>
      </c>
      <c r="E86" s="371" t="s">
        <v>3</v>
      </c>
      <c r="F86" s="370" t="str">
        <f>"(20)"</f>
        <v>(20)</v>
      </c>
      <c r="G86" s="371" t="s">
        <v>3</v>
      </c>
      <c r="H86" s="442" t="s">
        <v>3</v>
      </c>
      <c r="I86" s="370" t="str">
        <f>"(16)"</f>
        <v>(16)</v>
      </c>
      <c r="J86" s="371" t="s">
        <v>3</v>
      </c>
      <c r="K86" s="442" t="s">
        <v>3</v>
      </c>
      <c r="L86" s="370" t="str">
        <f>"(4)"</f>
        <v>(4)</v>
      </c>
      <c r="M86" s="371" t="s">
        <v>3</v>
      </c>
      <c r="N86" s="371" t="s">
        <v>3</v>
      </c>
      <c r="O86" s="370" t="str">
        <f>"(35)"</f>
        <v>(35)</v>
      </c>
      <c r="P86" s="371" t="s">
        <v>3</v>
      </c>
      <c r="Q86" s="371" t="s">
        <v>3</v>
      </c>
      <c r="R86" s="370">
        <v>89</v>
      </c>
      <c r="S86" s="371" t="s">
        <v>3</v>
      </c>
      <c r="T86" s="372" t="s">
        <v>3</v>
      </c>
      <c r="V86"/>
      <c r="X86"/>
      <c r="Z86"/>
    </row>
    <row r="87" spans="1:29" ht="87" customHeight="1" x14ac:dyDescent="0.2">
      <c r="A87" s="537" t="s">
        <v>429</v>
      </c>
      <c r="B87" s="537"/>
      <c r="C87" s="537"/>
      <c r="D87" s="537"/>
      <c r="E87" s="537"/>
      <c r="F87" s="537"/>
      <c r="G87" s="537"/>
      <c r="H87" s="537"/>
      <c r="I87" s="537"/>
      <c r="J87" s="537"/>
      <c r="K87" s="537"/>
      <c r="L87" s="537"/>
      <c r="M87" s="537"/>
      <c r="N87" s="537"/>
      <c r="O87" s="537"/>
      <c r="P87" s="537"/>
      <c r="Q87" s="537"/>
      <c r="R87" s="537"/>
      <c r="S87" s="537"/>
      <c r="T87" s="537"/>
      <c r="U87" s="77"/>
      <c r="V87" s="77"/>
      <c r="W87" s="77"/>
      <c r="X87" s="77"/>
      <c r="Y87" s="77"/>
      <c r="Z87" s="77"/>
      <c r="AA87" s="77"/>
      <c r="AB87" s="77"/>
      <c r="AC87" s="77"/>
    </row>
    <row r="88" spans="1:29" x14ac:dyDescent="0.2">
      <c r="A88" s="15"/>
      <c r="B88" s="15"/>
      <c r="C88" s="15"/>
      <c r="D88" s="15"/>
      <c r="E88" s="15"/>
      <c r="F88" s="15"/>
      <c r="G88" s="15"/>
      <c r="H88" s="15"/>
      <c r="I88" s="15"/>
      <c r="J88" s="15"/>
      <c r="K88" s="15"/>
      <c r="L88" s="15"/>
      <c r="M88" s="15"/>
      <c r="N88" s="15"/>
      <c r="O88" s="15"/>
      <c r="P88" s="15"/>
      <c r="Q88" s="15"/>
      <c r="R88" s="15"/>
      <c r="S88" s="15"/>
      <c r="T88" s="15"/>
      <c r="U88" s="15"/>
      <c r="V88" s="39"/>
      <c r="W88" s="15"/>
      <c r="X88" s="39"/>
      <c r="Y88" s="15"/>
      <c r="Z88" s="39"/>
      <c r="AA88" s="15"/>
    </row>
  </sheetData>
  <mergeCells count="32">
    <mergeCell ref="A76:T76"/>
    <mergeCell ref="A72:A75"/>
    <mergeCell ref="A44:A46"/>
    <mergeCell ref="A48:A50"/>
    <mergeCell ref="A52:A54"/>
    <mergeCell ref="A56:A59"/>
    <mergeCell ref="A60:A62"/>
    <mergeCell ref="A1:C1"/>
    <mergeCell ref="A2:T2"/>
    <mergeCell ref="C3:E3"/>
    <mergeCell ref="A64:A67"/>
    <mergeCell ref="B3:B6"/>
    <mergeCell ref="A3:A6"/>
    <mergeCell ref="A7:T7"/>
    <mergeCell ref="A87:T87"/>
    <mergeCell ref="C4:T4"/>
    <mergeCell ref="C6:Q6"/>
    <mergeCell ref="R6:T6"/>
    <mergeCell ref="A20:A22"/>
    <mergeCell ref="A28:A30"/>
    <mergeCell ref="A24:A27"/>
    <mergeCell ref="A36:A38"/>
    <mergeCell ref="A40:A42"/>
    <mergeCell ref="A68:A70"/>
    <mergeCell ref="AA6:AC6"/>
    <mergeCell ref="A12:A14"/>
    <mergeCell ref="A16:A18"/>
    <mergeCell ref="F3:H3"/>
    <mergeCell ref="I3:K3"/>
    <mergeCell ref="L3:N3"/>
    <mergeCell ref="O3:Q3"/>
    <mergeCell ref="R3:T3"/>
  </mergeCells>
  <phoneticPr fontId="44" type="noConversion"/>
  <hyperlinks>
    <hyperlink ref="A1" location="Inhalt!A1" display="Inhalt!A1"/>
  </hyperlinks>
  <pageMargins left="0.70866141732283472" right="0.70866141732283472" top="0.78740157480314965" bottom="0.78740157480314965" header="0.31496062992125984" footer="0.31496062992125984"/>
  <pageSetup paperSize="9" scale="60" orientation="portrait" r:id="rId1"/>
  <headerFooter scaleWithDoc="0">
    <oddHeader>&amp;CBildungsbericht 2014 - (Web-)Tabellen F5</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pageSetUpPr fitToPage="1"/>
  </sheetPr>
  <dimension ref="A1:AF80"/>
  <sheetViews>
    <sheetView zoomScaleNormal="100" workbookViewId="0">
      <selection sqref="A1:C1"/>
    </sheetView>
  </sheetViews>
  <sheetFormatPr baseColWidth="10" defaultRowHeight="12.75" x14ac:dyDescent="0.2"/>
  <cols>
    <col min="1" max="1" width="23.7109375" customWidth="1"/>
    <col min="2" max="2" width="7.140625" customWidth="1"/>
    <col min="3" max="17" width="5" customWidth="1"/>
    <col min="18" max="20" width="6.42578125" customWidth="1"/>
    <col min="21" max="24" width="4.42578125" customWidth="1"/>
    <col min="25" max="25" width="4.42578125" style="37" customWidth="1"/>
    <col min="26" max="26" width="4.42578125" customWidth="1"/>
    <col min="27" max="27" width="4.42578125" style="37" customWidth="1"/>
    <col min="28" max="28" width="4.42578125" customWidth="1"/>
    <col min="29" max="29" width="4.42578125" style="37" customWidth="1"/>
    <col min="30" max="30" width="7" customWidth="1"/>
    <col min="31" max="31" width="7.28515625" customWidth="1"/>
    <col min="32" max="32" width="7.42578125" customWidth="1"/>
  </cols>
  <sheetData>
    <row r="1" spans="1:32" ht="25.5" customHeight="1" x14ac:dyDescent="0.2">
      <c r="A1" s="507" t="s">
        <v>52</v>
      </c>
      <c r="B1" s="507"/>
      <c r="C1" s="507"/>
      <c r="D1" s="78"/>
    </row>
    <row r="2" spans="1:32" ht="29.25" customHeight="1" x14ac:dyDescent="0.2">
      <c r="A2" s="472" t="s">
        <v>400</v>
      </c>
      <c r="B2" s="472"/>
      <c r="C2" s="472"/>
      <c r="D2" s="472"/>
      <c r="E2" s="472"/>
      <c r="F2" s="472"/>
      <c r="G2" s="472"/>
      <c r="H2" s="472"/>
      <c r="I2" s="472"/>
      <c r="J2" s="472"/>
      <c r="K2" s="472"/>
      <c r="L2" s="472"/>
      <c r="M2" s="472"/>
      <c r="N2" s="472"/>
      <c r="O2" s="472"/>
      <c r="P2" s="472"/>
      <c r="Q2" s="472"/>
      <c r="R2" s="472"/>
      <c r="S2" s="472"/>
      <c r="T2" s="472"/>
      <c r="U2" s="81"/>
      <c r="V2" s="81"/>
      <c r="W2" s="81"/>
      <c r="X2" s="81"/>
      <c r="Y2" s="81"/>
      <c r="Z2" s="81"/>
      <c r="AA2" s="81"/>
      <c r="AB2" s="81"/>
      <c r="AC2" s="81"/>
    </row>
    <row r="3" spans="1:32" ht="27" customHeight="1" x14ac:dyDescent="0.2">
      <c r="A3" s="548" t="s">
        <v>103</v>
      </c>
      <c r="B3" s="545" t="s">
        <v>130</v>
      </c>
      <c r="C3" s="500" t="s">
        <v>69</v>
      </c>
      <c r="D3" s="535"/>
      <c r="E3" s="536"/>
      <c r="F3" s="500" t="s">
        <v>70</v>
      </c>
      <c r="G3" s="535"/>
      <c r="H3" s="536"/>
      <c r="I3" s="500" t="s">
        <v>128</v>
      </c>
      <c r="J3" s="535"/>
      <c r="K3" s="536"/>
      <c r="L3" s="500" t="s">
        <v>129</v>
      </c>
      <c r="M3" s="535"/>
      <c r="N3" s="536"/>
      <c r="O3" s="496" t="s">
        <v>36</v>
      </c>
      <c r="P3" s="496"/>
      <c r="Q3" s="500"/>
      <c r="R3" s="500" t="s">
        <v>237</v>
      </c>
      <c r="S3" s="535"/>
      <c r="T3" s="535"/>
      <c r="Y3"/>
      <c r="AA3"/>
      <c r="AC3"/>
    </row>
    <row r="4" spans="1:32" ht="15" customHeight="1" x14ac:dyDescent="0.2">
      <c r="A4" s="549"/>
      <c r="B4" s="546"/>
      <c r="C4" s="538" t="s">
        <v>71</v>
      </c>
      <c r="D4" s="539"/>
      <c r="E4" s="539"/>
      <c r="F4" s="539"/>
      <c r="G4" s="539"/>
      <c r="H4" s="539"/>
      <c r="I4" s="539"/>
      <c r="J4" s="539"/>
      <c r="K4" s="539"/>
      <c r="L4" s="539"/>
      <c r="M4" s="539"/>
      <c r="N4" s="539"/>
      <c r="O4" s="539"/>
      <c r="P4" s="539"/>
      <c r="Q4" s="539"/>
      <c r="R4" s="539"/>
      <c r="S4" s="539"/>
      <c r="T4" s="539"/>
      <c r="U4" s="85"/>
      <c r="V4" s="85"/>
      <c r="W4" s="85"/>
      <c r="X4" s="85"/>
      <c r="Y4" s="85"/>
      <c r="Z4" s="85"/>
      <c r="AA4" s="85"/>
      <c r="AB4" s="85"/>
      <c r="AC4" s="85"/>
      <c r="AD4" s="85"/>
      <c r="AE4" s="85"/>
      <c r="AF4" s="85"/>
    </row>
    <row r="5" spans="1:32" ht="14.25" customHeight="1" x14ac:dyDescent="0.2">
      <c r="A5" s="549"/>
      <c r="B5" s="546"/>
      <c r="C5" s="285">
        <v>1</v>
      </c>
      <c r="D5" s="285">
        <v>5</v>
      </c>
      <c r="E5" s="285">
        <v>10</v>
      </c>
      <c r="F5" s="285">
        <v>1</v>
      </c>
      <c r="G5" s="285">
        <v>5</v>
      </c>
      <c r="H5" s="285">
        <v>10</v>
      </c>
      <c r="I5" s="285">
        <v>1</v>
      </c>
      <c r="J5" s="285">
        <v>5</v>
      </c>
      <c r="K5" s="285">
        <v>10</v>
      </c>
      <c r="L5" s="285">
        <v>1</v>
      </c>
      <c r="M5" s="285">
        <v>5</v>
      </c>
      <c r="N5" s="285">
        <v>10</v>
      </c>
      <c r="O5" s="285">
        <v>1</v>
      </c>
      <c r="P5" s="285">
        <v>5</v>
      </c>
      <c r="Q5" s="285">
        <v>10</v>
      </c>
      <c r="R5" s="285">
        <v>1</v>
      </c>
      <c r="S5" s="285">
        <v>5</v>
      </c>
      <c r="T5" s="191">
        <v>10</v>
      </c>
      <c r="U5" s="32"/>
      <c r="V5" s="32"/>
      <c r="W5" s="32"/>
      <c r="X5" s="32"/>
      <c r="Y5" s="32"/>
      <c r="Z5" s="32"/>
      <c r="AA5" s="32"/>
      <c r="AB5" s="32"/>
      <c r="AC5" s="32"/>
      <c r="AD5" s="32"/>
      <c r="AE5" s="32"/>
      <c r="AF5" s="32"/>
    </row>
    <row r="6" spans="1:32" ht="12.75" customHeight="1" x14ac:dyDescent="0.2">
      <c r="A6" s="550"/>
      <c r="B6" s="547"/>
      <c r="C6" s="540" t="s">
        <v>90</v>
      </c>
      <c r="D6" s="541"/>
      <c r="E6" s="541"/>
      <c r="F6" s="541"/>
      <c r="G6" s="541"/>
      <c r="H6" s="541"/>
      <c r="I6" s="541"/>
      <c r="J6" s="541"/>
      <c r="K6" s="541"/>
      <c r="L6" s="541"/>
      <c r="M6" s="541"/>
      <c r="N6" s="541"/>
      <c r="O6" s="541"/>
      <c r="P6" s="541"/>
      <c r="Q6" s="541"/>
      <c r="R6" s="540" t="s">
        <v>40</v>
      </c>
      <c r="S6" s="541"/>
      <c r="T6" s="541"/>
      <c r="U6" s="85"/>
      <c r="V6" s="85"/>
      <c r="W6" s="85"/>
      <c r="X6" s="85"/>
      <c r="Y6" s="85"/>
      <c r="Z6" s="85"/>
      <c r="AA6" s="85"/>
      <c r="AB6" s="85"/>
      <c r="AC6" s="85"/>
      <c r="AD6" s="532"/>
      <c r="AE6" s="532"/>
      <c r="AF6" s="532"/>
    </row>
    <row r="7" spans="1:32" ht="12.75" customHeight="1" x14ac:dyDescent="0.2">
      <c r="A7" s="552" t="s">
        <v>227</v>
      </c>
      <c r="B7" s="552"/>
      <c r="C7" s="552"/>
      <c r="D7" s="552"/>
      <c r="E7" s="552"/>
      <c r="F7" s="552"/>
      <c r="G7" s="552"/>
      <c r="H7" s="552"/>
      <c r="I7" s="552"/>
      <c r="J7" s="552"/>
      <c r="K7" s="552"/>
      <c r="L7" s="552"/>
      <c r="M7" s="552"/>
      <c r="N7" s="552"/>
      <c r="O7" s="552"/>
      <c r="P7" s="552"/>
      <c r="Q7" s="552"/>
      <c r="R7" s="552"/>
      <c r="S7" s="552"/>
      <c r="T7" s="552"/>
      <c r="U7" s="85"/>
      <c r="V7" s="85"/>
      <c r="W7" s="85"/>
      <c r="X7" s="85"/>
      <c r="Y7" s="85"/>
      <c r="Z7" s="85"/>
      <c r="AA7" s="85"/>
      <c r="AB7" s="85"/>
      <c r="AC7" s="85"/>
      <c r="AD7" s="85"/>
      <c r="AE7" s="85"/>
      <c r="AF7" s="85"/>
    </row>
    <row r="8" spans="1:32" x14ac:dyDescent="0.2">
      <c r="A8" s="340"/>
      <c r="B8" s="341">
        <v>1997</v>
      </c>
      <c r="C8" s="363">
        <v>60</v>
      </c>
      <c r="D8" s="426">
        <v>56</v>
      </c>
      <c r="E8" s="426">
        <v>60</v>
      </c>
      <c r="F8" s="363">
        <v>20</v>
      </c>
      <c r="G8" s="426">
        <v>25</v>
      </c>
      <c r="H8" s="426">
        <v>24</v>
      </c>
      <c r="I8" s="363">
        <v>6</v>
      </c>
      <c r="J8" s="426">
        <v>7</v>
      </c>
      <c r="K8" s="426">
        <v>6</v>
      </c>
      <c r="L8" s="363">
        <v>13</v>
      </c>
      <c r="M8" s="426">
        <v>12</v>
      </c>
      <c r="N8" s="426">
        <v>10</v>
      </c>
      <c r="O8" s="363">
        <v>13</v>
      </c>
      <c r="P8" s="426">
        <v>10</v>
      </c>
      <c r="Q8" s="426">
        <v>8</v>
      </c>
      <c r="R8" s="352">
        <v>2091</v>
      </c>
      <c r="S8" s="353">
        <v>1565</v>
      </c>
      <c r="T8" s="353">
        <v>1371</v>
      </c>
      <c r="Y8"/>
      <c r="AA8"/>
      <c r="AC8"/>
    </row>
    <row r="9" spans="1:32" x14ac:dyDescent="0.2">
      <c r="A9" s="340" t="s">
        <v>126</v>
      </c>
      <c r="B9" s="341">
        <v>2001</v>
      </c>
      <c r="C9" s="363">
        <v>61</v>
      </c>
      <c r="D9" s="426">
        <v>59</v>
      </c>
      <c r="E9" s="426">
        <v>62</v>
      </c>
      <c r="F9" s="363">
        <v>21</v>
      </c>
      <c r="G9" s="426">
        <v>20</v>
      </c>
      <c r="H9" s="426">
        <v>22</v>
      </c>
      <c r="I9" s="363">
        <v>7</v>
      </c>
      <c r="J9" s="426">
        <v>9</v>
      </c>
      <c r="K9" s="426">
        <v>6</v>
      </c>
      <c r="L9" s="363">
        <v>12</v>
      </c>
      <c r="M9" s="426">
        <v>13</v>
      </c>
      <c r="N9" s="426">
        <v>10</v>
      </c>
      <c r="O9" s="363">
        <v>11</v>
      </c>
      <c r="P9" s="426">
        <v>9</v>
      </c>
      <c r="Q9" s="426">
        <v>8</v>
      </c>
      <c r="R9" s="352">
        <v>2222</v>
      </c>
      <c r="S9" s="354">
        <v>1653</v>
      </c>
      <c r="T9" s="354">
        <v>1400</v>
      </c>
      <c r="Y9"/>
      <c r="AA9"/>
      <c r="AC9"/>
    </row>
    <row r="10" spans="1:32" x14ac:dyDescent="0.2">
      <c r="A10" s="340"/>
      <c r="B10" s="341">
        <v>2005</v>
      </c>
      <c r="C10" s="363">
        <v>57</v>
      </c>
      <c r="D10" s="426">
        <v>66</v>
      </c>
      <c r="E10" s="366" t="s">
        <v>3</v>
      </c>
      <c r="F10" s="363">
        <v>18</v>
      </c>
      <c r="G10" s="426">
        <v>19</v>
      </c>
      <c r="H10" s="366" t="s">
        <v>3</v>
      </c>
      <c r="I10" s="363">
        <v>8</v>
      </c>
      <c r="J10" s="426">
        <v>6</v>
      </c>
      <c r="K10" s="366" t="s">
        <v>3</v>
      </c>
      <c r="L10" s="363">
        <v>17</v>
      </c>
      <c r="M10" s="426">
        <v>10</v>
      </c>
      <c r="N10" s="366" t="s">
        <v>3</v>
      </c>
      <c r="O10" s="363">
        <v>16</v>
      </c>
      <c r="P10" s="426">
        <v>10</v>
      </c>
      <c r="Q10" s="366" t="s">
        <v>3</v>
      </c>
      <c r="R10" s="352">
        <v>2796</v>
      </c>
      <c r="S10" s="354">
        <v>1801</v>
      </c>
      <c r="T10" s="355" t="s">
        <v>3</v>
      </c>
      <c r="Y10"/>
      <c r="AA10"/>
      <c r="AC10"/>
    </row>
    <row r="11" spans="1:32" x14ac:dyDescent="0.2">
      <c r="A11" s="340"/>
      <c r="B11" s="341">
        <v>2009</v>
      </c>
      <c r="C11" s="363">
        <v>64</v>
      </c>
      <c r="D11" s="366" t="s">
        <v>3</v>
      </c>
      <c r="E11" s="366" t="s">
        <v>3</v>
      </c>
      <c r="F11" s="363">
        <v>17</v>
      </c>
      <c r="G11" s="366" t="s">
        <v>3</v>
      </c>
      <c r="H11" s="366" t="s">
        <v>3</v>
      </c>
      <c r="I11" s="363">
        <v>5</v>
      </c>
      <c r="J11" s="366" t="s">
        <v>3</v>
      </c>
      <c r="K11" s="366" t="s">
        <v>3</v>
      </c>
      <c r="L11" s="363">
        <v>13</v>
      </c>
      <c r="M11" s="366" t="s">
        <v>3</v>
      </c>
      <c r="N11" s="366" t="s">
        <v>3</v>
      </c>
      <c r="O11" s="363">
        <v>11</v>
      </c>
      <c r="P11" s="366" t="s">
        <v>3</v>
      </c>
      <c r="Q11" s="366" t="s">
        <v>3</v>
      </c>
      <c r="R11" s="352">
        <v>1136</v>
      </c>
      <c r="S11" s="356" t="s">
        <v>3</v>
      </c>
      <c r="T11" s="355" t="s">
        <v>3</v>
      </c>
      <c r="Y11"/>
      <c r="AA11"/>
      <c r="AC11"/>
    </row>
    <row r="12" spans="1:32" x14ac:dyDescent="0.2">
      <c r="A12" s="218"/>
      <c r="B12" s="381">
        <v>1997</v>
      </c>
      <c r="C12" s="367">
        <v>58</v>
      </c>
      <c r="D12" s="427">
        <v>51</v>
      </c>
      <c r="E12" s="427">
        <v>57</v>
      </c>
      <c r="F12" s="367">
        <v>25</v>
      </c>
      <c r="G12" s="427">
        <v>33</v>
      </c>
      <c r="H12" s="427">
        <v>29</v>
      </c>
      <c r="I12" s="367">
        <v>5</v>
      </c>
      <c r="J12" s="427">
        <v>6</v>
      </c>
      <c r="K12" s="427">
        <v>5</v>
      </c>
      <c r="L12" s="367">
        <v>12</v>
      </c>
      <c r="M12" s="427">
        <v>10</v>
      </c>
      <c r="N12" s="427">
        <v>9</v>
      </c>
      <c r="O12" s="367">
        <v>12</v>
      </c>
      <c r="P12" s="427">
        <v>4</v>
      </c>
      <c r="Q12" s="427">
        <v>3</v>
      </c>
      <c r="R12" s="357">
        <v>1047</v>
      </c>
      <c r="S12" s="358">
        <v>780</v>
      </c>
      <c r="T12" s="358">
        <v>681</v>
      </c>
      <c r="Y12"/>
      <c r="AA12"/>
      <c r="AC12"/>
    </row>
    <row r="13" spans="1:32" x14ac:dyDescent="0.2">
      <c r="A13" s="288" t="s">
        <v>30</v>
      </c>
      <c r="B13" s="381">
        <v>2001</v>
      </c>
      <c r="C13" s="367">
        <v>59</v>
      </c>
      <c r="D13" s="427">
        <v>61</v>
      </c>
      <c r="E13" s="427">
        <v>61</v>
      </c>
      <c r="F13" s="367">
        <v>25</v>
      </c>
      <c r="G13" s="427">
        <v>23</v>
      </c>
      <c r="H13" s="427">
        <v>28</v>
      </c>
      <c r="I13" s="367">
        <v>6</v>
      </c>
      <c r="J13" s="427">
        <v>7</v>
      </c>
      <c r="K13" s="427">
        <v>4</v>
      </c>
      <c r="L13" s="367">
        <v>9</v>
      </c>
      <c r="M13" s="427">
        <v>10</v>
      </c>
      <c r="N13" s="427">
        <v>7</v>
      </c>
      <c r="O13" s="367">
        <v>8</v>
      </c>
      <c r="P13" s="427">
        <v>3</v>
      </c>
      <c r="Q13" s="427">
        <v>3</v>
      </c>
      <c r="R13" s="357">
        <v>838</v>
      </c>
      <c r="S13" s="358">
        <v>637</v>
      </c>
      <c r="T13" s="358">
        <v>550</v>
      </c>
      <c r="Y13"/>
      <c r="AA13"/>
      <c r="AC13"/>
    </row>
    <row r="14" spans="1:32" x14ac:dyDescent="0.2">
      <c r="A14" s="218"/>
      <c r="B14" s="381">
        <v>2005</v>
      </c>
      <c r="C14" s="367">
        <v>59</v>
      </c>
      <c r="D14" s="427">
        <v>70</v>
      </c>
      <c r="E14" s="362" t="s">
        <v>3</v>
      </c>
      <c r="F14" s="367">
        <v>23</v>
      </c>
      <c r="G14" s="427">
        <v>22</v>
      </c>
      <c r="H14" s="362" t="s">
        <v>3</v>
      </c>
      <c r="I14" s="367">
        <v>7</v>
      </c>
      <c r="J14" s="427">
        <v>3</v>
      </c>
      <c r="K14" s="362" t="s">
        <v>3</v>
      </c>
      <c r="L14" s="367">
        <v>11</v>
      </c>
      <c r="M14" s="427">
        <v>5</v>
      </c>
      <c r="N14" s="362" t="s">
        <v>3</v>
      </c>
      <c r="O14" s="367">
        <v>13</v>
      </c>
      <c r="P14" s="427">
        <v>5</v>
      </c>
      <c r="Q14" s="361" t="s">
        <v>3</v>
      </c>
      <c r="R14" s="357">
        <v>1049</v>
      </c>
      <c r="S14" s="358">
        <v>669</v>
      </c>
      <c r="T14" s="359" t="s">
        <v>3</v>
      </c>
      <c r="Y14"/>
      <c r="AA14"/>
      <c r="AC14"/>
    </row>
    <row r="15" spans="1:32" x14ac:dyDescent="0.2">
      <c r="A15" s="218"/>
      <c r="B15" s="381">
        <v>2009</v>
      </c>
      <c r="C15" s="367">
        <v>68</v>
      </c>
      <c r="D15" s="362" t="s">
        <v>3</v>
      </c>
      <c r="E15" s="362" t="s">
        <v>3</v>
      </c>
      <c r="F15" s="367">
        <v>19</v>
      </c>
      <c r="G15" s="362" t="s">
        <v>3</v>
      </c>
      <c r="H15" s="362" t="s">
        <v>3</v>
      </c>
      <c r="I15" s="367">
        <v>3</v>
      </c>
      <c r="J15" s="362" t="s">
        <v>3</v>
      </c>
      <c r="K15" s="362" t="s">
        <v>3</v>
      </c>
      <c r="L15" s="367">
        <v>10</v>
      </c>
      <c r="M15" s="362" t="s">
        <v>3</v>
      </c>
      <c r="N15" s="362" t="s">
        <v>3</v>
      </c>
      <c r="O15" s="367">
        <v>11</v>
      </c>
      <c r="P15" s="362" t="s">
        <v>3</v>
      </c>
      <c r="Q15" s="361" t="s">
        <v>3</v>
      </c>
      <c r="R15" s="357">
        <v>380</v>
      </c>
      <c r="S15" s="360" t="s">
        <v>3</v>
      </c>
      <c r="T15" s="359" t="s">
        <v>3</v>
      </c>
      <c r="Y15"/>
      <c r="AA15"/>
      <c r="AC15"/>
    </row>
    <row r="16" spans="1:32" x14ac:dyDescent="0.2">
      <c r="A16" s="338"/>
      <c r="B16" s="53">
        <v>1997</v>
      </c>
      <c r="C16" s="363">
        <v>64</v>
      </c>
      <c r="D16" s="426">
        <v>64</v>
      </c>
      <c r="E16" s="426">
        <v>63</v>
      </c>
      <c r="F16" s="363">
        <v>21</v>
      </c>
      <c r="G16" s="426">
        <v>24</v>
      </c>
      <c r="H16" s="426">
        <v>27</v>
      </c>
      <c r="I16" s="363">
        <v>5</v>
      </c>
      <c r="J16" s="426">
        <v>2</v>
      </c>
      <c r="K16" s="426">
        <v>3</v>
      </c>
      <c r="L16" s="363">
        <v>10</v>
      </c>
      <c r="M16" s="426">
        <v>9</v>
      </c>
      <c r="N16" s="426">
        <v>8</v>
      </c>
      <c r="O16" s="363">
        <v>11</v>
      </c>
      <c r="P16" s="426">
        <v>9</v>
      </c>
      <c r="Q16" s="426">
        <v>5</v>
      </c>
      <c r="R16" s="352">
        <v>199</v>
      </c>
      <c r="S16" s="354">
        <v>149</v>
      </c>
      <c r="T16" s="354">
        <v>139</v>
      </c>
      <c r="Y16"/>
      <c r="AA16"/>
      <c r="AC16"/>
    </row>
    <row r="17" spans="1:29" x14ac:dyDescent="0.2">
      <c r="A17" s="338" t="s">
        <v>222</v>
      </c>
      <c r="B17" s="53">
        <v>2001</v>
      </c>
      <c r="C17" s="363">
        <v>67</v>
      </c>
      <c r="D17" s="426">
        <v>61</v>
      </c>
      <c r="E17" s="426">
        <v>70</v>
      </c>
      <c r="F17" s="363">
        <v>19</v>
      </c>
      <c r="G17" s="426">
        <v>28</v>
      </c>
      <c r="H17" s="426">
        <v>23</v>
      </c>
      <c r="I17" s="363">
        <v>2</v>
      </c>
      <c r="J17" s="426">
        <v>2</v>
      </c>
      <c r="K17" s="426">
        <v>3</v>
      </c>
      <c r="L17" s="363">
        <v>12</v>
      </c>
      <c r="M17" s="426">
        <v>9</v>
      </c>
      <c r="N17" s="426">
        <v>4</v>
      </c>
      <c r="O17" s="363">
        <v>9</v>
      </c>
      <c r="P17" s="426">
        <v>6</v>
      </c>
      <c r="Q17" s="426">
        <v>7</v>
      </c>
      <c r="R17" s="352">
        <v>355</v>
      </c>
      <c r="S17" s="354">
        <v>278</v>
      </c>
      <c r="T17" s="354">
        <v>238</v>
      </c>
      <c r="Y17"/>
      <c r="AA17"/>
      <c r="AC17"/>
    </row>
    <row r="18" spans="1:29" x14ac:dyDescent="0.2">
      <c r="A18" s="338"/>
      <c r="B18" s="53">
        <v>2005</v>
      </c>
      <c r="C18" s="363">
        <v>60</v>
      </c>
      <c r="D18" s="426">
        <v>72</v>
      </c>
      <c r="E18" s="432" t="s">
        <v>3</v>
      </c>
      <c r="F18" s="363">
        <v>22</v>
      </c>
      <c r="G18" s="426">
        <v>23</v>
      </c>
      <c r="H18" s="432" t="s">
        <v>3</v>
      </c>
      <c r="I18" s="363">
        <v>5</v>
      </c>
      <c r="J18" s="426">
        <v>2</v>
      </c>
      <c r="K18" s="432" t="s">
        <v>3</v>
      </c>
      <c r="L18" s="363">
        <v>13</v>
      </c>
      <c r="M18" s="426">
        <v>3</v>
      </c>
      <c r="N18" s="432" t="s">
        <v>3</v>
      </c>
      <c r="O18" s="363">
        <v>20</v>
      </c>
      <c r="P18" s="426">
        <v>6</v>
      </c>
      <c r="Q18" s="366" t="s">
        <v>3</v>
      </c>
      <c r="R18" s="352">
        <v>180</v>
      </c>
      <c r="S18" s="354">
        <v>135</v>
      </c>
      <c r="T18" s="355" t="s">
        <v>3</v>
      </c>
      <c r="Y18"/>
      <c r="AA18"/>
      <c r="AC18"/>
    </row>
    <row r="19" spans="1:29" x14ac:dyDescent="0.2">
      <c r="A19" s="338"/>
      <c r="B19" s="53">
        <v>2009</v>
      </c>
      <c r="C19" s="378" t="s">
        <v>68</v>
      </c>
      <c r="D19" s="366" t="s">
        <v>3</v>
      </c>
      <c r="E19" s="428" t="s">
        <v>3</v>
      </c>
      <c r="F19" s="366" t="s">
        <v>68</v>
      </c>
      <c r="G19" s="366" t="s">
        <v>3</v>
      </c>
      <c r="H19" s="428" t="s">
        <v>3</v>
      </c>
      <c r="I19" s="366" t="s">
        <v>68</v>
      </c>
      <c r="J19" s="366" t="s">
        <v>3</v>
      </c>
      <c r="K19" s="428" t="s">
        <v>3</v>
      </c>
      <c r="L19" s="366" t="s">
        <v>68</v>
      </c>
      <c r="M19" s="366" t="s">
        <v>3</v>
      </c>
      <c r="N19" s="366" t="s">
        <v>3</v>
      </c>
      <c r="O19" s="378" t="s">
        <v>68</v>
      </c>
      <c r="P19" s="366" t="s">
        <v>3</v>
      </c>
      <c r="Q19" s="366" t="s">
        <v>3</v>
      </c>
      <c r="R19" s="373" t="s">
        <v>68</v>
      </c>
      <c r="S19" s="356" t="s">
        <v>3</v>
      </c>
      <c r="T19" s="355" t="s">
        <v>3</v>
      </c>
      <c r="Y19"/>
      <c r="AA19"/>
      <c r="AC19"/>
    </row>
    <row r="20" spans="1:29" s="40" customFormat="1" x14ac:dyDescent="0.2">
      <c r="A20" s="218"/>
      <c r="B20" s="381">
        <v>1997</v>
      </c>
      <c r="C20" s="367">
        <v>50</v>
      </c>
      <c r="D20" s="427">
        <v>49</v>
      </c>
      <c r="E20" s="427">
        <v>60</v>
      </c>
      <c r="F20" s="367">
        <v>17</v>
      </c>
      <c r="G20" s="427">
        <v>18</v>
      </c>
      <c r="H20" s="427">
        <v>21</v>
      </c>
      <c r="I20" s="367">
        <v>11</v>
      </c>
      <c r="J20" s="427">
        <v>12</v>
      </c>
      <c r="K20" s="427">
        <v>6</v>
      </c>
      <c r="L20" s="367">
        <v>22</v>
      </c>
      <c r="M20" s="427">
        <v>20</v>
      </c>
      <c r="N20" s="427">
        <v>13</v>
      </c>
      <c r="O20" s="367">
        <v>8</v>
      </c>
      <c r="P20" s="427">
        <v>11</v>
      </c>
      <c r="Q20" s="427">
        <v>12</v>
      </c>
      <c r="R20" s="357">
        <v>312</v>
      </c>
      <c r="S20" s="358">
        <v>207</v>
      </c>
      <c r="T20" s="358">
        <v>179</v>
      </c>
    </row>
    <row r="21" spans="1:29" s="40" customFormat="1" x14ac:dyDescent="0.2">
      <c r="A21" s="288" t="s">
        <v>31</v>
      </c>
      <c r="B21" s="381">
        <v>2001</v>
      </c>
      <c r="C21" s="367">
        <v>56</v>
      </c>
      <c r="D21" s="427">
        <v>43</v>
      </c>
      <c r="E21" s="427">
        <v>48</v>
      </c>
      <c r="F21" s="367">
        <v>17</v>
      </c>
      <c r="G21" s="427">
        <v>19</v>
      </c>
      <c r="H21" s="427">
        <v>25</v>
      </c>
      <c r="I21" s="367">
        <v>10</v>
      </c>
      <c r="J21" s="427">
        <v>17</v>
      </c>
      <c r="K21" s="427">
        <v>9</v>
      </c>
      <c r="L21" s="367">
        <v>17</v>
      </c>
      <c r="M21" s="427">
        <v>21</v>
      </c>
      <c r="N21" s="427">
        <v>18</v>
      </c>
      <c r="O21" s="367">
        <v>9</v>
      </c>
      <c r="P21" s="427">
        <v>11</v>
      </c>
      <c r="Q21" s="427">
        <v>8</v>
      </c>
      <c r="R21" s="357">
        <v>336</v>
      </c>
      <c r="S21" s="358">
        <v>210</v>
      </c>
      <c r="T21" s="358">
        <v>171</v>
      </c>
    </row>
    <row r="22" spans="1:29" s="40" customFormat="1" x14ac:dyDescent="0.2">
      <c r="A22" s="218"/>
      <c r="B22" s="381">
        <v>2005</v>
      </c>
      <c r="C22" s="367">
        <v>47</v>
      </c>
      <c r="D22" s="427">
        <v>57</v>
      </c>
      <c r="E22" s="362" t="s">
        <v>3</v>
      </c>
      <c r="F22" s="367">
        <v>17</v>
      </c>
      <c r="G22" s="427">
        <v>18</v>
      </c>
      <c r="H22" s="362" t="s">
        <v>3</v>
      </c>
      <c r="I22" s="367">
        <v>11</v>
      </c>
      <c r="J22" s="427">
        <v>8</v>
      </c>
      <c r="K22" s="362" t="s">
        <v>3</v>
      </c>
      <c r="L22" s="367">
        <v>25</v>
      </c>
      <c r="M22" s="427">
        <v>18</v>
      </c>
      <c r="N22" s="362" t="s">
        <v>3</v>
      </c>
      <c r="O22" s="367">
        <v>17</v>
      </c>
      <c r="P22" s="427">
        <v>13</v>
      </c>
      <c r="Q22" s="361" t="s">
        <v>3</v>
      </c>
      <c r="R22" s="357">
        <v>538</v>
      </c>
      <c r="S22" s="358">
        <v>322</v>
      </c>
      <c r="T22" s="359" t="s">
        <v>3</v>
      </c>
    </row>
    <row r="23" spans="1:29" s="40" customFormat="1" x14ac:dyDescent="0.2">
      <c r="A23" s="218"/>
      <c r="B23" s="381">
        <v>2009</v>
      </c>
      <c r="C23" s="367">
        <v>54</v>
      </c>
      <c r="D23" s="362" t="s">
        <v>3</v>
      </c>
      <c r="E23" s="362" t="s">
        <v>3</v>
      </c>
      <c r="F23" s="367">
        <v>17</v>
      </c>
      <c r="G23" s="362" t="s">
        <v>3</v>
      </c>
      <c r="H23" s="362" t="s">
        <v>3</v>
      </c>
      <c r="I23" s="367">
        <v>8</v>
      </c>
      <c r="J23" s="362" t="s">
        <v>3</v>
      </c>
      <c r="K23" s="362" t="s">
        <v>3</v>
      </c>
      <c r="L23" s="367">
        <v>21</v>
      </c>
      <c r="M23" s="362" t="s">
        <v>3</v>
      </c>
      <c r="N23" s="362" t="s">
        <v>3</v>
      </c>
      <c r="O23" s="367">
        <v>13</v>
      </c>
      <c r="P23" s="362" t="s">
        <v>3</v>
      </c>
      <c r="Q23" s="361" t="s">
        <v>3</v>
      </c>
      <c r="R23" s="357">
        <v>254</v>
      </c>
      <c r="S23" s="360" t="s">
        <v>3</v>
      </c>
      <c r="T23" s="359" t="s">
        <v>3</v>
      </c>
    </row>
    <row r="24" spans="1:29" x14ac:dyDescent="0.2">
      <c r="A24" s="338"/>
      <c r="B24" s="53">
        <v>1997</v>
      </c>
      <c r="C24" s="363">
        <v>73</v>
      </c>
      <c r="D24" s="426">
        <v>71</v>
      </c>
      <c r="E24" s="426">
        <v>68</v>
      </c>
      <c r="F24" s="363">
        <v>16</v>
      </c>
      <c r="G24" s="426">
        <v>16</v>
      </c>
      <c r="H24" s="426">
        <v>16</v>
      </c>
      <c r="I24" s="363">
        <v>5</v>
      </c>
      <c r="J24" s="426">
        <v>5</v>
      </c>
      <c r="K24" s="426">
        <v>9</v>
      </c>
      <c r="L24" s="363">
        <v>7</v>
      </c>
      <c r="M24" s="426">
        <v>8</v>
      </c>
      <c r="N24" s="426">
        <v>7</v>
      </c>
      <c r="O24" s="363">
        <v>17</v>
      </c>
      <c r="P24" s="426">
        <v>19</v>
      </c>
      <c r="Q24" s="426">
        <v>15</v>
      </c>
      <c r="R24" s="352">
        <v>244</v>
      </c>
      <c r="S24" s="354">
        <v>205</v>
      </c>
      <c r="T24" s="354">
        <v>175</v>
      </c>
      <c r="Y24"/>
      <c r="AA24"/>
      <c r="AC24"/>
    </row>
    <row r="25" spans="1:29" x14ac:dyDescent="0.2">
      <c r="A25" s="338" t="s">
        <v>32</v>
      </c>
      <c r="B25" s="53">
        <v>2001</v>
      </c>
      <c r="C25" s="363">
        <v>70</v>
      </c>
      <c r="D25" s="426">
        <v>68</v>
      </c>
      <c r="E25" s="426">
        <v>74</v>
      </c>
      <c r="F25" s="363">
        <v>16</v>
      </c>
      <c r="G25" s="426">
        <v>13</v>
      </c>
      <c r="H25" s="426">
        <v>11</v>
      </c>
      <c r="I25" s="363">
        <v>6</v>
      </c>
      <c r="J25" s="426">
        <v>8</v>
      </c>
      <c r="K25" s="426">
        <v>6</v>
      </c>
      <c r="L25" s="363">
        <v>9</v>
      </c>
      <c r="M25" s="426">
        <v>10</v>
      </c>
      <c r="N25" s="426">
        <v>9</v>
      </c>
      <c r="O25" s="363">
        <v>14</v>
      </c>
      <c r="P25" s="426">
        <v>15</v>
      </c>
      <c r="Q25" s="426">
        <v>16</v>
      </c>
      <c r="R25" s="352">
        <v>333</v>
      </c>
      <c r="S25" s="354">
        <v>260</v>
      </c>
      <c r="T25" s="354">
        <v>223</v>
      </c>
      <c r="Y25"/>
      <c r="AA25"/>
      <c r="AC25"/>
    </row>
    <row r="26" spans="1:29" x14ac:dyDescent="0.2">
      <c r="A26" s="338"/>
      <c r="B26" s="53">
        <v>2005</v>
      </c>
      <c r="C26" s="363">
        <v>63</v>
      </c>
      <c r="D26" s="426">
        <v>72</v>
      </c>
      <c r="E26" s="432" t="s">
        <v>3</v>
      </c>
      <c r="F26" s="363">
        <v>14</v>
      </c>
      <c r="G26" s="426">
        <v>12</v>
      </c>
      <c r="H26" s="432" t="s">
        <v>3</v>
      </c>
      <c r="I26" s="363">
        <v>5</v>
      </c>
      <c r="J26" s="426">
        <v>6</v>
      </c>
      <c r="K26" s="432" t="s">
        <v>3</v>
      </c>
      <c r="L26" s="363">
        <v>18</v>
      </c>
      <c r="M26" s="426">
        <v>10</v>
      </c>
      <c r="N26" s="432" t="s">
        <v>3</v>
      </c>
      <c r="O26" s="363">
        <v>16</v>
      </c>
      <c r="P26" s="426">
        <v>14</v>
      </c>
      <c r="Q26" s="366" t="s">
        <v>3</v>
      </c>
      <c r="R26" s="352">
        <v>413</v>
      </c>
      <c r="S26" s="354">
        <v>279</v>
      </c>
      <c r="T26" s="355" t="s">
        <v>3</v>
      </c>
      <c r="Y26"/>
      <c r="AA26"/>
      <c r="AC26"/>
    </row>
    <row r="27" spans="1:29" x14ac:dyDescent="0.2">
      <c r="A27" s="338"/>
      <c r="B27" s="53">
        <v>2009</v>
      </c>
      <c r="C27" s="363">
        <v>69</v>
      </c>
      <c r="D27" s="366" t="s">
        <v>3</v>
      </c>
      <c r="E27" s="366" t="s">
        <v>3</v>
      </c>
      <c r="F27" s="363">
        <v>14</v>
      </c>
      <c r="G27" s="366" t="s">
        <v>3</v>
      </c>
      <c r="H27" s="366" t="s">
        <v>3</v>
      </c>
      <c r="I27" s="363">
        <v>6</v>
      </c>
      <c r="J27" s="366" t="s">
        <v>3</v>
      </c>
      <c r="K27" s="366" t="s">
        <v>3</v>
      </c>
      <c r="L27" s="363">
        <v>11</v>
      </c>
      <c r="M27" s="366" t="s">
        <v>3</v>
      </c>
      <c r="N27" s="366" t="s">
        <v>3</v>
      </c>
      <c r="O27" s="363">
        <v>8</v>
      </c>
      <c r="P27" s="366" t="s">
        <v>3</v>
      </c>
      <c r="Q27" s="366" t="s">
        <v>3</v>
      </c>
      <c r="R27" s="352">
        <v>187</v>
      </c>
      <c r="S27" s="356" t="s">
        <v>3</v>
      </c>
      <c r="T27" s="355" t="s">
        <v>3</v>
      </c>
      <c r="Y27"/>
      <c r="AA27"/>
      <c r="AC27"/>
    </row>
    <row r="28" spans="1:29" x14ac:dyDescent="0.2">
      <c r="A28" s="266"/>
      <c r="B28" s="381">
        <v>1997</v>
      </c>
      <c r="C28" s="367">
        <v>67</v>
      </c>
      <c r="D28" s="427">
        <v>61</v>
      </c>
      <c r="E28" s="427">
        <v>64</v>
      </c>
      <c r="F28" s="367">
        <v>18</v>
      </c>
      <c r="G28" s="427">
        <v>26</v>
      </c>
      <c r="H28" s="427">
        <v>24</v>
      </c>
      <c r="I28" s="367">
        <v>3</v>
      </c>
      <c r="J28" s="427">
        <v>3</v>
      </c>
      <c r="K28" s="427">
        <v>3</v>
      </c>
      <c r="L28" s="367">
        <v>12</v>
      </c>
      <c r="M28" s="427">
        <v>10</v>
      </c>
      <c r="N28" s="427">
        <v>9</v>
      </c>
      <c r="O28" s="367">
        <v>14</v>
      </c>
      <c r="P28" s="427">
        <v>12</v>
      </c>
      <c r="Q28" s="427">
        <v>10</v>
      </c>
      <c r="R28" s="357">
        <v>5482</v>
      </c>
      <c r="S28" s="358">
        <v>4249</v>
      </c>
      <c r="T28" s="358">
        <v>3822</v>
      </c>
      <c r="Y28"/>
      <c r="AA28"/>
      <c r="AC28"/>
    </row>
    <row r="29" spans="1:29" x14ac:dyDescent="0.2">
      <c r="A29" s="266" t="s">
        <v>127</v>
      </c>
      <c r="B29" s="381">
        <v>2001</v>
      </c>
      <c r="C29" s="367">
        <v>70</v>
      </c>
      <c r="D29" s="427">
        <v>67</v>
      </c>
      <c r="E29" s="427">
        <v>71</v>
      </c>
      <c r="F29" s="367">
        <v>19</v>
      </c>
      <c r="G29" s="427">
        <v>22</v>
      </c>
      <c r="H29" s="427">
        <v>19</v>
      </c>
      <c r="I29" s="367">
        <v>3</v>
      </c>
      <c r="J29" s="427">
        <v>4</v>
      </c>
      <c r="K29" s="427">
        <v>3</v>
      </c>
      <c r="L29" s="367">
        <v>9</v>
      </c>
      <c r="M29" s="427">
        <v>7</v>
      </c>
      <c r="N29" s="427">
        <v>7</v>
      </c>
      <c r="O29" s="367">
        <v>12</v>
      </c>
      <c r="P29" s="427">
        <v>12</v>
      </c>
      <c r="Q29" s="427">
        <v>12</v>
      </c>
      <c r="R29" s="357">
        <v>4426</v>
      </c>
      <c r="S29" s="358">
        <v>3367</v>
      </c>
      <c r="T29" s="358">
        <v>3034</v>
      </c>
      <c r="Y29"/>
      <c r="AA29"/>
      <c r="AC29"/>
    </row>
    <row r="30" spans="1:29" x14ac:dyDescent="0.2">
      <c r="A30" s="266"/>
      <c r="B30" s="381">
        <v>2005</v>
      </c>
      <c r="C30" s="367">
        <v>66</v>
      </c>
      <c r="D30" s="427">
        <v>69</v>
      </c>
      <c r="E30" s="362" t="s">
        <v>3</v>
      </c>
      <c r="F30" s="367">
        <v>18</v>
      </c>
      <c r="G30" s="427">
        <v>20</v>
      </c>
      <c r="H30" s="362" t="s">
        <v>3</v>
      </c>
      <c r="I30" s="367">
        <v>3</v>
      </c>
      <c r="J30" s="427">
        <v>3</v>
      </c>
      <c r="K30" s="362" t="s">
        <v>3</v>
      </c>
      <c r="L30" s="367">
        <v>13</v>
      </c>
      <c r="M30" s="427">
        <v>8</v>
      </c>
      <c r="N30" s="362" t="s">
        <v>3</v>
      </c>
      <c r="O30" s="367">
        <v>16</v>
      </c>
      <c r="P30" s="427">
        <v>12</v>
      </c>
      <c r="Q30" s="361" t="s">
        <v>3</v>
      </c>
      <c r="R30" s="357">
        <v>5118</v>
      </c>
      <c r="S30" s="358">
        <v>3556</v>
      </c>
      <c r="T30" s="359" t="s">
        <v>3</v>
      </c>
      <c r="Y30"/>
      <c r="AA30"/>
      <c r="AC30"/>
    </row>
    <row r="31" spans="1:29" x14ac:dyDescent="0.2">
      <c r="A31" s="266"/>
      <c r="B31" s="381">
        <v>2009</v>
      </c>
      <c r="C31" s="367">
        <v>71</v>
      </c>
      <c r="D31" s="362" t="s">
        <v>3</v>
      </c>
      <c r="E31" s="362" t="s">
        <v>3</v>
      </c>
      <c r="F31" s="367">
        <v>16</v>
      </c>
      <c r="G31" s="362" t="s">
        <v>3</v>
      </c>
      <c r="H31" s="362" t="s">
        <v>3</v>
      </c>
      <c r="I31" s="367">
        <v>2</v>
      </c>
      <c r="J31" s="362" t="s">
        <v>3</v>
      </c>
      <c r="K31" s="362" t="s">
        <v>3</v>
      </c>
      <c r="L31" s="367">
        <v>10</v>
      </c>
      <c r="M31" s="362" t="s">
        <v>3</v>
      </c>
      <c r="N31" s="362" t="s">
        <v>3</v>
      </c>
      <c r="O31" s="367">
        <v>13</v>
      </c>
      <c r="P31" s="362" t="s">
        <v>3</v>
      </c>
      <c r="Q31" s="361" t="s">
        <v>3</v>
      </c>
      <c r="R31" s="357">
        <v>3438</v>
      </c>
      <c r="S31" s="360" t="s">
        <v>3</v>
      </c>
      <c r="T31" s="359" t="s">
        <v>3</v>
      </c>
      <c r="Y31"/>
      <c r="AA31"/>
      <c r="AC31"/>
    </row>
    <row r="32" spans="1:29" x14ac:dyDescent="0.2">
      <c r="A32" s="338"/>
      <c r="B32" s="217">
        <v>1997</v>
      </c>
      <c r="C32" s="363">
        <v>69</v>
      </c>
      <c r="D32" s="426">
        <v>61</v>
      </c>
      <c r="E32" s="426">
        <v>61</v>
      </c>
      <c r="F32" s="363">
        <v>24</v>
      </c>
      <c r="G32" s="426">
        <v>30</v>
      </c>
      <c r="H32" s="426">
        <v>31</v>
      </c>
      <c r="I32" s="363">
        <v>2</v>
      </c>
      <c r="J32" s="426">
        <v>4</v>
      </c>
      <c r="K32" s="426">
        <v>4</v>
      </c>
      <c r="L32" s="363">
        <v>5</v>
      </c>
      <c r="M32" s="426">
        <v>5</v>
      </c>
      <c r="N32" s="426">
        <v>5</v>
      </c>
      <c r="O32" s="363">
        <v>8</v>
      </c>
      <c r="P32" s="426">
        <v>5</v>
      </c>
      <c r="Q32" s="426">
        <v>2</v>
      </c>
      <c r="R32" s="352">
        <v>985</v>
      </c>
      <c r="S32" s="354">
        <v>711</v>
      </c>
      <c r="T32" s="354">
        <v>637</v>
      </c>
      <c r="Y32"/>
      <c r="AA32"/>
      <c r="AC32"/>
    </row>
    <row r="33" spans="1:29" x14ac:dyDescent="0.2">
      <c r="A33" s="338" t="s">
        <v>33</v>
      </c>
      <c r="B33" s="217">
        <v>2001</v>
      </c>
      <c r="C33" s="363">
        <v>68</v>
      </c>
      <c r="D33" s="426">
        <v>63</v>
      </c>
      <c r="E33" s="426">
        <v>74</v>
      </c>
      <c r="F33" s="363">
        <v>22</v>
      </c>
      <c r="G33" s="426">
        <v>27</v>
      </c>
      <c r="H33" s="426">
        <v>21</v>
      </c>
      <c r="I33" s="363">
        <v>4</v>
      </c>
      <c r="J33" s="426">
        <v>5</v>
      </c>
      <c r="K33" s="426">
        <v>3</v>
      </c>
      <c r="L33" s="363">
        <v>7</v>
      </c>
      <c r="M33" s="426">
        <v>6</v>
      </c>
      <c r="N33" s="426">
        <v>3</v>
      </c>
      <c r="O33" s="363">
        <v>5</v>
      </c>
      <c r="P33" s="426">
        <v>7</v>
      </c>
      <c r="Q33" s="426">
        <v>5</v>
      </c>
      <c r="R33" s="352">
        <v>546</v>
      </c>
      <c r="S33" s="354">
        <v>370</v>
      </c>
      <c r="T33" s="354">
        <v>331</v>
      </c>
      <c r="Y33"/>
      <c r="AA33"/>
      <c r="AC33"/>
    </row>
    <row r="34" spans="1:29" x14ac:dyDescent="0.2">
      <c r="A34" s="338"/>
      <c r="B34" s="217">
        <v>2005</v>
      </c>
      <c r="C34" s="363">
        <v>74</v>
      </c>
      <c r="D34" s="426">
        <v>72</v>
      </c>
      <c r="E34" s="432" t="s">
        <v>3</v>
      </c>
      <c r="F34" s="363">
        <v>18</v>
      </c>
      <c r="G34" s="426">
        <v>20</v>
      </c>
      <c r="H34" s="432" t="s">
        <v>3</v>
      </c>
      <c r="I34" s="363">
        <v>3</v>
      </c>
      <c r="J34" s="426">
        <v>3</v>
      </c>
      <c r="K34" s="432" t="s">
        <v>3</v>
      </c>
      <c r="L34" s="363">
        <v>5</v>
      </c>
      <c r="M34" s="426">
        <v>5</v>
      </c>
      <c r="N34" s="432" t="s">
        <v>3</v>
      </c>
      <c r="O34" s="363">
        <v>7</v>
      </c>
      <c r="P34" s="426">
        <v>3</v>
      </c>
      <c r="Q34" s="366" t="s">
        <v>3</v>
      </c>
      <c r="R34" s="352">
        <v>675</v>
      </c>
      <c r="S34" s="354">
        <v>435</v>
      </c>
      <c r="T34" s="355" t="s">
        <v>3</v>
      </c>
      <c r="Y34"/>
      <c r="AA34"/>
      <c r="AC34"/>
    </row>
    <row r="35" spans="1:29" x14ac:dyDescent="0.2">
      <c r="A35" s="338"/>
      <c r="B35" s="217">
        <v>2009</v>
      </c>
      <c r="C35" s="363">
        <v>77</v>
      </c>
      <c r="D35" s="366" t="s">
        <v>3</v>
      </c>
      <c r="E35" s="366" t="s">
        <v>3</v>
      </c>
      <c r="F35" s="363">
        <v>17</v>
      </c>
      <c r="G35" s="366" t="s">
        <v>3</v>
      </c>
      <c r="H35" s="366" t="s">
        <v>3</v>
      </c>
      <c r="I35" s="363">
        <v>1</v>
      </c>
      <c r="J35" s="366" t="s">
        <v>3</v>
      </c>
      <c r="K35" s="366" t="s">
        <v>3</v>
      </c>
      <c r="L35" s="363">
        <v>5</v>
      </c>
      <c r="M35" s="366" t="s">
        <v>3</v>
      </c>
      <c r="N35" s="366" t="s">
        <v>3</v>
      </c>
      <c r="O35" s="363">
        <v>6</v>
      </c>
      <c r="P35" s="366" t="s">
        <v>3</v>
      </c>
      <c r="Q35" s="366" t="s">
        <v>3</v>
      </c>
      <c r="R35" s="352">
        <v>252</v>
      </c>
      <c r="S35" s="356" t="s">
        <v>3</v>
      </c>
      <c r="T35" s="355" t="s">
        <v>3</v>
      </c>
      <c r="Y35"/>
      <c r="AA35"/>
      <c r="AC35"/>
    </row>
    <row r="36" spans="1:29" x14ac:dyDescent="0.2">
      <c r="A36" s="218"/>
      <c r="B36" s="381">
        <v>1997</v>
      </c>
      <c r="C36" s="367">
        <v>71</v>
      </c>
      <c r="D36" s="427" t="str">
        <f>"(75)"</f>
        <v>(75)</v>
      </c>
      <c r="E36" s="427" t="str">
        <f>"(70)"</f>
        <v>(70)</v>
      </c>
      <c r="F36" s="367">
        <v>21</v>
      </c>
      <c r="G36" s="427" t="str">
        <f>"(19)"</f>
        <v>(19)</v>
      </c>
      <c r="H36" s="427" t="s">
        <v>229</v>
      </c>
      <c r="I36" s="367">
        <v>5</v>
      </c>
      <c r="J36" s="427" t="str">
        <f>"(1)"</f>
        <v>(1)</v>
      </c>
      <c r="K36" s="427" t="s">
        <v>105</v>
      </c>
      <c r="L36" s="367">
        <v>3</v>
      </c>
      <c r="M36" s="427" t="str">
        <f>"(6)"</f>
        <v>(6)</v>
      </c>
      <c r="N36" s="427" t="s">
        <v>230</v>
      </c>
      <c r="O36" s="367">
        <v>9</v>
      </c>
      <c r="P36" s="427" t="str">
        <f>"(11)"</f>
        <v>(11)</v>
      </c>
      <c r="Q36" s="427" t="str">
        <f>"(8)"</f>
        <v>(8)</v>
      </c>
      <c r="R36" s="357">
        <v>102</v>
      </c>
      <c r="S36" s="358">
        <v>74</v>
      </c>
      <c r="T36" s="358">
        <v>69</v>
      </c>
      <c r="Y36"/>
      <c r="AA36"/>
      <c r="AC36"/>
    </row>
    <row r="37" spans="1:29" x14ac:dyDescent="0.2">
      <c r="A37" s="288" t="s">
        <v>377</v>
      </c>
      <c r="B37" s="381">
        <v>2001</v>
      </c>
      <c r="C37" s="367">
        <v>67</v>
      </c>
      <c r="D37" s="427">
        <v>62</v>
      </c>
      <c r="E37" s="427">
        <v>72</v>
      </c>
      <c r="F37" s="367">
        <v>27</v>
      </c>
      <c r="G37" s="427">
        <v>29</v>
      </c>
      <c r="H37" s="427">
        <v>21</v>
      </c>
      <c r="I37" s="367">
        <v>2</v>
      </c>
      <c r="J37" s="427">
        <v>3</v>
      </c>
      <c r="K37" s="427">
        <v>4</v>
      </c>
      <c r="L37" s="367">
        <v>4</v>
      </c>
      <c r="M37" s="427">
        <v>6</v>
      </c>
      <c r="N37" s="427">
        <v>3</v>
      </c>
      <c r="O37" s="367">
        <v>7</v>
      </c>
      <c r="P37" s="427">
        <v>8</v>
      </c>
      <c r="Q37" s="427">
        <v>7</v>
      </c>
      <c r="R37" s="357">
        <v>212</v>
      </c>
      <c r="S37" s="358">
        <v>162</v>
      </c>
      <c r="T37" s="358">
        <v>151</v>
      </c>
      <c r="Y37"/>
      <c r="AA37"/>
      <c r="AC37"/>
    </row>
    <row r="38" spans="1:29" x14ac:dyDescent="0.2">
      <c r="A38" s="218"/>
      <c r="B38" s="381">
        <v>2005</v>
      </c>
      <c r="C38" s="367">
        <v>68</v>
      </c>
      <c r="D38" s="427" t="str">
        <f>"(72)"</f>
        <v>(72)</v>
      </c>
      <c r="E38" s="362" t="s">
        <v>3</v>
      </c>
      <c r="F38" s="367">
        <v>24</v>
      </c>
      <c r="G38" s="427" t="str">
        <f>"(20)"</f>
        <v>(20)</v>
      </c>
      <c r="H38" s="362" t="s">
        <v>3</v>
      </c>
      <c r="I38" s="367">
        <v>3</v>
      </c>
      <c r="J38" s="427" t="str">
        <f>"(3)"</f>
        <v>(3)</v>
      </c>
      <c r="K38" s="362" t="s">
        <v>3</v>
      </c>
      <c r="L38" s="367">
        <v>4</v>
      </c>
      <c r="M38" s="427" t="str">
        <f>"(4)"</f>
        <v>(4)</v>
      </c>
      <c r="N38" s="362" t="s">
        <v>3</v>
      </c>
      <c r="O38" s="367">
        <v>16</v>
      </c>
      <c r="P38" s="427" t="str">
        <f>"(8)"</f>
        <v>(8)</v>
      </c>
      <c r="Q38" s="361" t="s">
        <v>3</v>
      </c>
      <c r="R38" s="357">
        <v>114</v>
      </c>
      <c r="S38" s="358">
        <v>83</v>
      </c>
      <c r="T38" s="359" t="s">
        <v>3</v>
      </c>
      <c r="Y38"/>
      <c r="AA38"/>
      <c r="AC38"/>
    </row>
    <row r="39" spans="1:29" x14ac:dyDescent="0.2">
      <c r="A39" s="218"/>
      <c r="B39" s="381">
        <v>2009</v>
      </c>
      <c r="C39" s="429" t="s">
        <v>68</v>
      </c>
      <c r="D39" s="362" t="s">
        <v>3</v>
      </c>
      <c r="E39" s="362" t="s">
        <v>3</v>
      </c>
      <c r="F39" s="429" t="s">
        <v>68</v>
      </c>
      <c r="G39" s="362" t="s">
        <v>3</v>
      </c>
      <c r="H39" s="362" t="s">
        <v>3</v>
      </c>
      <c r="I39" s="429" t="s">
        <v>68</v>
      </c>
      <c r="J39" s="362" t="s">
        <v>3</v>
      </c>
      <c r="K39" s="443" t="s">
        <v>3</v>
      </c>
      <c r="L39" s="362" t="s">
        <v>68</v>
      </c>
      <c r="M39" s="362" t="s">
        <v>3</v>
      </c>
      <c r="N39" s="443" t="s">
        <v>3</v>
      </c>
      <c r="O39" s="362" t="s">
        <v>68</v>
      </c>
      <c r="P39" s="362" t="s">
        <v>3</v>
      </c>
      <c r="Q39" s="361" t="s">
        <v>3</v>
      </c>
      <c r="R39" s="374" t="s">
        <v>68</v>
      </c>
      <c r="S39" s="360" t="s">
        <v>3</v>
      </c>
      <c r="T39" s="359" t="s">
        <v>3</v>
      </c>
      <c r="Y39"/>
      <c r="AA39"/>
      <c r="AC39"/>
    </row>
    <row r="40" spans="1:29" x14ac:dyDescent="0.2">
      <c r="A40" s="338"/>
      <c r="B40" s="217">
        <v>1997</v>
      </c>
      <c r="C40" s="363">
        <v>68</v>
      </c>
      <c r="D40" s="426">
        <v>51</v>
      </c>
      <c r="E40" s="426">
        <v>51</v>
      </c>
      <c r="F40" s="363">
        <v>21</v>
      </c>
      <c r="G40" s="426">
        <v>36</v>
      </c>
      <c r="H40" s="426">
        <v>36</v>
      </c>
      <c r="I40" s="363">
        <v>1</v>
      </c>
      <c r="J40" s="426">
        <v>2</v>
      </c>
      <c r="K40" s="426">
        <v>2</v>
      </c>
      <c r="L40" s="363">
        <v>9</v>
      </c>
      <c r="M40" s="426">
        <v>11</v>
      </c>
      <c r="N40" s="426">
        <v>11</v>
      </c>
      <c r="O40" s="363">
        <v>19</v>
      </c>
      <c r="P40" s="426">
        <v>13</v>
      </c>
      <c r="Q40" s="426">
        <v>10</v>
      </c>
      <c r="R40" s="352">
        <v>601</v>
      </c>
      <c r="S40" s="354">
        <v>447</v>
      </c>
      <c r="T40" s="354">
        <v>414</v>
      </c>
      <c r="Y40"/>
      <c r="AA40"/>
      <c r="AC40"/>
    </row>
    <row r="41" spans="1:29" x14ac:dyDescent="0.2">
      <c r="A41" s="338" t="s">
        <v>117</v>
      </c>
      <c r="B41" s="217">
        <v>2001</v>
      </c>
      <c r="C41" s="363">
        <v>75</v>
      </c>
      <c r="D41" s="426">
        <v>61</v>
      </c>
      <c r="E41" s="426">
        <v>66</v>
      </c>
      <c r="F41" s="363">
        <v>16</v>
      </c>
      <c r="G41" s="426">
        <v>31</v>
      </c>
      <c r="H41" s="426">
        <v>25</v>
      </c>
      <c r="I41" s="363">
        <v>1</v>
      </c>
      <c r="J41" s="426">
        <v>3</v>
      </c>
      <c r="K41" s="426">
        <v>2</v>
      </c>
      <c r="L41" s="363">
        <v>8</v>
      </c>
      <c r="M41" s="426">
        <v>5</v>
      </c>
      <c r="N41" s="426">
        <v>7</v>
      </c>
      <c r="O41" s="363">
        <v>16</v>
      </c>
      <c r="P41" s="426">
        <v>20</v>
      </c>
      <c r="Q41" s="426">
        <v>11</v>
      </c>
      <c r="R41" s="352">
        <v>588</v>
      </c>
      <c r="S41" s="354">
        <v>426</v>
      </c>
      <c r="T41" s="354">
        <v>424</v>
      </c>
      <c r="Y41"/>
      <c r="AA41"/>
      <c r="AC41"/>
    </row>
    <row r="42" spans="1:29" x14ac:dyDescent="0.2">
      <c r="A42" s="338"/>
      <c r="B42" s="217">
        <v>2005</v>
      </c>
      <c r="C42" s="363">
        <v>76</v>
      </c>
      <c r="D42" s="426">
        <v>74</v>
      </c>
      <c r="E42" s="432" t="s">
        <v>3</v>
      </c>
      <c r="F42" s="363">
        <v>14</v>
      </c>
      <c r="G42" s="426">
        <v>22</v>
      </c>
      <c r="H42" s="432" t="s">
        <v>3</v>
      </c>
      <c r="I42" s="363">
        <v>2</v>
      </c>
      <c r="J42" s="426">
        <v>1</v>
      </c>
      <c r="K42" s="432" t="s">
        <v>3</v>
      </c>
      <c r="L42" s="363">
        <v>8</v>
      </c>
      <c r="M42" s="426">
        <v>3</v>
      </c>
      <c r="N42" s="432" t="s">
        <v>3</v>
      </c>
      <c r="O42" s="363">
        <v>21</v>
      </c>
      <c r="P42" s="426">
        <v>16</v>
      </c>
      <c r="Q42" s="366" t="s">
        <v>3</v>
      </c>
      <c r="R42" s="352">
        <v>380</v>
      </c>
      <c r="S42" s="354">
        <v>259</v>
      </c>
      <c r="T42" s="355" t="s">
        <v>3</v>
      </c>
      <c r="Y42"/>
      <c r="AA42"/>
      <c r="AC42"/>
    </row>
    <row r="43" spans="1:29" x14ac:dyDescent="0.2">
      <c r="A43" s="338"/>
      <c r="B43" s="217">
        <v>2009</v>
      </c>
      <c r="C43" s="363">
        <v>83</v>
      </c>
      <c r="D43" s="366" t="s">
        <v>3</v>
      </c>
      <c r="E43" s="366" t="s">
        <v>3</v>
      </c>
      <c r="F43" s="363">
        <v>13</v>
      </c>
      <c r="G43" s="366" t="s">
        <v>3</v>
      </c>
      <c r="H43" s="366" t="s">
        <v>3</v>
      </c>
      <c r="I43" s="363">
        <v>1</v>
      </c>
      <c r="J43" s="366" t="s">
        <v>3</v>
      </c>
      <c r="K43" s="366" t="s">
        <v>3</v>
      </c>
      <c r="L43" s="363">
        <v>3</v>
      </c>
      <c r="M43" s="366" t="s">
        <v>3</v>
      </c>
      <c r="N43" s="366" t="s">
        <v>3</v>
      </c>
      <c r="O43" s="363">
        <v>18</v>
      </c>
      <c r="P43" s="366" t="s">
        <v>3</v>
      </c>
      <c r="Q43" s="366" t="s">
        <v>3</v>
      </c>
      <c r="R43" s="352">
        <v>340</v>
      </c>
      <c r="S43" s="356" t="s">
        <v>3</v>
      </c>
      <c r="T43" s="355" t="s">
        <v>3</v>
      </c>
      <c r="Y43"/>
      <c r="AA43"/>
      <c r="AC43"/>
    </row>
    <row r="44" spans="1:29" x14ac:dyDescent="0.2">
      <c r="A44" s="218"/>
      <c r="B44" s="381">
        <v>1997</v>
      </c>
      <c r="C44" s="367">
        <v>91</v>
      </c>
      <c r="D44" s="427">
        <v>75</v>
      </c>
      <c r="E44" s="427">
        <v>77</v>
      </c>
      <c r="F44" s="367">
        <v>8</v>
      </c>
      <c r="G44" s="427">
        <v>16</v>
      </c>
      <c r="H44" s="427">
        <v>14</v>
      </c>
      <c r="I44" s="367">
        <v>0</v>
      </c>
      <c r="J44" s="427">
        <v>1</v>
      </c>
      <c r="K44" s="427">
        <v>2</v>
      </c>
      <c r="L44" s="367">
        <v>1</v>
      </c>
      <c r="M44" s="427">
        <v>7</v>
      </c>
      <c r="N44" s="427">
        <v>7</v>
      </c>
      <c r="O44" s="367">
        <v>12</v>
      </c>
      <c r="P44" s="427">
        <v>9</v>
      </c>
      <c r="Q44" s="427">
        <v>9</v>
      </c>
      <c r="R44" s="357">
        <v>437</v>
      </c>
      <c r="S44" s="358">
        <v>315</v>
      </c>
      <c r="T44" s="358">
        <v>280</v>
      </c>
      <c r="Y44"/>
      <c r="AA44"/>
      <c r="AC44"/>
    </row>
    <row r="45" spans="1:29" x14ac:dyDescent="0.2">
      <c r="A45" s="288" t="s">
        <v>223</v>
      </c>
      <c r="B45" s="381">
        <v>2001</v>
      </c>
      <c r="C45" s="367">
        <v>86</v>
      </c>
      <c r="D45" s="427">
        <v>83</v>
      </c>
      <c r="E45" s="427">
        <v>78</v>
      </c>
      <c r="F45" s="367">
        <v>12</v>
      </c>
      <c r="G45" s="427">
        <v>10</v>
      </c>
      <c r="H45" s="427">
        <v>14</v>
      </c>
      <c r="I45" s="367">
        <v>0</v>
      </c>
      <c r="J45" s="427">
        <v>1</v>
      </c>
      <c r="K45" s="427">
        <v>2</v>
      </c>
      <c r="L45" s="367">
        <v>2</v>
      </c>
      <c r="M45" s="427">
        <v>6</v>
      </c>
      <c r="N45" s="427">
        <v>5</v>
      </c>
      <c r="O45" s="367">
        <v>6</v>
      </c>
      <c r="P45" s="427">
        <v>8</v>
      </c>
      <c r="Q45" s="427">
        <v>8</v>
      </c>
      <c r="R45" s="357">
        <v>252</v>
      </c>
      <c r="S45" s="358">
        <v>178</v>
      </c>
      <c r="T45" s="358">
        <v>169</v>
      </c>
      <c r="Y45"/>
      <c r="AA45"/>
      <c r="AC45"/>
    </row>
    <row r="46" spans="1:29" x14ac:dyDescent="0.2">
      <c r="A46" s="218"/>
      <c r="B46" s="381">
        <v>2005</v>
      </c>
      <c r="C46" s="367">
        <v>81</v>
      </c>
      <c r="D46" s="427">
        <v>79</v>
      </c>
      <c r="E46" s="362" t="s">
        <v>3</v>
      </c>
      <c r="F46" s="367">
        <v>15</v>
      </c>
      <c r="G46" s="427">
        <v>14</v>
      </c>
      <c r="H46" s="362" t="s">
        <v>3</v>
      </c>
      <c r="I46" s="367">
        <v>1</v>
      </c>
      <c r="J46" s="427">
        <v>2</v>
      </c>
      <c r="K46" s="362" t="s">
        <v>3</v>
      </c>
      <c r="L46" s="367">
        <v>4</v>
      </c>
      <c r="M46" s="427">
        <v>5</v>
      </c>
      <c r="N46" s="362" t="s">
        <v>3</v>
      </c>
      <c r="O46" s="367">
        <v>9</v>
      </c>
      <c r="P46" s="427">
        <v>12</v>
      </c>
      <c r="Q46" s="361" t="s">
        <v>3</v>
      </c>
      <c r="R46" s="357">
        <v>268</v>
      </c>
      <c r="S46" s="358">
        <v>145</v>
      </c>
      <c r="T46" s="359" t="s">
        <v>3</v>
      </c>
      <c r="Y46"/>
      <c r="AA46"/>
      <c r="AC46"/>
    </row>
    <row r="47" spans="1:29" x14ac:dyDescent="0.2">
      <c r="A47" s="218"/>
      <c r="B47" s="381">
        <v>2009</v>
      </c>
      <c r="C47" s="367">
        <v>87</v>
      </c>
      <c r="D47" s="362" t="s">
        <v>3</v>
      </c>
      <c r="E47" s="362" t="s">
        <v>3</v>
      </c>
      <c r="F47" s="367">
        <v>11</v>
      </c>
      <c r="G47" s="362" t="s">
        <v>3</v>
      </c>
      <c r="H47" s="362" t="s">
        <v>3</v>
      </c>
      <c r="I47" s="367">
        <v>0</v>
      </c>
      <c r="J47" s="362" t="s">
        <v>3</v>
      </c>
      <c r="K47" s="362" t="s">
        <v>3</v>
      </c>
      <c r="L47" s="367">
        <v>2</v>
      </c>
      <c r="M47" s="362" t="s">
        <v>3</v>
      </c>
      <c r="N47" s="362" t="s">
        <v>3</v>
      </c>
      <c r="O47" s="367">
        <v>5</v>
      </c>
      <c r="P47" s="362" t="s">
        <v>3</v>
      </c>
      <c r="Q47" s="361" t="s">
        <v>3</v>
      </c>
      <c r="R47" s="357">
        <v>173</v>
      </c>
      <c r="S47" s="360" t="s">
        <v>3</v>
      </c>
      <c r="T47" s="359" t="s">
        <v>3</v>
      </c>
      <c r="Y47"/>
      <c r="AA47"/>
      <c r="AC47"/>
    </row>
    <row r="48" spans="1:29" x14ac:dyDescent="0.2">
      <c r="A48" s="338"/>
      <c r="B48" s="217">
        <v>1997</v>
      </c>
      <c r="C48" s="363">
        <v>92</v>
      </c>
      <c r="D48" s="426">
        <v>88</v>
      </c>
      <c r="E48" s="426">
        <v>94</v>
      </c>
      <c r="F48" s="363">
        <v>8</v>
      </c>
      <c r="G48" s="426">
        <v>12</v>
      </c>
      <c r="H48" s="426">
        <v>6</v>
      </c>
      <c r="I48" s="363">
        <v>0</v>
      </c>
      <c r="J48" s="426">
        <v>0</v>
      </c>
      <c r="K48" s="426">
        <v>0</v>
      </c>
      <c r="L48" s="363">
        <v>1</v>
      </c>
      <c r="M48" s="426">
        <v>0</v>
      </c>
      <c r="N48" s="426">
        <v>0</v>
      </c>
      <c r="O48" s="363">
        <v>10</v>
      </c>
      <c r="P48" s="426">
        <v>14</v>
      </c>
      <c r="Q48" s="426">
        <v>7</v>
      </c>
      <c r="R48" s="352">
        <v>362</v>
      </c>
      <c r="S48" s="354">
        <v>261</v>
      </c>
      <c r="T48" s="354">
        <v>228</v>
      </c>
      <c r="Y48"/>
      <c r="AA48"/>
      <c r="AC48"/>
    </row>
    <row r="49" spans="1:32" x14ac:dyDescent="0.2">
      <c r="A49" s="338" t="s">
        <v>224</v>
      </c>
      <c r="B49" s="217">
        <v>2001</v>
      </c>
      <c r="C49" s="363">
        <v>85</v>
      </c>
      <c r="D49" s="426">
        <v>90</v>
      </c>
      <c r="E49" s="426">
        <v>95</v>
      </c>
      <c r="F49" s="363">
        <v>15</v>
      </c>
      <c r="G49" s="426">
        <v>10</v>
      </c>
      <c r="H49" s="426">
        <v>4</v>
      </c>
      <c r="I49" s="363">
        <v>0</v>
      </c>
      <c r="J49" s="426">
        <v>0</v>
      </c>
      <c r="K49" s="426">
        <v>0</v>
      </c>
      <c r="L49" s="363">
        <v>0</v>
      </c>
      <c r="M49" s="426">
        <v>0</v>
      </c>
      <c r="N49" s="426">
        <v>1</v>
      </c>
      <c r="O49" s="363">
        <v>7</v>
      </c>
      <c r="P49" s="426">
        <v>14</v>
      </c>
      <c r="Q49" s="426">
        <v>13</v>
      </c>
      <c r="R49" s="352">
        <v>329</v>
      </c>
      <c r="S49" s="354">
        <v>241</v>
      </c>
      <c r="T49" s="354">
        <v>211</v>
      </c>
      <c r="Y49"/>
      <c r="AA49"/>
      <c r="AC49"/>
    </row>
    <row r="50" spans="1:32" x14ac:dyDescent="0.2">
      <c r="A50" s="338"/>
      <c r="B50" s="217">
        <v>2005</v>
      </c>
      <c r="C50" s="363">
        <v>91</v>
      </c>
      <c r="D50" s="426">
        <v>95</v>
      </c>
      <c r="E50" s="432" t="s">
        <v>3</v>
      </c>
      <c r="F50" s="363">
        <v>9</v>
      </c>
      <c r="G50" s="426">
        <v>5</v>
      </c>
      <c r="H50" s="432" t="s">
        <v>3</v>
      </c>
      <c r="I50" s="363">
        <v>0</v>
      </c>
      <c r="J50" s="426">
        <v>0</v>
      </c>
      <c r="K50" s="432" t="s">
        <v>3</v>
      </c>
      <c r="L50" s="363">
        <v>1</v>
      </c>
      <c r="M50" s="426">
        <v>0</v>
      </c>
      <c r="N50" s="432" t="s">
        <v>3</v>
      </c>
      <c r="O50" s="363">
        <v>8</v>
      </c>
      <c r="P50" s="426">
        <v>12</v>
      </c>
      <c r="Q50" s="366" t="s">
        <v>3</v>
      </c>
      <c r="R50" s="352">
        <v>460</v>
      </c>
      <c r="S50" s="354">
        <v>308</v>
      </c>
      <c r="T50" s="355" t="s">
        <v>3</v>
      </c>
      <c r="Y50"/>
      <c r="AA50"/>
      <c r="AC50"/>
    </row>
    <row r="51" spans="1:32" x14ac:dyDescent="0.2">
      <c r="A51" s="338"/>
      <c r="B51" s="217">
        <v>2009</v>
      </c>
      <c r="C51" s="363">
        <v>91</v>
      </c>
      <c r="D51" s="366" t="s">
        <v>3</v>
      </c>
      <c r="E51" s="366" t="s">
        <v>3</v>
      </c>
      <c r="F51" s="363">
        <v>6</v>
      </c>
      <c r="G51" s="366" t="s">
        <v>3</v>
      </c>
      <c r="H51" s="366" t="s">
        <v>3</v>
      </c>
      <c r="I51" s="363">
        <v>1</v>
      </c>
      <c r="J51" s="366" t="s">
        <v>3</v>
      </c>
      <c r="K51" s="366" t="s">
        <v>3</v>
      </c>
      <c r="L51" s="363">
        <v>3</v>
      </c>
      <c r="M51" s="366" t="s">
        <v>3</v>
      </c>
      <c r="N51" s="366" t="s">
        <v>3</v>
      </c>
      <c r="O51" s="363">
        <v>8</v>
      </c>
      <c r="P51" s="366" t="s">
        <v>3</v>
      </c>
      <c r="Q51" s="366" t="s">
        <v>3</v>
      </c>
      <c r="R51" s="352">
        <v>309</v>
      </c>
      <c r="S51" s="356" t="s">
        <v>3</v>
      </c>
      <c r="T51" s="355" t="s">
        <v>3</v>
      </c>
      <c r="Y51"/>
      <c r="AA51"/>
      <c r="AC51"/>
    </row>
    <row r="52" spans="1:32" x14ac:dyDescent="0.2">
      <c r="A52" s="218"/>
      <c r="B52" s="381">
        <v>1997</v>
      </c>
      <c r="C52" s="367">
        <v>52</v>
      </c>
      <c r="D52" s="427">
        <v>56</v>
      </c>
      <c r="E52" s="427">
        <v>62</v>
      </c>
      <c r="F52" s="367">
        <v>19</v>
      </c>
      <c r="G52" s="427">
        <v>23</v>
      </c>
      <c r="H52" s="427">
        <v>17</v>
      </c>
      <c r="I52" s="367">
        <v>8</v>
      </c>
      <c r="J52" s="427">
        <v>8</v>
      </c>
      <c r="K52" s="427">
        <v>9</v>
      </c>
      <c r="L52" s="367">
        <v>20</v>
      </c>
      <c r="M52" s="427">
        <v>13</v>
      </c>
      <c r="N52" s="427">
        <v>12</v>
      </c>
      <c r="O52" s="367">
        <v>10</v>
      </c>
      <c r="P52" s="427">
        <v>9</v>
      </c>
      <c r="Q52" s="427">
        <v>7</v>
      </c>
      <c r="R52" s="357">
        <v>804</v>
      </c>
      <c r="S52" s="358">
        <v>593</v>
      </c>
      <c r="T52" s="358">
        <v>533</v>
      </c>
      <c r="Y52"/>
      <c r="AA52"/>
      <c r="AC52"/>
    </row>
    <row r="53" spans="1:32" x14ac:dyDescent="0.2">
      <c r="A53" s="288" t="s">
        <v>34</v>
      </c>
      <c r="B53" s="381">
        <v>2001</v>
      </c>
      <c r="C53" s="367">
        <v>65</v>
      </c>
      <c r="D53" s="427">
        <v>66</v>
      </c>
      <c r="E53" s="427">
        <v>72</v>
      </c>
      <c r="F53" s="367">
        <v>20</v>
      </c>
      <c r="G53" s="427">
        <v>21</v>
      </c>
      <c r="H53" s="427">
        <v>16</v>
      </c>
      <c r="I53" s="367">
        <v>4</v>
      </c>
      <c r="J53" s="427">
        <v>5</v>
      </c>
      <c r="K53" s="427">
        <v>4</v>
      </c>
      <c r="L53" s="367">
        <v>11</v>
      </c>
      <c r="M53" s="427">
        <v>8</v>
      </c>
      <c r="N53" s="427">
        <v>7</v>
      </c>
      <c r="O53" s="367">
        <v>7</v>
      </c>
      <c r="P53" s="427">
        <v>9</v>
      </c>
      <c r="Q53" s="427">
        <v>8</v>
      </c>
      <c r="R53" s="357">
        <v>398</v>
      </c>
      <c r="S53" s="358">
        <v>280</v>
      </c>
      <c r="T53" s="358">
        <v>247</v>
      </c>
      <c r="Y53"/>
      <c r="AA53"/>
      <c r="AC53"/>
    </row>
    <row r="54" spans="1:32" x14ac:dyDescent="0.2">
      <c r="A54" s="218"/>
      <c r="B54" s="381">
        <v>2005</v>
      </c>
      <c r="C54" s="367">
        <v>59</v>
      </c>
      <c r="D54" s="427">
        <v>59</v>
      </c>
      <c r="E54" s="362" t="s">
        <v>3</v>
      </c>
      <c r="F54" s="367">
        <v>16</v>
      </c>
      <c r="G54" s="427">
        <v>24</v>
      </c>
      <c r="H54" s="362" t="s">
        <v>3</v>
      </c>
      <c r="I54" s="367">
        <v>6</v>
      </c>
      <c r="J54" s="427">
        <v>6</v>
      </c>
      <c r="K54" s="362" t="s">
        <v>3</v>
      </c>
      <c r="L54" s="367">
        <v>20</v>
      </c>
      <c r="M54" s="427">
        <v>11</v>
      </c>
      <c r="N54" s="362" t="s">
        <v>3</v>
      </c>
      <c r="O54" s="367">
        <v>20</v>
      </c>
      <c r="P54" s="427">
        <v>9</v>
      </c>
      <c r="Q54" s="361" t="s">
        <v>3</v>
      </c>
      <c r="R54" s="357">
        <v>455</v>
      </c>
      <c r="S54" s="358">
        <v>309</v>
      </c>
      <c r="T54" s="359" t="s">
        <v>3</v>
      </c>
      <c r="Y54"/>
      <c r="AA54"/>
      <c r="AC54"/>
    </row>
    <row r="55" spans="1:32" x14ac:dyDescent="0.2">
      <c r="A55" s="218"/>
      <c r="B55" s="381">
        <v>2009</v>
      </c>
      <c r="C55" s="367">
        <v>61</v>
      </c>
      <c r="D55" s="362" t="s">
        <v>3</v>
      </c>
      <c r="E55" s="362" t="s">
        <v>3</v>
      </c>
      <c r="F55" s="367">
        <v>16</v>
      </c>
      <c r="G55" s="362" t="s">
        <v>3</v>
      </c>
      <c r="H55" s="362" t="s">
        <v>3</v>
      </c>
      <c r="I55" s="367">
        <v>4</v>
      </c>
      <c r="J55" s="362" t="s">
        <v>3</v>
      </c>
      <c r="K55" s="362" t="s">
        <v>3</v>
      </c>
      <c r="L55" s="367">
        <v>18</v>
      </c>
      <c r="M55" s="362" t="s">
        <v>3</v>
      </c>
      <c r="N55" s="362" t="s">
        <v>3</v>
      </c>
      <c r="O55" s="367">
        <v>15</v>
      </c>
      <c r="P55" s="362" t="s">
        <v>3</v>
      </c>
      <c r="Q55" s="361" t="s">
        <v>3</v>
      </c>
      <c r="R55" s="357">
        <v>414</v>
      </c>
      <c r="S55" s="360" t="s">
        <v>3</v>
      </c>
      <c r="T55" s="359" t="s">
        <v>3</v>
      </c>
      <c r="Y55"/>
      <c r="AA55"/>
      <c r="AC55"/>
    </row>
    <row r="56" spans="1:32" x14ac:dyDescent="0.2">
      <c r="A56" s="338"/>
      <c r="B56" s="217">
        <v>1997</v>
      </c>
      <c r="C56" s="363">
        <v>36</v>
      </c>
      <c r="D56" s="426">
        <v>34</v>
      </c>
      <c r="E56" s="426">
        <v>43</v>
      </c>
      <c r="F56" s="363">
        <v>27</v>
      </c>
      <c r="G56" s="426">
        <v>37</v>
      </c>
      <c r="H56" s="426">
        <v>34</v>
      </c>
      <c r="I56" s="363">
        <v>5</v>
      </c>
      <c r="J56" s="426">
        <v>4</v>
      </c>
      <c r="K56" s="426">
        <v>2</v>
      </c>
      <c r="L56" s="363">
        <v>32</v>
      </c>
      <c r="M56" s="426">
        <v>24</v>
      </c>
      <c r="N56" s="426">
        <v>21</v>
      </c>
      <c r="O56" s="363">
        <v>25</v>
      </c>
      <c r="P56" s="426">
        <v>18</v>
      </c>
      <c r="Q56" s="426">
        <v>16</v>
      </c>
      <c r="R56" s="352">
        <v>507</v>
      </c>
      <c r="S56" s="354">
        <v>429</v>
      </c>
      <c r="T56" s="354">
        <v>398</v>
      </c>
      <c r="Y56"/>
      <c r="AA56"/>
      <c r="AC56"/>
    </row>
    <row r="57" spans="1:32" x14ac:dyDescent="0.2">
      <c r="A57" s="338" t="s">
        <v>225</v>
      </c>
      <c r="B57" s="217">
        <v>2001</v>
      </c>
      <c r="C57" s="363">
        <v>47</v>
      </c>
      <c r="D57" s="426">
        <v>43</v>
      </c>
      <c r="E57" s="426">
        <v>50</v>
      </c>
      <c r="F57" s="363">
        <v>29</v>
      </c>
      <c r="G57" s="426">
        <v>34</v>
      </c>
      <c r="H57" s="426">
        <v>34</v>
      </c>
      <c r="I57" s="363">
        <v>3</v>
      </c>
      <c r="J57" s="426">
        <v>5</v>
      </c>
      <c r="K57" s="426">
        <v>1</v>
      </c>
      <c r="L57" s="363">
        <v>21</v>
      </c>
      <c r="M57" s="426">
        <v>18</v>
      </c>
      <c r="N57" s="426">
        <v>15</v>
      </c>
      <c r="O57" s="363">
        <v>7</v>
      </c>
      <c r="P57" s="426">
        <v>14</v>
      </c>
      <c r="Q57" s="426">
        <v>14</v>
      </c>
      <c r="R57" s="352">
        <v>556</v>
      </c>
      <c r="S57" s="354">
        <v>482</v>
      </c>
      <c r="T57" s="354">
        <v>422</v>
      </c>
      <c r="Y57"/>
      <c r="AA57"/>
      <c r="AC57"/>
    </row>
    <row r="58" spans="1:32" x14ac:dyDescent="0.2">
      <c r="A58" s="338"/>
      <c r="B58" s="217">
        <v>2005</v>
      </c>
      <c r="C58" s="363">
        <v>35</v>
      </c>
      <c r="D58" s="426">
        <v>44</v>
      </c>
      <c r="E58" s="432" t="s">
        <v>3</v>
      </c>
      <c r="F58" s="363">
        <v>28</v>
      </c>
      <c r="G58" s="426">
        <v>34</v>
      </c>
      <c r="H58" s="432" t="s">
        <v>3</v>
      </c>
      <c r="I58" s="363">
        <v>4</v>
      </c>
      <c r="J58" s="426">
        <v>3</v>
      </c>
      <c r="K58" s="432" t="s">
        <v>3</v>
      </c>
      <c r="L58" s="363">
        <v>33</v>
      </c>
      <c r="M58" s="426">
        <v>19</v>
      </c>
      <c r="N58" s="432" t="s">
        <v>3</v>
      </c>
      <c r="O58" s="363">
        <v>26</v>
      </c>
      <c r="P58" s="426">
        <v>14</v>
      </c>
      <c r="Q58" s="366" t="s">
        <v>3</v>
      </c>
      <c r="R58" s="352">
        <v>611</v>
      </c>
      <c r="S58" s="354">
        <v>484</v>
      </c>
      <c r="T58" s="355" t="s">
        <v>3</v>
      </c>
      <c r="Y58"/>
      <c r="AA58"/>
      <c r="AC58"/>
    </row>
    <row r="59" spans="1:32" x14ac:dyDescent="0.2">
      <c r="A59" s="338"/>
      <c r="B59" s="217">
        <v>2009</v>
      </c>
      <c r="C59" s="363">
        <v>38</v>
      </c>
      <c r="D59" s="366" t="s">
        <v>3</v>
      </c>
      <c r="E59" s="366" t="s">
        <v>3</v>
      </c>
      <c r="F59" s="363">
        <v>31</v>
      </c>
      <c r="G59" s="366" t="s">
        <v>3</v>
      </c>
      <c r="H59" s="366" t="s">
        <v>3</v>
      </c>
      <c r="I59" s="363">
        <v>4</v>
      </c>
      <c r="J59" s="366" t="s">
        <v>3</v>
      </c>
      <c r="K59" s="366" t="s">
        <v>3</v>
      </c>
      <c r="L59" s="363">
        <v>27</v>
      </c>
      <c r="M59" s="366" t="s">
        <v>3</v>
      </c>
      <c r="N59" s="366" t="s">
        <v>3</v>
      </c>
      <c r="O59" s="363">
        <v>29</v>
      </c>
      <c r="P59" s="366" t="s">
        <v>3</v>
      </c>
      <c r="Q59" s="366" t="s">
        <v>3</v>
      </c>
      <c r="R59" s="352">
        <v>379</v>
      </c>
      <c r="S59" s="356" t="s">
        <v>3</v>
      </c>
      <c r="T59" s="355" t="s">
        <v>3</v>
      </c>
      <c r="Y59"/>
      <c r="AA59"/>
      <c r="AC59"/>
    </row>
    <row r="60" spans="1:32" x14ac:dyDescent="0.2">
      <c r="A60" s="218"/>
      <c r="B60" s="381">
        <v>1997</v>
      </c>
      <c r="C60" s="367">
        <v>74</v>
      </c>
      <c r="D60" s="427">
        <v>67</v>
      </c>
      <c r="E60" s="427">
        <v>70</v>
      </c>
      <c r="F60" s="367">
        <v>16</v>
      </c>
      <c r="G60" s="427">
        <v>28</v>
      </c>
      <c r="H60" s="427">
        <v>27</v>
      </c>
      <c r="I60" s="367">
        <v>2</v>
      </c>
      <c r="J60" s="427">
        <v>0</v>
      </c>
      <c r="K60" s="427">
        <v>0</v>
      </c>
      <c r="L60" s="367">
        <v>8</v>
      </c>
      <c r="M60" s="427">
        <v>5</v>
      </c>
      <c r="N60" s="427">
        <v>3</v>
      </c>
      <c r="O60" s="367">
        <v>12</v>
      </c>
      <c r="P60" s="427">
        <v>13</v>
      </c>
      <c r="Q60" s="427">
        <v>15</v>
      </c>
      <c r="R60" s="357">
        <v>896</v>
      </c>
      <c r="S60" s="358">
        <v>708</v>
      </c>
      <c r="T60" s="358">
        <v>631</v>
      </c>
      <c r="Y60"/>
      <c r="AA60"/>
      <c r="AC60"/>
    </row>
    <row r="61" spans="1:32" x14ac:dyDescent="0.2">
      <c r="A61" s="288" t="s">
        <v>38</v>
      </c>
      <c r="B61" s="381">
        <v>2001</v>
      </c>
      <c r="C61" s="367">
        <v>76</v>
      </c>
      <c r="D61" s="427">
        <v>74</v>
      </c>
      <c r="E61" s="427">
        <v>78</v>
      </c>
      <c r="F61" s="367">
        <v>19</v>
      </c>
      <c r="G61" s="427">
        <v>23</v>
      </c>
      <c r="H61" s="427">
        <v>19</v>
      </c>
      <c r="I61" s="367">
        <v>1</v>
      </c>
      <c r="J61" s="427">
        <v>1</v>
      </c>
      <c r="K61" s="427">
        <v>0</v>
      </c>
      <c r="L61" s="367">
        <v>4</v>
      </c>
      <c r="M61" s="427">
        <v>2</v>
      </c>
      <c r="N61" s="427">
        <v>3</v>
      </c>
      <c r="O61" s="367">
        <v>26</v>
      </c>
      <c r="P61" s="427">
        <v>11</v>
      </c>
      <c r="Q61" s="427">
        <v>16</v>
      </c>
      <c r="R61" s="357">
        <v>727</v>
      </c>
      <c r="S61" s="358">
        <v>566</v>
      </c>
      <c r="T61" s="358">
        <v>499</v>
      </c>
      <c r="Y61"/>
      <c r="AA61"/>
      <c r="AC61"/>
    </row>
    <row r="62" spans="1:32" x14ac:dyDescent="0.2">
      <c r="A62" s="218"/>
      <c r="B62" s="381">
        <v>2005</v>
      </c>
      <c r="C62" s="367">
        <v>75</v>
      </c>
      <c r="D62" s="427">
        <v>80</v>
      </c>
      <c r="E62" s="362" t="s">
        <v>3</v>
      </c>
      <c r="F62" s="367">
        <v>19</v>
      </c>
      <c r="G62" s="427">
        <v>17</v>
      </c>
      <c r="H62" s="362" t="s">
        <v>3</v>
      </c>
      <c r="I62" s="367">
        <v>1</v>
      </c>
      <c r="J62" s="427">
        <v>1</v>
      </c>
      <c r="K62" s="362" t="s">
        <v>3</v>
      </c>
      <c r="L62" s="367">
        <v>6</v>
      </c>
      <c r="M62" s="427">
        <v>2</v>
      </c>
      <c r="N62" s="362" t="s">
        <v>3</v>
      </c>
      <c r="O62" s="367">
        <v>13</v>
      </c>
      <c r="P62" s="427">
        <v>14</v>
      </c>
      <c r="Q62" s="361" t="s">
        <v>3</v>
      </c>
      <c r="R62" s="357">
        <v>783</v>
      </c>
      <c r="S62" s="358">
        <v>552</v>
      </c>
      <c r="T62" s="359" t="s">
        <v>3</v>
      </c>
      <c r="Y62"/>
      <c r="AA62"/>
      <c r="AC62"/>
    </row>
    <row r="63" spans="1:32" x14ac:dyDescent="0.2">
      <c r="A63" s="218"/>
      <c r="B63" s="381">
        <v>2009</v>
      </c>
      <c r="C63" s="367">
        <v>81</v>
      </c>
      <c r="D63" s="362" t="s">
        <v>3</v>
      </c>
      <c r="E63" s="362" t="s">
        <v>3</v>
      </c>
      <c r="F63" s="367">
        <v>14</v>
      </c>
      <c r="G63" s="362" t="s">
        <v>3</v>
      </c>
      <c r="H63" s="362" t="s">
        <v>3</v>
      </c>
      <c r="I63" s="367">
        <v>1</v>
      </c>
      <c r="J63" s="362" t="s">
        <v>3</v>
      </c>
      <c r="K63" s="362" t="s">
        <v>3</v>
      </c>
      <c r="L63" s="367">
        <v>4</v>
      </c>
      <c r="M63" s="362" t="s">
        <v>3</v>
      </c>
      <c r="N63" s="362" t="s">
        <v>3</v>
      </c>
      <c r="O63" s="367">
        <v>8</v>
      </c>
      <c r="P63" s="362" t="s">
        <v>3</v>
      </c>
      <c r="Q63" s="361" t="s">
        <v>3</v>
      </c>
      <c r="R63" s="357">
        <v>779</v>
      </c>
      <c r="S63" s="360" t="s">
        <v>3</v>
      </c>
      <c r="T63" s="359" t="s">
        <v>3</v>
      </c>
      <c r="U63" s="32"/>
      <c r="V63" s="32"/>
      <c r="W63" s="32"/>
      <c r="X63" s="32"/>
      <c r="Y63" s="32"/>
      <c r="Z63" s="32"/>
      <c r="AA63" s="32"/>
      <c r="AB63" s="32"/>
      <c r="AC63" s="32"/>
      <c r="AD63" s="32"/>
      <c r="AE63" s="32"/>
      <c r="AF63" s="32"/>
    </row>
    <row r="64" spans="1:32" ht="12.75" customHeight="1" x14ac:dyDescent="0.2">
      <c r="A64" s="183"/>
      <c r="B64" s="183"/>
      <c r="C64" s="552" t="s">
        <v>226</v>
      </c>
      <c r="D64" s="552"/>
      <c r="E64" s="552"/>
      <c r="F64" s="552"/>
      <c r="G64" s="552"/>
      <c r="H64" s="552"/>
      <c r="I64" s="552"/>
      <c r="J64" s="552"/>
      <c r="K64" s="552"/>
      <c r="L64" s="552"/>
      <c r="M64" s="552"/>
      <c r="N64" s="552"/>
      <c r="O64" s="552"/>
      <c r="P64" s="552"/>
      <c r="Q64" s="552"/>
      <c r="R64" s="552"/>
      <c r="S64" s="552"/>
      <c r="T64" s="552"/>
      <c r="U64" s="85"/>
      <c r="V64" s="85"/>
      <c r="W64" s="85"/>
      <c r="X64" s="85"/>
      <c r="Y64" s="85"/>
      <c r="Z64" s="85"/>
      <c r="AA64" s="85"/>
      <c r="AB64" s="85"/>
      <c r="AC64" s="85"/>
      <c r="AD64" s="85"/>
      <c r="AE64" s="85"/>
      <c r="AF64" s="85"/>
    </row>
    <row r="65" spans="1:32" x14ac:dyDescent="0.2">
      <c r="A65" s="554" t="s">
        <v>30</v>
      </c>
      <c r="B65" s="53">
        <v>2005</v>
      </c>
      <c r="C65" s="440">
        <v>55</v>
      </c>
      <c r="D65" s="438">
        <v>69</v>
      </c>
      <c r="E65" s="439" t="s">
        <v>3</v>
      </c>
      <c r="F65" s="440">
        <v>16</v>
      </c>
      <c r="G65" s="438">
        <v>20</v>
      </c>
      <c r="H65" s="428" t="s">
        <v>3</v>
      </c>
      <c r="I65" s="440">
        <v>9</v>
      </c>
      <c r="J65" s="438">
        <v>4</v>
      </c>
      <c r="K65" s="428" t="s">
        <v>3</v>
      </c>
      <c r="L65" s="440">
        <v>20</v>
      </c>
      <c r="M65" s="438">
        <v>7</v>
      </c>
      <c r="N65" s="444" t="s">
        <v>3</v>
      </c>
      <c r="O65" s="440">
        <v>40</v>
      </c>
      <c r="P65" s="438">
        <v>7</v>
      </c>
      <c r="Q65" s="439" t="s">
        <v>3</v>
      </c>
      <c r="R65" s="363">
        <v>134</v>
      </c>
      <c r="S65" s="364">
        <v>110</v>
      </c>
      <c r="T65" s="365" t="s">
        <v>3</v>
      </c>
      <c r="U65" s="32"/>
      <c r="V65" s="32"/>
      <c r="W65" s="32"/>
      <c r="X65" s="32"/>
      <c r="Y65" s="32"/>
      <c r="Z65" s="32"/>
      <c r="AA65" s="32"/>
      <c r="AB65" s="32"/>
      <c r="AC65" s="32"/>
      <c r="AD65" s="32"/>
      <c r="AE65" s="32"/>
      <c r="AF65" s="32"/>
    </row>
    <row r="66" spans="1:32" x14ac:dyDescent="0.2">
      <c r="A66" s="554"/>
      <c r="B66" s="53">
        <v>2009</v>
      </c>
      <c r="C66" s="440">
        <v>62</v>
      </c>
      <c r="D66" s="366" t="s">
        <v>3</v>
      </c>
      <c r="E66" s="366" t="s">
        <v>3</v>
      </c>
      <c r="F66" s="440">
        <v>19</v>
      </c>
      <c r="G66" s="366" t="s">
        <v>3</v>
      </c>
      <c r="H66" s="428" t="s">
        <v>3</v>
      </c>
      <c r="I66" s="440">
        <v>6</v>
      </c>
      <c r="J66" s="366" t="s">
        <v>3</v>
      </c>
      <c r="K66" s="428" t="s">
        <v>3</v>
      </c>
      <c r="L66" s="440">
        <v>13</v>
      </c>
      <c r="M66" s="366" t="s">
        <v>3</v>
      </c>
      <c r="N66" s="366" t="s">
        <v>3</v>
      </c>
      <c r="O66" s="440">
        <v>40</v>
      </c>
      <c r="P66" s="366" t="s">
        <v>3</v>
      </c>
      <c r="Q66" s="366" t="s">
        <v>3</v>
      </c>
      <c r="R66" s="363">
        <v>269</v>
      </c>
      <c r="S66" s="366" t="s">
        <v>3</v>
      </c>
      <c r="T66" s="365" t="s">
        <v>3</v>
      </c>
      <c r="U66" s="32"/>
      <c r="V66" s="32"/>
      <c r="W66" s="32"/>
      <c r="X66" s="32"/>
      <c r="Y66" s="32"/>
      <c r="Z66" s="32"/>
      <c r="AA66" s="32"/>
      <c r="AB66" s="32"/>
      <c r="AC66" s="32"/>
      <c r="AD66" s="32"/>
      <c r="AE66" s="32"/>
      <c r="AF66" s="32"/>
    </row>
    <row r="67" spans="1:32" x14ac:dyDescent="0.2">
      <c r="A67" s="533" t="s">
        <v>31</v>
      </c>
      <c r="B67" s="381">
        <v>2005</v>
      </c>
      <c r="C67" s="445" t="str">
        <f>"(41)"</f>
        <v>(41)</v>
      </c>
      <c r="D67" s="446" t="str">
        <f>"(65)"</f>
        <v>(65)</v>
      </c>
      <c r="E67" s="447" t="s">
        <v>3</v>
      </c>
      <c r="F67" s="445" t="str">
        <f>"(26)"</f>
        <v>(26)</v>
      </c>
      <c r="G67" s="446" t="str">
        <f>"(23)"</f>
        <v>(23)</v>
      </c>
      <c r="H67" s="448" t="s">
        <v>3</v>
      </c>
      <c r="I67" s="445" t="str">
        <f>"(8)"</f>
        <v>(8)</v>
      </c>
      <c r="J67" s="446" t="str">
        <f>"(6)"</f>
        <v>(6)</v>
      </c>
      <c r="K67" s="448" t="s">
        <v>3</v>
      </c>
      <c r="L67" s="445" t="str">
        <f>"(25)"</f>
        <v>(25)</v>
      </c>
      <c r="M67" s="446" t="str">
        <f>"(6)"</f>
        <v>(6)</v>
      </c>
      <c r="N67" s="449" t="s">
        <v>3</v>
      </c>
      <c r="O67" s="445">
        <v>24</v>
      </c>
      <c r="P67" s="450" t="str">
        <f>"(11)"</f>
        <v>(11)</v>
      </c>
      <c r="Q67" s="447" t="s">
        <v>3</v>
      </c>
      <c r="R67" s="375">
        <v>91</v>
      </c>
      <c r="S67" s="376">
        <v>52</v>
      </c>
      <c r="T67" s="377" t="s">
        <v>3</v>
      </c>
      <c r="Y67"/>
      <c r="AA67"/>
      <c r="AC67"/>
    </row>
    <row r="68" spans="1:32" x14ac:dyDescent="0.2">
      <c r="A68" s="533"/>
      <c r="B68" s="381">
        <v>2009</v>
      </c>
      <c r="C68" s="435">
        <v>42</v>
      </c>
      <c r="D68" s="437" t="s">
        <v>3</v>
      </c>
      <c r="E68" s="437" t="s">
        <v>3</v>
      </c>
      <c r="F68" s="435">
        <v>21</v>
      </c>
      <c r="G68" s="437" t="s">
        <v>3</v>
      </c>
      <c r="H68" s="433" t="s">
        <v>3</v>
      </c>
      <c r="I68" s="435">
        <v>11</v>
      </c>
      <c r="J68" s="437" t="s">
        <v>3</v>
      </c>
      <c r="K68" s="433" t="s">
        <v>3</v>
      </c>
      <c r="L68" s="435">
        <v>25</v>
      </c>
      <c r="M68" s="437" t="s">
        <v>3</v>
      </c>
      <c r="N68" s="437" t="s">
        <v>3</v>
      </c>
      <c r="O68" s="435">
        <v>43</v>
      </c>
      <c r="P68" s="437" t="s">
        <v>3</v>
      </c>
      <c r="Q68" s="437" t="s">
        <v>3</v>
      </c>
      <c r="R68" s="367">
        <v>174</v>
      </c>
      <c r="S68" s="362" t="s">
        <v>3</v>
      </c>
      <c r="T68" s="369" t="s">
        <v>3</v>
      </c>
      <c r="Y68"/>
      <c r="AA68"/>
      <c r="AC68"/>
    </row>
    <row r="69" spans="1:32" x14ac:dyDescent="0.2">
      <c r="A69" s="554" t="s">
        <v>32</v>
      </c>
      <c r="B69" s="53">
        <v>2005</v>
      </c>
      <c r="C69" s="378" t="s">
        <v>68</v>
      </c>
      <c r="D69" s="366" t="s">
        <v>68</v>
      </c>
      <c r="E69" s="451" t="s">
        <v>3</v>
      </c>
      <c r="F69" s="366" t="s">
        <v>68</v>
      </c>
      <c r="G69" s="366" t="s">
        <v>68</v>
      </c>
      <c r="H69" s="428" t="s">
        <v>3</v>
      </c>
      <c r="I69" s="366" t="s">
        <v>68</v>
      </c>
      <c r="J69" s="366" t="s">
        <v>68</v>
      </c>
      <c r="K69" s="428" t="s">
        <v>3</v>
      </c>
      <c r="L69" s="366" t="s">
        <v>68</v>
      </c>
      <c r="M69" s="366" t="s">
        <v>68</v>
      </c>
      <c r="N69" s="451" t="s">
        <v>3</v>
      </c>
      <c r="O69" s="366" t="s">
        <v>68</v>
      </c>
      <c r="P69" s="366" t="s">
        <v>68</v>
      </c>
      <c r="Q69" s="432" t="s">
        <v>3</v>
      </c>
      <c r="R69" s="378" t="s">
        <v>68</v>
      </c>
      <c r="S69" s="366" t="s">
        <v>68</v>
      </c>
      <c r="T69" s="365" t="s">
        <v>3</v>
      </c>
      <c r="Y69"/>
      <c r="AA69"/>
      <c r="AC69"/>
    </row>
    <row r="70" spans="1:32" x14ac:dyDescent="0.2">
      <c r="A70" s="554"/>
      <c r="B70" s="53">
        <v>2009</v>
      </c>
      <c r="C70" s="440">
        <v>61</v>
      </c>
      <c r="D70" s="366" t="s">
        <v>3</v>
      </c>
      <c r="E70" s="366" t="s">
        <v>3</v>
      </c>
      <c r="F70" s="440">
        <v>13</v>
      </c>
      <c r="G70" s="366" t="s">
        <v>3</v>
      </c>
      <c r="H70" s="428" t="s">
        <v>3</v>
      </c>
      <c r="I70" s="440">
        <v>7</v>
      </c>
      <c r="J70" s="366" t="s">
        <v>3</v>
      </c>
      <c r="K70" s="428" t="s">
        <v>3</v>
      </c>
      <c r="L70" s="440">
        <v>19</v>
      </c>
      <c r="M70" s="366" t="s">
        <v>3</v>
      </c>
      <c r="N70" s="366" t="s">
        <v>3</v>
      </c>
      <c r="O70" s="440">
        <v>18</v>
      </c>
      <c r="P70" s="366" t="s">
        <v>3</v>
      </c>
      <c r="Q70" s="366" t="s">
        <v>3</v>
      </c>
      <c r="R70" s="363">
        <v>206</v>
      </c>
      <c r="S70" s="366" t="s">
        <v>3</v>
      </c>
      <c r="T70" s="365" t="s">
        <v>3</v>
      </c>
      <c r="Y70"/>
      <c r="AA70"/>
      <c r="AC70"/>
    </row>
    <row r="71" spans="1:32" x14ac:dyDescent="0.2">
      <c r="A71" s="533" t="s">
        <v>33</v>
      </c>
      <c r="B71" s="381">
        <v>2005</v>
      </c>
      <c r="C71" s="435" t="str">
        <f>"(51)"</f>
        <v>(51)</v>
      </c>
      <c r="D71" s="436">
        <v>73</v>
      </c>
      <c r="E71" s="437" t="s">
        <v>3</v>
      </c>
      <c r="F71" s="435" t="str">
        <f>"(10)"</f>
        <v>(10)</v>
      </c>
      <c r="G71" s="436">
        <v>18</v>
      </c>
      <c r="H71" s="433" t="s">
        <v>3</v>
      </c>
      <c r="I71" s="435" t="str">
        <f>"(22)"</f>
        <v>(22)</v>
      </c>
      <c r="J71" s="436">
        <v>5</v>
      </c>
      <c r="K71" s="433" t="s">
        <v>3</v>
      </c>
      <c r="L71" s="435" t="str">
        <f>"(17)"</f>
        <v>(17)</v>
      </c>
      <c r="M71" s="436">
        <v>5</v>
      </c>
      <c r="N71" s="452" t="s">
        <v>3</v>
      </c>
      <c r="O71" s="435">
        <v>54</v>
      </c>
      <c r="P71" s="436">
        <v>11</v>
      </c>
      <c r="Q71" s="452" t="s">
        <v>3</v>
      </c>
      <c r="R71" s="367">
        <v>88</v>
      </c>
      <c r="S71" s="368">
        <v>111</v>
      </c>
      <c r="T71" s="369" t="s">
        <v>3</v>
      </c>
      <c r="Y71"/>
      <c r="AA71"/>
      <c r="AC71"/>
    </row>
    <row r="72" spans="1:32" x14ac:dyDescent="0.2">
      <c r="A72" s="533"/>
      <c r="B72" s="381">
        <v>2009</v>
      </c>
      <c r="C72" s="435" t="str">
        <f>"(69)"</f>
        <v>(69)</v>
      </c>
      <c r="D72" s="437" t="s">
        <v>3</v>
      </c>
      <c r="E72" s="437" t="s">
        <v>3</v>
      </c>
      <c r="F72" s="435" t="str">
        <f>"(14)"</f>
        <v>(14)</v>
      </c>
      <c r="G72" s="437" t="s">
        <v>3</v>
      </c>
      <c r="H72" s="433" t="s">
        <v>3</v>
      </c>
      <c r="I72" s="435" t="str">
        <f>"(7)"</f>
        <v>(7)</v>
      </c>
      <c r="J72" s="437" t="s">
        <v>3</v>
      </c>
      <c r="K72" s="433" t="s">
        <v>3</v>
      </c>
      <c r="L72" s="435" t="str">
        <f>"(19)"</f>
        <v>(19)</v>
      </c>
      <c r="M72" s="437" t="s">
        <v>3</v>
      </c>
      <c r="N72" s="437" t="s">
        <v>3</v>
      </c>
      <c r="O72" s="435">
        <v>47</v>
      </c>
      <c r="P72" s="437" t="s">
        <v>3</v>
      </c>
      <c r="Q72" s="437" t="s">
        <v>3</v>
      </c>
      <c r="R72" s="367">
        <v>42</v>
      </c>
      <c r="S72" s="362" t="s">
        <v>3</v>
      </c>
      <c r="T72" s="369" t="s">
        <v>3</v>
      </c>
      <c r="Y72"/>
      <c r="AA72"/>
      <c r="AC72"/>
    </row>
    <row r="73" spans="1:32" x14ac:dyDescent="0.2">
      <c r="A73" s="554" t="s">
        <v>117</v>
      </c>
      <c r="B73" s="53">
        <v>2005</v>
      </c>
      <c r="C73" s="378" t="str">
        <f>"/"</f>
        <v>/</v>
      </c>
      <c r="D73" s="438">
        <v>92</v>
      </c>
      <c r="E73" s="428" t="s">
        <v>3</v>
      </c>
      <c r="F73" s="366" t="str">
        <f>"/"</f>
        <v>/</v>
      </c>
      <c r="G73" s="438">
        <v>6</v>
      </c>
      <c r="H73" s="428" t="s">
        <v>3</v>
      </c>
      <c r="I73" s="366" t="str">
        <f>"/"</f>
        <v>/</v>
      </c>
      <c r="J73" s="438">
        <v>0</v>
      </c>
      <c r="K73" s="428" t="s">
        <v>3</v>
      </c>
      <c r="L73" s="366" t="str">
        <f>"/"</f>
        <v>/</v>
      </c>
      <c r="M73" s="438">
        <v>2</v>
      </c>
      <c r="N73" s="444" t="s">
        <v>3</v>
      </c>
      <c r="O73" s="366" t="str">
        <f>"/"</f>
        <v>/</v>
      </c>
      <c r="P73" s="438">
        <v>16</v>
      </c>
      <c r="Q73" s="439" t="s">
        <v>3</v>
      </c>
      <c r="R73" s="363">
        <v>29</v>
      </c>
      <c r="S73" s="364">
        <v>99</v>
      </c>
      <c r="T73" s="365" t="s">
        <v>3</v>
      </c>
      <c r="Y73"/>
      <c r="AA73"/>
      <c r="AC73"/>
    </row>
    <row r="74" spans="1:32" x14ac:dyDescent="0.2">
      <c r="A74" s="554"/>
      <c r="B74" s="53">
        <v>2009</v>
      </c>
      <c r="C74" s="378" t="str">
        <f>"/"</f>
        <v>/</v>
      </c>
      <c r="D74" s="366" t="s">
        <v>3</v>
      </c>
      <c r="E74" s="428" t="s">
        <v>3</v>
      </c>
      <c r="F74" s="366" t="str">
        <f>"/"</f>
        <v>/</v>
      </c>
      <c r="G74" s="366" t="s">
        <v>3</v>
      </c>
      <c r="H74" s="428" t="s">
        <v>3</v>
      </c>
      <c r="I74" s="366" t="str">
        <f>"/"</f>
        <v>/</v>
      </c>
      <c r="J74" s="366" t="s">
        <v>3</v>
      </c>
      <c r="K74" s="428" t="s">
        <v>3</v>
      </c>
      <c r="L74" s="366" t="str">
        <f>"/"</f>
        <v>/</v>
      </c>
      <c r="M74" s="366" t="s">
        <v>3</v>
      </c>
      <c r="N74" s="366" t="s">
        <v>3</v>
      </c>
      <c r="O74" s="366" t="str">
        <f>"/"</f>
        <v>/</v>
      </c>
      <c r="P74" s="366" t="s">
        <v>3</v>
      </c>
      <c r="Q74" s="366" t="s">
        <v>3</v>
      </c>
      <c r="R74" s="363">
        <v>16</v>
      </c>
      <c r="S74" s="366" t="s">
        <v>3</v>
      </c>
      <c r="T74" s="365" t="s">
        <v>3</v>
      </c>
      <c r="Y74"/>
      <c r="AA74"/>
      <c r="AC74"/>
    </row>
    <row r="75" spans="1:32" x14ac:dyDescent="0.2">
      <c r="A75" s="533" t="s">
        <v>228</v>
      </c>
      <c r="B75" s="381">
        <v>2005</v>
      </c>
      <c r="C75" s="435" t="s">
        <v>68</v>
      </c>
      <c r="D75" s="436">
        <v>63</v>
      </c>
      <c r="E75" s="437" t="s">
        <v>3</v>
      </c>
      <c r="F75" s="435" t="s">
        <v>68</v>
      </c>
      <c r="G75" s="436">
        <v>22</v>
      </c>
      <c r="H75" s="433" t="s">
        <v>3</v>
      </c>
      <c r="I75" s="435" t="s">
        <v>68</v>
      </c>
      <c r="J75" s="436">
        <v>2</v>
      </c>
      <c r="K75" s="433" t="s">
        <v>3</v>
      </c>
      <c r="L75" s="435" t="s">
        <v>68</v>
      </c>
      <c r="M75" s="436">
        <v>12</v>
      </c>
      <c r="N75" s="452" t="s">
        <v>3</v>
      </c>
      <c r="O75" s="435" t="s">
        <v>68</v>
      </c>
      <c r="P75" s="436">
        <v>18</v>
      </c>
      <c r="Q75" s="437" t="s">
        <v>3</v>
      </c>
      <c r="R75" s="367">
        <v>34</v>
      </c>
      <c r="S75" s="368">
        <v>41</v>
      </c>
      <c r="T75" s="369" t="s">
        <v>3</v>
      </c>
      <c r="Y75"/>
      <c r="AA75"/>
      <c r="AC75"/>
    </row>
    <row r="76" spans="1:32" x14ac:dyDescent="0.2">
      <c r="A76" s="533"/>
      <c r="B76" s="381">
        <v>2009</v>
      </c>
      <c r="C76" s="435" t="str">
        <f>"(33)"</f>
        <v>(33)</v>
      </c>
      <c r="D76" s="437" t="s">
        <v>3</v>
      </c>
      <c r="E76" s="437" t="s">
        <v>3</v>
      </c>
      <c r="F76" s="435" t="str">
        <f>"(23)"</f>
        <v>(23)</v>
      </c>
      <c r="G76" s="437" t="s">
        <v>3</v>
      </c>
      <c r="H76" s="433" t="s">
        <v>3</v>
      </c>
      <c r="I76" s="435" t="str">
        <f>"(11)"</f>
        <v>(11)</v>
      </c>
      <c r="J76" s="437" t="s">
        <v>3</v>
      </c>
      <c r="K76" s="433" t="s">
        <v>3</v>
      </c>
      <c r="L76" s="435" t="str">
        <f>"(34)"</f>
        <v>(34)</v>
      </c>
      <c r="M76" s="437" t="s">
        <v>3</v>
      </c>
      <c r="N76" s="437" t="s">
        <v>3</v>
      </c>
      <c r="O76" s="435">
        <v>57</v>
      </c>
      <c r="P76" s="437" t="s">
        <v>3</v>
      </c>
      <c r="Q76" s="437" t="s">
        <v>3</v>
      </c>
      <c r="R76" s="367">
        <v>84</v>
      </c>
      <c r="S76" s="362" t="s">
        <v>3</v>
      </c>
      <c r="T76" s="369" t="s">
        <v>3</v>
      </c>
      <c r="Y76"/>
      <c r="AA76"/>
      <c r="AC76"/>
    </row>
    <row r="77" spans="1:32" x14ac:dyDescent="0.2">
      <c r="A77" s="554" t="s">
        <v>225</v>
      </c>
      <c r="B77" s="53">
        <v>2005</v>
      </c>
      <c r="C77" s="440">
        <v>22</v>
      </c>
      <c r="D77" s="438">
        <v>54</v>
      </c>
      <c r="E77" s="439" t="s">
        <v>3</v>
      </c>
      <c r="F77" s="440">
        <v>22</v>
      </c>
      <c r="G77" s="438">
        <v>26</v>
      </c>
      <c r="H77" s="428" t="s">
        <v>3</v>
      </c>
      <c r="I77" s="440">
        <v>8</v>
      </c>
      <c r="J77" s="438">
        <v>8</v>
      </c>
      <c r="K77" s="428" t="s">
        <v>3</v>
      </c>
      <c r="L77" s="440">
        <v>48</v>
      </c>
      <c r="M77" s="438">
        <v>12</v>
      </c>
      <c r="N77" s="444" t="s">
        <v>3</v>
      </c>
      <c r="O77" s="440">
        <v>56</v>
      </c>
      <c r="P77" s="438">
        <v>17</v>
      </c>
      <c r="Q77" s="439" t="s">
        <v>3</v>
      </c>
      <c r="R77" s="363">
        <v>123</v>
      </c>
      <c r="S77" s="364">
        <v>173</v>
      </c>
      <c r="T77" s="365" t="s">
        <v>3</v>
      </c>
      <c r="Y77"/>
      <c r="AA77"/>
      <c r="AC77"/>
    </row>
    <row r="78" spans="1:32" x14ac:dyDescent="0.2">
      <c r="A78" s="555"/>
      <c r="B78" s="54">
        <v>2009</v>
      </c>
      <c r="C78" s="441">
        <v>23</v>
      </c>
      <c r="D78" s="371" t="s">
        <v>3</v>
      </c>
      <c r="E78" s="371" t="s">
        <v>3</v>
      </c>
      <c r="F78" s="441">
        <v>25</v>
      </c>
      <c r="G78" s="371" t="s">
        <v>3</v>
      </c>
      <c r="H78" s="442" t="s">
        <v>3</v>
      </c>
      <c r="I78" s="441">
        <v>8</v>
      </c>
      <c r="J78" s="371" t="s">
        <v>3</v>
      </c>
      <c r="K78" s="442" t="s">
        <v>3</v>
      </c>
      <c r="L78" s="441">
        <v>44</v>
      </c>
      <c r="M78" s="371" t="s">
        <v>3</v>
      </c>
      <c r="N78" s="371" t="s">
        <v>3</v>
      </c>
      <c r="O78" s="441">
        <v>57</v>
      </c>
      <c r="P78" s="371" t="s">
        <v>3</v>
      </c>
      <c r="Q78" s="371" t="s">
        <v>3</v>
      </c>
      <c r="R78" s="370">
        <v>112</v>
      </c>
      <c r="S78" s="371" t="s">
        <v>3</v>
      </c>
      <c r="T78" s="372" t="s">
        <v>3</v>
      </c>
      <c r="Y78"/>
      <c r="AA78"/>
      <c r="AC78"/>
    </row>
    <row r="79" spans="1:32" ht="72" customHeight="1" x14ac:dyDescent="0.2">
      <c r="A79" s="537" t="s">
        <v>431</v>
      </c>
      <c r="B79" s="537"/>
      <c r="C79" s="537"/>
      <c r="D79" s="537"/>
      <c r="E79" s="537"/>
      <c r="F79" s="537"/>
      <c r="G79" s="537"/>
      <c r="H79" s="537"/>
      <c r="I79" s="537"/>
      <c r="J79" s="537"/>
      <c r="K79" s="537"/>
      <c r="L79" s="537"/>
      <c r="M79" s="537"/>
      <c r="N79" s="537"/>
      <c r="O79" s="537"/>
      <c r="P79" s="537"/>
      <c r="Q79" s="537"/>
      <c r="R79" s="537"/>
      <c r="S79" s="537"/>
      <c r="T79" s="537"/>
      <c r="U79" s="77"/>
      <c r="V79" s="77"/>
      <c r="W79" s="77"/>
      <c r="X79" s="77"/>
      <c r="Y79" s="77"/>
      <c r="Z79" s="77"/>
      <c r="AA79" s="77"/>
      <c r="AB79" s="77"/>
      <c r="AC79" s="77"/>
      <c r="AD79" s="77"/>
      <c r="AE79" s="77"/>
      <c r="AF79" s="77"/>
    </row>
    <row r="80" spans="1:32" x14ac:dyDescent="0.2">
      <c r="A80" s="15"/>
      <c r="B80" s="15"/>
      <c r="C80" s="15"/>
      <c r="D80" s="15"/>
      <c r="E80" s="15"/>
      <c r="F80" s="15"/>
      <c r="G80" s="15"/>
      <c r="H80" s="15"/>
      <c r="I80" s="15"/>
      <c r="J80" s="15"/>
      <c r="K80" s="15"/>
      <c r="L80" s="15"/>
      <c r="M80" s="15"/>
      <c r="N80" s="15"/>
      <c r="O80" s="15"/>
      <c r="P80" s="15"/>
      <c r="Q80" s="15"/>
      <c r="R80" s="15"/>
      <c r="S80" s="15"/>
      <c r="T80" s="15"/>
      <c r="U80" s="15"/>
      <c r="V80" s="15"/>
      <c r="W80" s="15"/>
      <c r="X80" s="15"/>
      <c r="Y80" s="39"/>
      <c r="Z80" s="15"/>
      <c r="AA80" s="39"/>
      <c r="AB80" s="15"/>
      <c r="AC80" s="39"/>
      <c r="AD80" s="15"/>
    </row>
  </sheetData>
  <mergeCells count="24">
    <mergeCell ref="A65:A66"/>
    <mergeCell ref="A77:A78"/>
    <mergeCell ref="A75:A76"/>
    <mergeCell ref="A73:A74"/>
    <mergeCell ref="A71:A72"/>
    <mergeCell ref="A69:A70"/>
    <mergeCell ref="A67:A68"/>
    <mergeCell ref="C64:T64"/>
    <mergeCell ref="A79:T79"/>
    <mergeCell ref="AD6:AF6"/>
    <mergeCell ref="C3:E3"/>
    <mergeCell ref="F3:H3"/>
    <mergeCell ref="I3:K3"/>
    <mergeCell ref="L3:N3"/>
    <mergeCell ref="C4:T4"/>
    <mergeCell ref="C6:Q6"/>
    <mergeCell ref="R6:T6"/>
    <mergeCell ref="O3:Q3"/>
    <mergeCell ref="A1:C1"/>
    <mergeCell ref="R3:T3"/>
    <mergeCell ref="A2:T2"/>
    <mergeCell ref="A7:T7"/>
    <mergeCell ref="B3:B6"/>
    <mergeCell ref="A3:A6"/>
  </mergeCells>
  <phoneticPr fontId="44" type="noConversion"/>
  <hyperlinks>
    <hyperlink ref="A1" location="Inhalt!A1" display="Inhalt!A1"/>
  </hyperlinks>
  <pageMargins left="0.70866141732283472" right="0.70866141732283472" top="0.78740157480314965" bottom="0.78740157480314965" header="0.31496062992125984" footer="0.31496062992125984"/>
  <pageSetup paperSize="9" scale="67" orientation="portrait" r:id="rId1"/>
  <headerFooter scaleWithDoc="0">
    <oddHeader>&amp;CBildungsbericht 2014 - (Web-)Tabellen F5</oddHeader>
  </headerFooter>
  <ignoredErrors>
    <ignoredError sqref="N36"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pageSetUpPr fitToPage="1"/>
  </sheetPr>
  <dimension ref="A1:AM81"/>
  <sheetViews>
    <sheetView zoomScaleNormal="100" workbookViewId="0">
      <selection activeCell="O1" sqref="O1:O65536"/>
    </sheetView>
  </sheetViews>
  <sheetFormatPr baseColWidth="10" defaultRowHeight="12.75" x14ac:dyDescent="0.2"/>
  <cols>
    <col min="1" max="1" width="23.7109375" customWidth="1"/>
    <col min="2" max="2" width="7.42578125" customWidth="1"/>
    <col min="3" max="20" width="5" customWidth="1"/>
    <col min="21" max="23" width="6.28515625" customWidth="1"/>
    <col min="24" max="38" width="4.42578125" customWidth="1"/>
    <col min="39" max="39" width="6.28515625" customWidth="1"/>
    <col min="40" max="40" width="7.85546875" customWidth="1"/>
    <col min="41" max="41" width="7.7109375" customWidth="1"/>
  </cols>
  <sheetData>
    <row r="1" spans="1:38" ht="25.5" customHeight="1" x14ac:dyDescent="0.2">
      <c r="A1" s="507" t="s">
        <v>52</v>
      </c>
      <c r="B1" s="507"/>
      <c r="C1" s="507"/>
      <c r="D1" s="78"/>
    </row>
    <row r="2" spans="1:38" ht="32.25" customHeight="1" x14ac:dyDescent="0.2">
      <c r="A2" s="472" t="s">
        <v>401</v>
      </c>
      <c r="B2" s="472"/>
      <c r="C2" s="472"/>
      <c r="D2" s="472"/>
      <c r="E2" s="472"/>
      <c r="F2" s="472"/>
      <c r="G2" s="472"/>
      <c r="H2" s="472"/>
      <c r="I2" s="472"/>
      <c r="J2" s="472"/>
      <c r="K2" s="472"/>
      <c r="L2" s="472"/>
      <c r="M2" s="472"/>
      <c r="N2" s="472"/>
      <c r="O2" s="472"/>
      <c r="P2" s="472"/>
      <c r="Q2" s="472"/>
      <c r="R2" s="472"/>
      <c r="S2" s="472"/>
      <c r="T2" s="472"/>
      <c r="U2" s="472"/>
      <c r="V2" s="472"/>
      <c r="W2" s="472"/>
      <c r="X2" s="81"/>
      <c r="Y2" s="81"/>
      <c r="Z2" s="81"/>
      <c r="AA2" s="81"/>
      <c r="AB2" s="81"/>
      <c r="AC2" s="81"/>
      <c r="AD2" s="81"/>
      <c r="AE2" s="81"/>
      <c r="AF2" s="81"/>
      <c r="AG2" s="81"/>
      <c r="AH2" s="81"/>
      <c r="AI2" s="81"/>
      <c r="AJ2" s="81"/>
      <c r="AK2" s="81"/>
      <c r="AL2" s="81"/>
    </row>
    <row r="3" spans="1:38" ht="39.75" customHeight="1" x14ac:dyDescent="0.2">
      <c r="A3" s="548" t="s">
        <v>103</v>
      </c>
      <c r="B3" s="545" t="s">
        <v>130</v>
      </c>
      <c r="C3" s="500" t="s">
        <v>35</v>
      </c>
      <c r="D3" s="535"/>
      <c r="E3" s="536"/>
      <c r="F3" s="500" t="s">
        <v>353</v>
      </c>
      <c r="G3" s="535"/>
      <c r="H3" s="536"/>
      <c r="I3" s="500" t="s">
        <v>342</v>
      </c>
      <c r="J3" s="535"/>
      <c r="K3" s="536"/>
      <c r="L3" s="500" t="s">
        <v>343</v>
      </c>
      <c r="M3" s="535"/>
      <c r="N3" s="536"/>
      <c r="O3" s="500" t="s">
        <v>169</v>
      </c>
      <c r="P3" s="535"/>
      <c r="Q3" s="536"/>
      <c r="R3" s="500" t="s">
        <v>231</v>
      </c>
      <c r="S3" s="535"/>
      <c r="T3" s="536"/>
      <c r="U3" s="500" t="s">
        <v>237</v>
      </c>
      <c r="V3" s="535"/>
      <c r="W3" s="535"/>
      <c r="X3" s="2"/>
      <c r="Y3" s="2"/>
    </row>
    <row r="4" spans="1:38" ht="15" customHeight="1" x14ac:dyDescent="0.2">
      <c r="A4" s="549"/>
      <c r="B4" s="546"/>
      <c r="C4" s="538" t="s">
        <v>71</v>
      </c>
      <c r="D4" s="539"/>
      <c r="E4" s="539"/>
      <c r="F4" s="539"/>
      <c r="G4" s="539"/>
      <c r="H4" s="539"/>
      <c r="I4" s="539"/>
      <c r="J4" s="539"/>
      <c r="K4" s="539"/>
      <c r="L4" s="539"/>
      <c r="M4" s="539"/>
      <c r="N4" s="539"/>
      <c r="O4" s="539"/>
      <c r="P4" s="539"/>
      <c r="Q4" s="539"/>
      <c r="R4" s="539"/>
      <c r="S4" s="539"/>
      <c r="T4" s="539"/>
      <c r="U4" s="539"/>
      <c r="V4" s="539"/>
      <c r="W4" s="539"/>
      <c r="X4" s="2"/>
      <c r="Y4" s="2"/>
    </row>
    <row r="5" spans="1:38" ht="14.25" customHeight="1" x14ac:dyDescent="0.2">
      <c r="A5" s="549"/>
      <c r="B5" s="546"/>
      <c r="C5" s="285">
        <v>1</v>
      </c>
      <c r="D5" s="285">
        <v>5</v>
      </c>
      <c r="E5" s="285">
        <v>10</v>
      </c>
      <c r="F5" s="285">
        <v>1</v>
      </c>
      <c r="G5" s="285">
        <v>5</v>
      </c>
      <c r="H5" s="285">
        <v>10</v>
      </c>
      <c r="I5" s="285">
        <v>1</v>
      </c>
      <c r="J5" s="285">
        <v>5</v>
      </c>
      <c r="K5" s="285">
        <v>10</v>
      </c>
      <c r="L5" s="285">
        <v>1</v>
      </c>
      <c r="M5" s="285">
        <v>5</v>
      </c>
      <c r="N5" s="285">
        <v>10</v>
      </c>
      <c r="O5" s="285">
        <v>1</v>
      </c>
      <c r="P5" s="285">
        <v>5</v>
      </c>
      <c r="Q5" s="285">
        <v>10</v>
      </c>
      <c r="R5" s="285">
        <v>1</v>
      </c>
      <c r="S5" s="285">
        <v>5</v>
      </c>
      <c r="T5" s="285">
        <v>10</v>
      </c>
      <c r="U5" s="285">
        <v>1</v>
      </c>
      <c r="V5" s="285">
        <v>5</v>
      </c>
      <c r="W5" s="285">
        <v>10</v>
      </c>
      <c r="X5" s="2"/>
      <c r="Y5" s="2"/>
    </row>
    <row r="6" spans="1:38" x14ac:dyDescent="0.2">
      <c r="A6" s="550"/>
      <c r="B6" s="547"/>
      <c r="C6" s="540" t="s">
        <v>90</v>
      </c>
      <c r="D6" s="541"/>
      <c r="E6" s="541"/>
      <c r="F6" s="541"/>
      <c r="G6" s="541"/>
      <c r="H6" s="541"/>
      <c r="I6" s="541"/>
      <c r="J6" s="541"/>
      <c r="K6" s="541"/>
      <c r="L6" s="541"/>
      <c r="M6" s="541"/>
      <c r="N6" s="541"/>
      <c r="O6" s="541"/>
      <c r="P6" s="541"/>
      <c r="Q6" s="541"/>
      <c r="R6" s="541"/>
      <c r="S6" s="541"/>
      <c r="T6" s="541"/>
      <c r="U6" s="541"/>
      <c r="V6" s="541"/>
      <c r="W6" s="541"/>
      <c r="X6" s="2"/>
      <c r="Y6" s="2"/>
    </row>
    <row r="7" spans="1:38" ht="12.75" customHeight="1" x14ac:dyDescent="0.2">
      <c r="A7" s="552" t="s">
        <v>227</v>
      </c>
      <c r="B7" s="552"/>
      <c r="C7" s="552"/>
      <c r="D7" s="552"/>
      <c r="E7" s="552"/>
      <c r="F7" s="552"/>
      <c r="G7" s="552"/>
      <c r="H7" s="552"/>
      <c r="I7" s="552"/>
      <c r="J7" s="552"/>
      <c r="K7" s="552"/>
      <c r="L7" s="552"/>
      <c r="M7" s="552"/>
      <c r="N7" s="552"/>
      <c r="O7" s="552"/>
      <c r="P7" s="552"/>
      <c r="Q7" s="552"/>
      <c r="R7" s="552"/>
      <c r="S7" s="552"/>
      <c r="T7" s="552"/>
      <c r="U7" s="552"/>
      <c r="V7" s="552"/>
      <c r="W7" s="552"/>
      <c r="X7" s="2"/>
      <c r="Y7" s="2"/>
    </row>
    <row r="8" spans="1:38" x14ac:dyDescent="0.2">
      <c r="A8" s="340"/>
      <c r="B8" s="341">
        <v>1997</v>
      </c>
      <c r="C8" s="363">
        <v>21</v>
      </c>
      <c r="D8" s="426">
        <v>34</v>
      </c>
      <c r="E8" s="426">
        <v>37</v>
      </c>
      <c r="F8" s="363">
        <v>45</v>
      </c>
      <c r="G8" s="426">
        <v>35</v>
      </c>
      <c r="H8" s="426">
        <v>28</v>
      </c>
      <c r="I8" s="363">
        <v>24</v>
      </c>
      <c r="J8" s="426">
        <v>21</v>
      </c>
      <c r="K8" s="426">
        <v>20</v>
      </c>
      <c r="L8" s="363">
        <v>8</v>
      </c>
      <c r="M8" s="426">
        <v>8</v>
      </c>
      <c r="N8" s="426">
        <v>12</v>
      </c>
      <c r="O8" s="363">
        <v>3</v>
      </c>
      <c r="P8" s="426">
        <v>1</v>
      </c>
      <c r="Q8" s="426">
        <v>2</v>
      </c>
      <c r="R8" s="363">
        <v>13</v>
      </c>
      <c r="S8" s="426">
        <v>10</v>
      </c>
      <c r="T8" s="426">
        <v>8</v>
      </c>
      <c r="U8" s="352">
        <v>2091</v>
      </c>
      <c r="V8" s="353">
        <v>1565</v>
      </c>
      <c r="W8" s="353">
        <v>1371</v>
      </c>
      <c r="X8" s="2"/>
      <c r="Y8" s="2"/>
    </row>
    <row r="9" spans="1:38" x14ac:dyDescent="0.2">
      <c r="A9" s="340" t="s">
        <v>126</v>
      </c>
      <c r="B9" s="341">
        <v>2001</v>
      </c>
      <c r="C9" s="363">
        <v>25</v>
      </c>
      <c r="D9" s="426">
        <v>32</v>
      </c>
      <c r="E9" s="426">
        <v>37</v>
      </c>
      <c r="F9" s="363">
        <v>46</v>
      </c>
      <c r="G9" s="426">
        <v>36</v>
      </c>
      <c r="H9" s="426">
        <v>33</v>
      </c>
      <c r="I9" s="363">
        <v>18</v>
      </c>
      <c r="J9" s="426">
        <v>21</v>
      </c>
      <c r="K9" s="426">
        <v>18</v>
      </c>
      <c r="L9" s="363">
        <v>8</v>
      </c>
      <c r="M9" s="426">
        <v>10</v>
      </c>
      <c r="N9" s="426">
        <v>11</v>
      </c>
      <c r="O9" s="363">
        <v>3</v>
      </c>
      <c r="P9" s="426">
        <v>2</v>
      </c>
      <c r="Q9" s="426">
        <v>1</v>
      </c>
      <c r="R9" s="363">
        <v>11</v>
      </c>
      <c r="S9" s="426">
        <v>9</v>
      </c>
      <c r="T9" s="426">
        <v>8</v>
      </c>
      <c r="U9" s="352">
        <v>2222</v>
      </c>
      <c r="V9" s="354">
        <v>1653</v>
      </c>
      <c r="W9" s="354">
        <v>1400</v>
      </c>
      <c r="X9" s="2"/>
      <c r="Y9" s="2"/>
    </row>
    <row r="10" spans="1:38" x14ac:dyDescent="0.2">
      <c r="A10" s="340"/>
      <c r="B10" s="341">
        <v>2005</v>
      </c>
      <c r="C10" s="363">
        <v>15</v>
      </c>
      <c r="D10" s="426">
        <v>35</v>
      </c>
      <c r="E10" s="366" t="s">
        <v>3</v>
      </c>
      <c r="F10" s="363">
        <v>46</v>
      </c>
      <c r="G10" s="426">
        <v>35</v>
      </c>
      <c r="H10" s="366" t="s">
        <v>3</v>
      </c>
      <c r="I10" s="363">
        <v>23</v>
      </c>
      <c r="J10" s="426">
        <v>20</v>
      </c>
      <c r="K10" s="366"/>
      <c r="L10" s="363">
        <v>10</v>
      </c>
      <c r="M10" s="426">
        <v>9</v>
      </c>
      <c r="N10" s="366" t="s">
        <v>3</v>
      </c>
      <c r="O10" s="363">
        <v>6</v>
      </c>
      <c r="P10" s="426">
        <v>2</v>
      </c>
      <c r="Q10" s="366" t="s">
        <v>3</v>
      </c>
      <c r="R10" s="363">
        <v>16</v>
      </c>
      <c r="S10" s="426">
        <v>10</v>
      </c>
      <c r="T10" s="366" t="s">
        <v>3</v>
      </c>
      <c r="U10" s="352">
        <v>2796</v>
      </c>
      <c r="V10" s="354">
        <v>1801</v>
      </c>
      <c r="W10" s="355" t="s">
        <v>3</v>
      </c>
      <c r="X10" s="2"/>
      <c r="Y10" s="2"/>
    </row>
    <row r="11" spans="1:38" x14ac:dyDescent="0.2">
      <c r="A11" s="340"/>
      <c r="B11" s="341">
        <v>2009</v>
      </c>
      <c r="C11" s="363">
        <v>18</v>
      </c>
      <c r="D11" s="366" t="s">
        <v>3</v>
      </c>
      <c r="E11" s="366" t="s">
        <v>3</v>
      </c>
      <c r="F11" s="363">
        <v>50</v>
      </c>
      <c r="G11" s="366" t="s">
        <v>3</v>
      </c>
      <c r="H11" s="366" t="s">
        <v>3</v>
      </c>
      <c r="I11" s="363">
        <v>23</v>
      </c>
      <c r="J11" s="366" t="s">
        <v>3</v>
      </c>
      <c r="K11" s="366" t="s">
        <v>3</v>
      </c>
      <c r="L11" s="363">
        <v>7</v>
      </c>
      <c r="M11" s="366" t="s">
        <v>3</v>
      </c>
      <c r="N11" s="366" t="s">
        <v>3</v>
      </c>
      <c r="O11" s="363">
        <v>2</v>
      </c>
      <c r="P11" s="366" t="s">
        <v>3</v>
      </c>
      <c r="Q11" s="366" t="s">
        <v>3</v>
      </c>
      <c r="R11" s="363">
        <v>11</v>
      </c>
      <c r="S11" s="366" t="s">
        <v>3</v>
      </c>
      <c r="T11" s="366" t="s">
        <v>3</v>
      </c>
      <c r="U11" s="352">
        <v>1136</v>
      </c>
      <c r="V11" s="356" t="s">
        <v>3</v>
      </c>
      <c r="W11" s="355" t="s">
        <v>3</v>
      </c>
      <c r="X11" s="2"/>
      <c r="Y11" s="2"/>
    </row>
    <row r="12" spans="1:38" x14ac:dyDescent="0.2">
      <c r="A12" s="288"/>
      <c r="B12" s="381">
        <v>1997</v>
      </c>
      <c r="C12" s="367">
        <v>22</v>
      </c>
      <c r="D12" s="427">
        <v>36</v>
      </c>
      <c r="E12" s="427">
        <v>42</v>
      </c>
      <c r="F12" s="367">
        <v>52</v>
      </c>
      <c r="G12" s="427">
        <v>41</v>
      </c>
      <c r="H12" s="427">
        <v>33</v>
      </c>
      <c r="I12" s="367">
        <v>18</v>
      </c>
      <c r="J12" s="427">
        <v>18</v>
      </c>
      <c r="K12" s="427">
        <v>18</v>
      </c>
      <c r="L12" s="367">
        <v>4</v>
      </c>
      <c r="M12" s="427">
        <v>4</v>
      </c>
      <c r="N12" s="427">
        <v>7</v>
      </c>
      <c r="O12" s="367">
        <v>4</v>
      </c>
      <c r="P12" s="427">
        <v>4</v>
      </c>
      <c r="Q12" s="427">
        <v>1</v>
      </c>
      <c r="R12" s="367">
        <v>12</v>
      </c>
      <c r="S12" s="427">
        <v>4</v>
      </c>
      <c r="T12" s="427">
        <v>3</v>
      </c>
      <c r="U12" s="357">
        <v>1060</v>
      </c>
      <c r="V12" s="358">
        <v>774</v>
      </c>
      <c r="W12" s="358">
        <v>683</v>
      </c>
      <c r="X12" s="2"/>
      <c r="Y12" s="2"/>
    </row>
    <row r="13" spans="1:38" x14ac:dyDescent="0.2">
      <c r="A13" s="288" t="s">
        <v>30</v>
      </c>
      <c r="B13" s="381">
        <v>2001</v>
      </c>
      <c r="C13" s="367">
        <v>26</v>
      </c>
      <c r="D13" s="427">
        <v>33</v>
      </c>
      <c r="E13" s="427">
        <v>41</v>
      </c>
      <c r="F13" s="367">
        <v>54</v>
      </c>
      <c r="G13" s="427">
        <v>45</v>
      </c>
      <c r="H13" s="427">
        <v>39</v>
      </c>
      <c r="I13" s="367">
        <v>15</v>
      </c>
      <c r="J13" s="427">
        <v>16</v>
      </c>
      <c r="K13" s="427">
        <v>14</v>
      </c>
      <c r="L13" s="367">
        <v>4</v>
      </c>
      <c r="M13" s="427">
        <v>5</v>
      </c>
      <c r="N13" s="427">
        <v>6</v>
      </c>
      <c r="O13" s="367">
        <v>1</v>
      </c>
      <c r="P13" s="427">
        <v>1</v>
      </c>
      <c r="Q13" s="427">
        <v>0</v>
      </c>
      <c r="R13" s="367">
        <v>8</v>
      </c>
      <c r="S13" s="427">
        <v>3</v>
      </c>
      <c r="T13" s="427">
        <v>3</v>
      </c>
      <c r="U13" s="357">
        <v>836</v>
      </c>
      <c r="V13" s="358">
        <v>630</v>
      </c>
      <c r="W13" s="358">
        <v>549</v>
      </c>
    </row>
    <row r="14" spans="1:38" x14ac:dyDescent="0.2">
      <c r="A14" s="288"/>
      <c r="B14" s="381">
        <v>2005</v>
      </c>
      <c r="C14" s="367">
        <v>16</v>
      </c>
      <c r="D14" s="427">
        <v>37</v>
      </c>
      <c r="E14" s="361" t="s">
        <v>3</v>
      </c>
      <c r="F14" s="367">
        <v>59</v>
      </c>
      <c r="G14" s="427">
        <v>45</v>
      </c>
      <c r="H14" s="361" t="s">
        <v>3</v>
      </c>
      <c r="I14" s="367">
        <v>19</v>
      </c>
      <c r="J14" s="427">
        <v>14</v>
      </c>
      <c r="K14" s="361" t="s">
        <v>3</v>
      </c>
      <c r="L14" s="367">
        <v>3</v>
      </c>
      <c r="M14" s="427">
        <v>3</v>
      </c>
      <c r="N14" s="361" t="s">
        <v>3</v>
      </c>
      <c r="O14" s="367">
        <v>3</v>
      </c>
      <c r="P14" s="427">
        <v>1</v>
      </c>
      <c r="Q14" s="361" t="s">
        <v>3</v>
      </c>
      <c r="R14" s="367">
        <v>13</v>
      </c>
      <c r="S14" s="427">
        <v>5</v>
      </c>
      <c r="T14" s="361" t="s">
        <v>3</v>
      </c>
      <c r="U14" s="357">
        <v>1061</v>
      </c>
      <c r="V14" s="358">
        <v>663</v>
      </c>
      <c r="W14" s="360" t="s">
        <v>3</v>
      </c>
    </row>
    <row r="15" spans="1:38" x14ac:dyDescent="0.2">
      <c r="A15" s="288"/>
      <c r="B15" s="381">
        <v>2009</v>
      </c>
      <c r="C15" s="367">
        <v>16</v>
      </c>
      <c r="D15" s="362" t="s">
        <v>3</v>
      </c>
      <c r="E15" s="361" t="s">
        <v>3</v>
      </c>
      <c r="F15" s="367">
        <v>60</v>
      </c>
      <c r="G15" s="362" t="s">
        <v>3</v>
      </c>
      <c r="H15" s="361" t="s">
        <v>3</v>
      </c>
      <c r="I15" s="367">
        <v>22</v>
      </c>
      <c r="J15" s="362" t="s">
        <v>3</v>
      </c>
      <c r="K15" s="361" t="s">
        <v>3</v>
      </c>
      <c r="L15" s="367">
        <v>2</v>
      </c>
      <c r="M15" s="362" t="s">
        <v>3</v>
      </c>
      <c r="N15" s="361" t="s">
        <v>3</v>
      </c>
      <c r="O15" s="367">
        <v>1</v>
      </c>
      <c r="P15" s="362" t="s">
        <v>3</v>
      </c>
      <c r="Q15" s="361" t="s">
        <v>3</v>
      </c>
      <c r="R15" s="367">
        <v>11</v>
      </c>
      <c r="S15" s="362" t="s">
        <v>3</v>
      </c>
      <c r="T15" s="361" t="s">
        <v>3</v>
      </c>
      <c r="U15" s="357">
        <v>374</v>
      </c>
      <c r="V15" s="360" t="s">
        <v>3</v>
      </c>
      <c r="W15" s="360" t="s">
        <v>3</v>
      </c>
    </row>
    <row r="16" spans="1:38" x14ac:dyDescent="0.2">
      <c r="A16" s="338"/>
      <c r="B16" s="53">
        <v>1997</v>
      </c>
      <c r="C16" s="363">
        <v>29</v>
      </c>
      <c r="D16" s="426">
        <v>45</v>
      </c>
      <c r="E16" s="426">
        <v>44</v>
      </c>
      <c r="F16" s="363">
        <v>45</v>
      </c>
      <c r="G16" s="426">
        <v>23</v>
      </c>
      <c r="H16" s="426">
        <v>20</v>
      </c>
      <c r="I16" s="363">
        <v>20</v>
      </c>
      <c r="J16" s="426">
        <v>25</v>
      </c>
      <c r="K16" s="426">
        <v>22</v>
      </c>
      <c r="L16" s="363">
        <v>5</v>
      </c>
      <c r="M16" s="426">
        <v>7</v>
      </c>
      <c r="N16" s="426">
        <v>13</v>
      </c>
      <c r="O16" s="363">
        <v>2</v>
      </c>
      <c r="P16" s="426">
        <v>1</v>
      </c>
      <c r="Q16" s="426">
        <v>1</v>
      </c>
      <c r="R16" s="363">
        <v>11</v>
      </c>
      <c r="S16" s="426">
        <v>9</v>
      </c>
      <c r="T16" s="426">
        <v>5</v>
      </c>
      <c r="U16" s="352">
        <v>201</v>
      </c>
      <c r="V16" s="354">
        <v>150</v>
      </c>
      <c r="W16" s="354">
        <v>141</v>
      </c>
    </row>
    <row r="17" spans="1:23" x14ac:dyDescent="0.2">
      <c r="A17" s="338" t="s">
        <v>222</v>
      </c>
      <c r="B17" s="53">
        <v>2001</v>
      </c>
      <c r="C17" s="363">
        <v>31</v>
      </c>
      <c r="D17" s="426">
        <v>36</v>
      </c>
      <c r="E17" s="426">
        <v>43</v>
      </c>
      <c r="F17" s="363">
        <v>40</v>
      </c>
      <c r="G17" s="426">
        <v>35</v>
      </c>
      <c r="H17" s="426">
        <v>30</v>
      </c>
      <c r="I17" s="363">
        <v>23</v>
      </c>
      <c r="J17" s="426">
        <v>19</v>
      </c>
      <c r="K17" s="426">
        <v>18</v>
      </c>
      <c r="L17" s="363">
        <v>5</v>
      </c>
      <c r="M17" s="426">
        <v>8</v>
      </c>
      <c r="N17" s="426">
        <v>9</v>
      </c>
      <c r="O17" s="363">
        <v>2</v>
      </c>
      <c r="P17" s="426">
        <v>1</v>
      </c>
      <c r="Q17" s="426">
        <v>0</v>
      </c>
      <c r="R17" s="363">
        <v>9</v>
      </c>
      <c r="S17" s="426">
        <v>6</v>
      </c>
      <c r="T17" s="426">
        <v>7</v>
      </c>
      <c r="U17" s="352">
        <v>354</v>
      </c>
      <c r="V17" s="354">
        <v>276</v>
      </c>
      <c r="W17" s="354">
        <v>240</v>
      </c>
    </row>
    <row r="18" spans="1:23" x14ac:dyDescent="0.2">
      <c r="A18" s="338"/>
      <c r="B18" s="53">
        <v>2005</v>
      </c>
      <c r="C18" s="363">
        <v>16</v>
      </c>
      <c r="D18" s="426">
        <v>45</v>
      </c>
      <c r="E18" s="366" t="s">
        <v>3</v>
      </c>
      <c r="F18" s="363">
        <v>45</v>
      </c>
      <c r="G18" s="426">
        <v>27</v>
      </c>
      <c r="H18" s="366" t="s">
        <v>3</v>
      </c>
      <c r="I18" s="363">
        <v>24</v>
      </c>
      <c r="J18" s="426">
        <v>18</v>
      </c>
      <c r="K18" s="366" t="s">
        <v>3</v>
      </c>
      <c r="L18" s="363">
        <v>10</v>
      </c>
      <c r="M18" s="426">
        <v>9</v>
      </c>
      <c r="N18" s="366" t="s">
        <v>3</v>
      </c>
      <c r="O18" s="363">
        <v>5</v>
      </c>
      <c r="P18" s="426">
        <v>1</v>
      </c>
      <c r="Q18" s="366" t="s">
        <v>3</v>
      </c>
      <c r="R18" s="363">
        <v>20</v>
      </c>
      <c r="S18" s="426">
        <v>6</v>
      </c>
      <c r="T18" s="366" t="s">
        <v>3</v>
      </c>
      <c r="U18" s="352">
        <v>183</v>
      </c>
      <c r="V18" s="354">
        <v>131</v>
      </c>
      <c r="W18" s="356" t="s">
        <v>3</v>
      </c>
    </row>
    <row r="19" spans="1:23" x14ac:dyDescent="0.2">
      <c r="A19" s="338"/>
      <c r="B19" s="53">
        <v>2009</v>
      </c>
      <c r="C19" s="378" t="s">
        <v>68</v>
      </c>
      <c r="D19" s="366" t="s">
        <v>3</v>
      </c>
      <c r="E19" s="428" t="s">
        <v>3</v>
      </c>
      <c r="F19" s="366" t="s">
        <v>68</v>
      </c>
      <c r="G19" s="366" t="s">
        <v>3</v>
      </c>
      <c r="H19" s="366" t="s">
        <v>3</v>
      </c>
      <c r="I19" s="378" t="s">
        <v>68</v>
      </c>
      <c r="J19" s="366" t="s">
        <v>3</v>
      </c>
      <c r="K19" s="366" t="s">
        <v>3</v>
      </c>
      <c r="L19" s="378" t="s">
        <v>68</v>
      </c>
      <c r="M19" s="366" t="s">
        <v>3</v>
      </c>
      <c r="N19" s="366" t="s">
        <v>3</v>
      </c>
      <c r="O19" s="378" t="s">
        <v>68</v>
      </c>
      <c r="P19" s="366" t="s">
        <v>3</v>
      </c>
      <c r="Q19" s="366" t="s">
        <v>3</v>
      </c>
      <c r="R19" s="378" t="s">
        <v>68</v>
      </c>
      <c r="S19" s="366" t="s">
        <v>3</v>
      </c>
      <c r="T19" s="366" t="s">
        <v>3</v>
      </c>
      <c r="U19" s="373" t="s">
        <v>68</v>
      </c>
      <c r="V19" s="356" t="s">
        <v>3</v>
      </c>
      <c r="W19" s="356" t="s">
        <v>3</v>
      </c>
    </row>
    <row r="20" spans="1:23" s="40" customFormat="1" x14ac:dyDescent="0.2">
      <c r="A20" s="288"/>
      <c r="B20" s="381">
        <v>1997</v>
      </c>
      <c r="C20" s="367">
        <v>18</v>
      </c>
      <c r="D20" s="427">
        <v>35</v>
      </c>
      <c r="E20" s="427">
        <v>45</v>
      </c>
      <c r="F20" s="367">
        <v>39</v>
      </c>
      <c r="G20" s="427">
        <v>27</v>
      </c>
      <c r="H20" s="427">
        <v>22</v>
      </c>
      <c r="I20" s="367">
        <v>36</v>
      </c>
      <c r="J20" s="427">
        <v>27</v>
      </c>
      <c r="K20" s="427">
        <v>18</v>
      </c>
      <c r="L20" s="367">
        <v>4</v>
      </c>
      <c r="M20" s="427">
        <v>10</v>
      </c>
      <c r="N20" s="427">
        <v>13</v>
      </c>
      <c r="O20" s="367">
        <v>2</v>
      </c>
      <c r="P20" s="427">
        <v>2</v>
      </c>
      <c r="Q20" s="427">
        <v>1</v>
      </c>
      <c r="R20" s="367">
        <v>8</v>
      </c>
      <c r="S20" s="427">
        <v>11</v>
      </c>
      <c r="T20" s="427">
        <v>12</v>
      </c>
      <c r="U20" s="357">
        <v>314</v>
      </c>
      <c r="V20" s="358">
        <v>206</v>
      </c>
      <c r="W20" s="358">
        <v>179</v>
      </c>
    </row>
    <row r="21" spans="1:23" s="40" customFormat="1" x14ac:dyDescent="0.2">
      <c r="A21" s="288" t="s">
        <v>31</v>
      </c>
      <c r="B21" s="381">
        <v>2001</v>
      </c>
      <c r="C21" s="367">
        <v>25</v>
      </c>
      <c r="D21" s="427">
        <v>22</v>
      </c>
      <c r="E21" s="427">
        <v>37</v>
      </c>
      <c r="F21" s="367">
        <v>46</v>
      </c>
      <c r="G21" s="427">
        <v>29</v>
      </c>
      <c r="H21" s="427">
        <v>27</v>
      </c>
      <c r="I21" s="367">
        <v>22</v>
      </c>
      <c r="J21" s="427">
        <v>28</v>
      </c>
      <c r="K21" s="427">
        <v>26</v>
      </c>
      <c r="L21" s="367">
        <v>6</v>
      </c>
      <c r="M21" s="427">
        <v>9</v>
      </c>
      <c r="N21" s="427">
        <v>9</v>
      </c>
      <c r="O21" s="367">
        <v>2</v>
      </c>
      <c r="P21" s="427">
        <v>1</v>
      </c>
      <c r="Q21" s="427">
        <v>1</v>
      </c>
      <c r="R21" s="367">
        <v>9</v>
      </c>
      <c r="S21" s="427">
        <v>11</v>
      </c>
      <c r="T21" s="427">
        <v>8</v>
      </c>
      <c r="U21" s="357">
        <v>343</v>
      </c>
      <c r="V21" s="358">
        <v>208</v>
      </c>
      <c r="W21" s="358">
        <v>167</v>
      </c>
    </row>
    <row r="22" spans="1:23" s="40" customFormat="1" x14ac:dyDescent="0.2">
      <c r="A22" s="288"/>
      <c r="B22" s="381">
        <v>2005</v>
      </c>
      <c r="C22" s="367">
        <v>18</v>
      </c>
      <c r="D22" s="427">
        <v>37</v>
      </c>
      <c r="E22" s="361" t="s">
        <v>3</v>
      </c>
      <c r="F22" s="367">
        <v>35</v>
      </c>
      <c r="G22" s="427">
        <v>30</v>
      </c>
      <c r="H22" s="361" t="s">
        <v>3</v>
      </c>
      <c r="I22" s="367">
        <v>33</v>
      </c>
      <c r="J22" s="427">
        <v>24</v>
      </c>
      <c r="K22" s="361" t="s">
        <v>3</v>
      </c>
      <c r="L22" s="367">
        <v>8</v>
      </c>
      <c r="M22" s="427">
        <v>7</v>
      </c>
      <c r="N22" s="361" t="s">
        <v>3</v>
      </c>
      <c r="O22" s="367">
        <v>6</v>
      </c>
      <c r="P22" s="427">
        <v>1</v>
      </c>
      <c r="Q22" s="361" t="s">
        <v>3</v>
      </c>
      <c r="R22" s="367">
        <v>17</v>
      </c>
      <c r="S22" s="427">
        <v>13</v>
      </c>
      <c r="T22" s="361" t="s">
        <v>3</v>
      </c>
      <c r="U22" s="357">
        <v>535</v>
      </c>
      <c r="V22" s="358">
        <v>316</v>
      </c>
      <c r="W22" s="360" t="s">
        <v>3</v>
      </c>
    </row>
    <row r="23" spans="1:23" s="40" customFormat="1" x14ac:dyDescent="0.2">
      <c r="A23" s="288"/>
      <c r="B23" s="381">
        <v>2009</v>
      </c>
      <c r="C23" s="367">
        <v>13</v>
      </c>
      <c r="D23" s="361" t="s">
        <v>3</v>
      </c>
      <c r="E23" s="361" t="s">
        <v>3</v>
      </c>
      <c r="F23" s="367">
        <v>48</v>
      </c>
      <c r="G23" s="361" t="s">
        <v>3</v>
      </c>
      <c r="H23" s="361" t="s">
        <v>3</v>
      </c>
      <c r="I23" s="367">
        <v>32</v>
      </c>
      <c r="J23" s="361" t="s">
        <v>3</v>
      </c>
      <c r="K23" s="361" t="s">
        <v>3</v>
      </c>
      <c r="L23" s="367">
        <v>5</v>
      </c>
      <c r="M23" s="361" t="s">
        <v>3</v>
      </c>
      <c r="N23" s="361" t="s">
        <v>3</v>
      </c>
      <c r="O23" s="367">
        <v>2</v>
      </c>
      <c r="P23" s="362" t="s">
        <v>3</v>
      </c>
      <c r="Q23" s="361" t="s">
        <v>3</v>
      </c>
      <c r="R23" s="367">
        <v>13</v>
      </c>
      <c r="S23" s="362" t="s">
        <v>3</v>
      </c>
      <c r="T23" s="361" t="s">
        <v>3</v>
      </c>
      <c r="U23" s="357">
        <v>259</v>
      </c>
      <c r="V23" s="360" t="s">
        <v>3</v>
      </c>
      <c r="W23" s="360" t="s">
        <v>3</v>
      </c>
    </row>
    <row r="24" spans="1:23" x14ac:dyDescent="0.2">
      <c r="A24" s="338"/>
      <c r="B24" s="53">
        <v>1997</v>
      </c>
      <c r="C24" s="363">
        <v>13</v>
      </c>
      <c r="D24" s="426">
        <v>26</v>
      </c>
      <c r="E24" s="426">
        <v>25</v>
      </c>
      <c r="F24" s="363">
        <v>47</v>
      </c>
      <c r="G24" s="426">
        <v>41</v>
      </c>
      <c r="H24" s="426">
        <v>34</v>
      </c>
      <c r="I24" s="363">
        <v>32</v>
      </c>
      <c r="J24" s="426">
        <v>25</v>
      </c>
      <c r="K24" s="426">
        <v>29</v>
      </c>
      <c r="L24" s="363">
        <v>6</v>
      </c>
      <c r="M24" s="426">
        <v>8</v>
      </c>
      <c r="N24" s="426">
        <v>10</v>
      </c>
      <c r="O24" s="363">
        <v>2</v>
      </c>
      <c r="P24" s="426">
        <v>0</v>
      </c>
      <c r="Q24" s="426">
        <v>2</v>
      </c>
      <c r="R24" s="363">
        <v>17</v>
      </c>
      <c r="S24" s="426">
        <v>19</v>
      </c>
      <c r="T24" s="426">
        <v>15</v>
      </c>
      <c r="U24" s="352">
        <v>242</v>
      </c>
      <c r="V24" s="354">
        <v>201</v>
      </c>
      <c r="W24" s="354">
        <v>176</v>
      </c>
    </row>
    <row r="25" spans="1:23" x14ac:dyDescent="0.2">
      <c r="A25" s="338" t="s">
        <v>32</v>
      </c>
      <c r="B25" s="53">
        <v>2001</v>
      </c>
      <c r="C25" s="363">
        <v>19</v>
      </c>
      <c r="D25" s="426">
        <v>28</v>
      </c>
      <c r="E25" s="426">
        <v>31</v>
      </c>
      <c r="F25" s="363">
        <v>53</v>
      </c>
      <c r="G25" s="426">
        <v>39</v>
      </c>
      <c r="H25" s="426">
        <v>37</v>
      </c>
      <c r="I25" s="363">
        <v>19</v>
      </c>
      <c r="J25" s="426">
        <v>23</v>
      </c>
      <c r="K25" s="426">
        <v>21</v>
      </c>
      <c r="L25" s="363">
        <v>6</v>
      </c>
      <c r="M25" s="426">
        <v>7</v>
      </c>
      <c r="N25" s="426">
        <v>10</v>
      </c>
      <c r="O25" s="363">
        <v>3</v>
      </c>
      <c r="P25" s="426">
        <v>3</v>
      </c>
      <c r="Q25" s="426">
        <v>2</v>
      </c>
      <c r="R25" s="363">
        <v>14</v>
      </c>
      <c r="S25" s="426">
        <v>15</v>
      </c>
      <c r="T25" s="426">
        <v>16</v>
      </c>
      <c r="U25" s="352">
        <v>345</v>
      </c>
      <c r="V25" s="354">
        <v>257</v>
      </c>
      <c r="W25" s="354">
        <v>226</v>
      </c>
    </row>
    <row r="26" spans="1:23" x14ac:dyDescent="0.2">
      <c r="A26" s="338"/>
      <c r="B26" s="53">
        <v>2005</v>
      </c>
      <c r="C26" s="363">
        <v>12</v>
      </c>
      <c r="D26" s="426">
        <v>28</v>
      </c>
      <c r="E26" s="366" t="s">
        <v>3</v>
      </c>
      <c r="F26" s="363">
        <v>51</v>
      </c>
      <c r="G26" s="426">
        <v>30</v>
      </c>
      <c r="H26" s="366" t="s">
        <v>3</v>
      </c>
      <c r="I26" s="363">
        <v>22</v>
      </c>
      <c r="J26" s="426">
        <v>28</v>
      </c>
      <c r="K26" s="366" t="s">
        <v>3</v>
      </c>
      <c r="L26" s="363">
        <v>5</v>
      </c>
      <c r="M26" s="426">
        <v>9</v>
      </c>
      <c r="N26" s="366" t="s">
        <v>3</v>
      </c>
      <c r="O26" s="363">
        <v>10</v>
      </c>
      <c r="P26" s="426">
        <v>5</v>
      </c>
      <c r="Q26" s="366" t="s">
        <v>3</v>
      </c>
      <c r="R26" s="363">
        <v>16</v>
      </c>
      <c r="S26" s="426">
        <v>14</v>
      </c>
      <c r="T26" s="366" t="s">
        <v>3</v>
      </c>
      <c r="U26" s="352">
        <v>434</v>
      </c>
      <c r="V26" s="354">
        <v>277</v>
      </c>
      <c r="W26" s="356" t="s">
        <v>3</v>
      </c>
    </row>
    <row r="27" spans="1:23" x14ac:dyDescent="0.2">
      <c r="A27" s="338"/>
      <c r="B27" s="53">
        <v>2009</v>
      </c>
      <c r="C27" s="363">
        <v>31</v>
      </c>
      <c r="D27" s="366" t="s">
        <v>3</v>
      </c>
      <c r="E27" s="366" t="s">
        <v>3</v>
      </c>
      <c r="F27" s="363">
        <v>44</v>
      </c>
      <c r="G27" s="366" t="s">
        <v>3</v>
      </c>
      <c r="H27" s="366" t="s">
        <v>3</v>
      </c>
      <c r="I27" s="363">
        <v>19</v>
      </c>
      <c r="J27" s="366" t="s">
        <v>3</v>
      </c>
      <c r="K27" s="366" t="s">
        <v>3</v>
      </c>
      <c r="L27" s="363">
        <v>5</v>
      </c>
      <c r="M27" s="366" t="s">
        <v>3</v>
      </c>
      <c r="N27" s="366" t="s">
        <v>3</v>
      </c>
      <c r="O27" s="363">
        <v>2</v>
      </c>
      <c r="P27" s="366" t="s">
        <v>3</v>
      </c>
      <c r="Q27" s="366" t="s">
        <v>3</v>
      </c>
      <c r="R27" s="363">
        <v>8</v>
      </c>
      <c r="S27" s="366" t="s">
        <v>3</v>
      </c>
      <c r="T27" s="366" t="s">
        <v>3</v>
      </c>
      <c r="U27" s="352">
        <v>190</v>
      </c>
      <c r="V27" s="356" t="s">
        <v>3</v>
      </c>
      <c r="W27" s="356" t="s">
        <v>3</v>
      </c>
    </row>
    <row r="28" spans="1:23" x14ac:dyDescent="0.2">
      <c r="A28" s="266"/>
      <c r="B28" s="381">
        <v>1997</v>
      </c>
      <c r="C28" s="367">
        <v>12</v>
      </c>
      <c r="D28" s="427">
        <v>28</v>
      </c>
      <c r="E28" s="427">
        <v>32</v>
      </c>
      <c r="F28" s="367">
        <v>66</v>
      </c>
      <c r="G28" s="427">
        <v>51</v>
      </c>
      <c r="H28" s="427">
        <v>41</v>
      </c>
      <c r="I28" s="367">
        <v>11</v>
      </c>
      <c r="J28" s="427">
        <v>10</v>
      </c>
      <c r="K28" s="427">
        <v>9</v>
      </c>
      <c r="L28" s="367">
        <v>8</v>
      </c>
      <c r="M28" s="427">
        <v>10</v>
      </c>
      <c r="N28" s="427">
        <v>17</v>
      </c>
      <c r="O28" s="367">
        <v>3</v>
      </c>
      <c r="P28" s="427">
        <v>1</v>
      </c>
      <c r="Q28" s="427">
        <v>1</v>
      </c>
      <c r="R28" s="367">
        <v>14</v>
      </c>
      <c r="S28" s="427">
        <v>12</v>
      </c>
      <c r="T28" s="427">
        <v>10</v>
      </c>
      <c r="U28" s="357">
        <v>5482</v>
      </c>
      <c r="V28" s="358">
        <v>4249</v>
      </c>
      <c r="W28" s="358">
        <v>3822</v>
      </c>
    </row>
    <row r="29" spans="1:23" x14ac:dyDescent="0.2">
      <c r="A29" s="266" t="s">
        <v>127</v>
      </c>
      <c r="B29" s="381">
        <v>2001</v>
      </c>
      <c r="C29" s="367">
        <v>13</v>
      </c>
      <c r="D29" s="427">
        <v>24</v>
      </c>
      <c r="E29" s="427">
        <v>32</v>
      </c>
      <c r="F29" s="367">
        <v>72</v>
      </c>
      <c r="G29" s="427">
        <v>52</v>
      </c>
      <c r="H29" s="427">
        <v>45</v>
      </c>
      <c r="I29" s="367">
        <v>7</v>
      </c>
      <c r="J29" s="427">
        <v>11</v>
      </c>
      <c r="K29" s="427">
        <v>7</v>
      </c>
      <c r="L29" s="367">
        <v>6</v>
      </c>
      <c r="M29" s="427">
        <v>11</v>
      </c>
      <c r="N29" s="427">
        <v>15</v>
      </c>
      <c r="O29" s="367">
        <v>3</v>
      </c>
      <c r="P29" s="427">
        <v>1</v>
      </c>
      <c r="Q29" s="427">
        <v>1</v>
      </c>
      <c r="R29" s="367">
        <v>12</v>
      </c>
      <c r="S29" s="427">
        <v>12</v>
      </c>
      <c r="T29" s="427">
        <v>12</v>
      </c>
      <c r="U29" s="357">
        <v>4426</v>
      </c>
      <c r="V29" s="358">
        <v>3367</v>
      </c>
      <c r="W29" s="358">
        <v>3034</v>
      </c>
    </row>
    <row r="30" spans="1:23" x14ac:dyDescent="0.2">
      <c r="A30" s="266"/>
      <c r="B30" s="381">
        <v>2005</v>
      </c>
      <c r="C30" s="367">
        <v>9</v>
      </c>
      <c r="D30" s="427">
        <v>24</v>
      </c>
      <c r="E30" s="361" t="s">
        <v>3</v>
      </c>
      <c r="F30" s="367">
        <v>65</v>
      </c>
      <c r="G30" s="427">
        <v>53</v>
      </c>
      <c r="H30" s="361" t="s">
        <v>3</v>
      </c>
      <c r="I30" s="367">
        <v>10</v>
      </c>
      <c r="J30" s="427">
        <v>12</v>
      </c>
      <c r="K30" s="361" t="s">
        <v>3</v>
      </c>
      <c r="L30" s="367">
        <v>10</v>
      </c>
      <c r="M30" s="427">
        <v>10</v>
      </c>
      <c r="N30" s="361" t="s">
        <v>3</v>
      </c>
      <c r="O30" s="367">
        <v>6</v>
      </c>
      <c r="P30" s="427">
        <v>1</v>
      </c>
      <c r="Q30" s="361" t="s">
        <v>3</v>
      </c>
      <c r="R30" s="367">
        <v>16</v>
      </c>
      <c r="S30" s="427">
        <v>12</v>
      </c>
      <c r="T30" s="361" t="s">
        <v>3</v>
      </c>
      <c r="U30" s="357">
        <v>5118</v>
      </c>
      <c r="V30" s="358">
        <v>3556</v>
      </c>
      <c r="W30" s="359" t="s">
        <v>3</v>
      </c>
    </row>
    <row r="31" spans="1:23" x14ac:dyDescent="0.2">
      <c r="A31" s="266"/>
      <c r="B31" s="381">
        <v>2009</v>
      </c>
      <c r="C31" s="367">
        <v>8</v>
      </c>
      <c r="D31" s="362" t="s">
        <v>3</v>
      </c>
      <c r="E31" s="361" t="s">
        <v>3</v>
      </c>
      <c r="F31" s="367">
        <v>69</v>
      </c>
      <c r="G31" s="362" t="s">
        <v>3</v>
      </c>
      <c r="H31" s="361" t="s">
        <v>3</v>
      </c>
      <c r="I31" s="367">
        <v>12</v>
      </c>
      <c r="J31" s="362" t="s">
        <v>3</v>
      </c>
      <c r="K31" s="361" t="s">
        <v>3</v>
      </c>
      <c r="L31" s="367">
        <v>7</v>
      </c>
      <c r="M31" s="362" t="s">
        <v>3</v>
      </c>
      <c r="N31" s="361" t="s">
        <v>3</v>
      </c>
      <c r="O31" s="367">
        <v>4</v>
      </c>
      <c r="P31" s="362" t="s">
        <v>3</v>
      </c>
      <c r="Q31" s="361" t="s">
        <v>3</v>
      </c>
      <c r="R31" s="367">
        <v>13</v>
      </c>
      <c r="S31" s="362" t="s">
        <v>3</v>
      </c>
      <c r="T31" s="361" t="s">
        <v>3</v>
      </c>
      <c r="U31" s="357">
        <v>3438</v>
      </c>
      <c r="V31" s="360" t="s">
        <v>3</v>
      </c>
      <c r="W31" s="359" t="s">
        <v>3</v>
      </c>
    </row>
    <row r="32" spans="1:23" x14ac:dyDescent="0.2">
      <c r="A32" s="338"/>
      <c r="B32" s="217">
        <v>1997</v>
      </c>
      <c r="C32" s="363">
        <v>17</v>
      </c>
      <c r="D32" s="426">
        <v>43</v>
      </c>
      <c r="E32" s="426">
        <v>52</v>
      </c>
      <c r="F32" s="363">
        <v>70</v>
      </c>
      <c r="G32" s="426">
        <v>43</v>
      </c>
      <c r="H32" s="426">
        <v>32</v>
      </c>
      <c r="I32" s="363">
        <v>9</v>
      </c>
      <c r="J32" s="426">
        <v>8</v>
      </c>
      <c r="K32" s="426">
        <v>9</v>
      </c>
      <c r="L32" s="363">
        <v>3</v>
      </c>
      <c r="M32" s="426">
        <v>6</v>
      </c>
      <c r="N32" s="426">
        <v>8</v>
      </c>
      <c r="O32" s="363">
        <v>1</v>
      </c>
      <c r="P32" s="426">
        <v>0</v>
      </c>
      <c r="Q32" s="426">
        <v>0</v>
      </c>
      <c r="R32" s="363">
        <v>8</v>
      </c>
      <c r="S32" s="426">
        <v>5</v>
      </c>
      <c r="T32" s="426">
        <v>2</v>
      </c>
      <c r="U32" s="352">
        <v>996</v>
      </c>
      <c r="V32" s="354">
        <v>706</v>
      </c>
      <c r="W32" s="354">
        <v>632</v>
      </c>
    </row>
    <row r="33" spans="1:23" x14ac:dyDescent="0.2">
      <c r="A33" s="338" t="s">
        <v>33</v>
      </c>
      <c r="B33" s="217">
        <v>2001</v>
      </c>
      <c r="C33" s="363">
        <v>21</v>
      </c>
      <c r="D33" s="426">
        <v>41</v>
      </c>
      <c r="E33" s="426">
        <v>48</v>
      </c>
      <c r="F33" s="363">
        <v>70</v>
      </c>
      <c r="G33" s="426">
        <v>43</v>
      </c>
      <c r="H33" s="426">
        <v>38</v>
      </c>
      <c r="I33" s="363">
        <v>6</v>
      </c>
      <c r="J33" s="426">
        <v>13</v>
      </c>
      <c r="K33" s="426">
        <v>6</v>
      </c>
      <c r="L33" s="363">
        <v>3</v>
      </c>
      <c r="M33" s="426">
        <v>4</v>
      </c>
      <c r="N33" s="426">
        <v>8</v>
      </c>
      <c r="O33" s="363">
        <v>1</v>
      </c>
      <c r="P33" s="426">
        <v>0</v>
      </c>
      <c r="Q33" s="426">
        <v>0</v>
      </c>
      <c r="R33" s="363">
        <v>5</v>
      </c>
      <c r="S33" s="426">
        <v>7</v>
      </c>
      <c r="T33" s="426">
        <v>5</v>
      </c>
      <c r="U33" s="352">
        <v>542</v>
      </c>
      <c r="V33" s="354">
        <v>363</v>
      </c>
      <c r="W33" s="354">
        <v>332</v>
      </c>
    </row>
    <row r="34" spans="1:23" x14ac:dyDescent="0.2">
      <c r="A34" s="338"/>
      <c r="B34" s="217">
        <v>2005</v>
      </c>
      <c r="C34" s="363">
        <v>14</v>
      </c>
      <c r="D34" s="426">
        <v>31</v>
      </c>
      <c r="E34" s="366" t="s">
        <v>3</v>
      </c>
      <c r="F34" s="363">
        <v>70</v>
      </c>
      <c r="G34" s="426">
        <v>54</v>
      </c>
      <c r="H34" s="366" t="s">
        <v>3</v>
      </c>
      <c r="I34" s="363">
        <v>11</v>
      </c>
      <c r="J34" s="426">
        <v>11</v>
      </c>
      <c r="K34" s="366" t="s">
        <v>3</v>
      </c>
      <c r="L34" s="363">
        <v>4</v>
      </c>
      <c r="M34" s="426">
        <v>4</v>
      </c>
      <c r="N34" s="366" t="s">
        <v>3</v>
      </c>
      <c r="O34" s="363">
        <v>1</v>
      </c>
      <c r="P34" s="426">
        <v>0</v>
      </c>
      <c r="Q34" s="366" t="s">
        <v>3</v>
      </c>
      <c r="R34" s="363">
        <v>7</v>
      </c>
      <c r="S34" s="426">
        <v>3</v>
      </c>
      <c r="T34" s="366" t="s">
        <v>3</v>
      </c>
      <c r="U34" s="352">
        <v>675</v>
      </c>
      <c r="V34" s="354">
        <v>433</v>
      </c>
      <c r="W34" s="356" t="s">
        <v>3</v>
      </c>
    </row>
    <row r="35" spans="1:23" x14ac:dyDescent="0.2">
      <c r="A35" s="338"/>
      <c r="B35" s="217">
        <v>2009</v>
      </c>
      <c r="C35" s="363">
        <v>12</v>
      </c>
      <c r="D35" s="366" t="s">
        <v>3</v>
      </c>
      <c r="E35" s="366" t="s">
        <v>3</v>
      </c>
      <c r="F35" s="363">
        <v>73</v>
      </c>
      <c r="G35" s="366" t="s">
        <v>3</v>
      </c>
      <c r="H35" s="366" t="s">
        <v>3</v>
      </c>
      <c r="I35" s="363">
        <v>11</v>
      </c>
      <c r="J35" s="366" t="s">
        <v>3</v>
      </c>
      <c r="K35" s="366" t="s">
        <v>3</v>
      </c>
      <c r="L35" s="363">
        <v>2</v>
      </c>
      <c r="M35" s="366" t="s">
        <v>3</v>
      </c>
      <c r="N35" s="366" t="s">
        <v>3</v>
      </c>
      <c r="O35" s="363">
        <v>1</v>
      </c>
      <c r="P35" s="366" t="s">
        <v>3</v>
      </c>
      <c r="Q35" s="366" t="s">
        <v>3</v>
      </c>
      <c r="R35" s="363">
        <v>6</v>
      </c>
      <c r="S35" s="366" t="s">
        <v>3</v>
      </c>
      <c r="T35" s="366" t="s">
        <v>3</v>
      </c>
      <c r="U35" s="352">
        <v>252</v>
      </c>
      <c r="V35" s="356" t="s">
        <v>3</v>
      </c>
      <c r="W35" s="356" t="s">
        <v>3</v>
      </c>
    </row>
    <row r="36" spans="1:23" x14ac:dyDescent="0.2">
      <c r="A36" s="288"/>
      <c r="B36" s="381">
        <v>1997</v>
      </c>
      <c r="C36" s="367">
        <v>19</v>
      </c>
      <c r="D36" s="427" t="str">
        <f>"(31)"</f>
        <v>(31)</v>
      </c>
      <c r="E36" s="427" t="str">
        <f>"(39)"</f>
        <v>(39)</v>
      </c>
      <c r="F36" s="367">
        <v>60</v>
      </c>
      <c r="G36" s="427" t="str">
        <f>"(41)"</f>
        <v>(41)</v>
      </c>
      <c r="H36" s="427" t="str">
        <f>"(33)"</f>
        <v>(33)</v>
      </c>
      <c r="I36" s="367">
        <v>13</v>
      </c>
      <c r="J36" s="427" t="str">
        <f>"(10)"</f>
        <v>(10)</v>
      </c>
      <c r="K36" s="427" t="str">
        <f>"(7)"</f>
        <v>(7)</v>
      </c>
      <c r="L36" s="367">
        <v>6</v>
      </c>
      <c r="M36" s="427" t="str">
        <f>"(17)"</f>
        <v>(17)</v>
      </c>
      <c r="N36" s="427" t="str">
        <f>"(21)"</f>
        <v>(21)</v>
      </c>
      <c r="O36" s="367">
        <v>1</v>
      </c>
      <c r="P36" s="427" t="str">
        <f>"(2)"</f>
        <v>(2)</v>
      </c>
      <c r="Q36" s="427" t="str">
        <f>"(0)"</f>
        <v>(0)</v>
      </c>
      <c r="R36" s="367">
        <v>9</v>
      </c>
      <c r="S36" s="427" t="str">
        <f>"(11)"</f>
        <v>(11)</v>
      </c>
      <c r="T36" s="427" t="str">
        <f>"(8)"</f>
        <v>(8)</v>
      </c>
      <c r="U36" s="357">
        <v>106</v>
      </c>
      <c r="V36" s="358">
        <v>74</v>
      </c>
      <c r="W36" s="358">
        <v>69</v>
      </c>
    </row>
    <row r="37" spans="1:23" x14ac:dyDescent="0.2">
      <c r="A37" s="288" t="s">
        <v>352</v>
      </c>
      <c r="B37" s="381">
        <v>2001</v>
      </c>
      <c r="C37" s="367">
        <v>19</v>
      </c>
      <c r="D37" s="427">
        <v>47</v>
      </c>
      <c r="E37" s="427">
        <v>54</v>
      </c>
      <c r="F37" s="367">
        <v>60</v>
      </c>
      <c r="G37" s="427">
        <v>36</v>
      </c>
      <c r="H37" s="427">
        <v>30</v>
      </c>
      <c r="I37" s="367">
        <v>18</v>
      </c>
      <c r="J37" s="427">
        <v>13</v>
      </c>
      <c r="K37" s="427">
        <v>12</v>
      </c>
      <c r="L37" s="367">
        <v>3</v>
      </c>
      <c r="M37" s="427">
        <v>4</v>
      </c>
      <c r="N37" s="427">
        <v>4</v>
      </c>
      <c r="O37" s="367">
        <v>1</v>
      </c>
      <c r="P37" s="427">
        <v>1</v>
      </c>
      <c r="Q37" s="427">
        <v>0</v>
      </c>
      <c r="R37" s="367">
        <v>7</v>
      </c>
      <c r="S37" s="427">
        <v>8</v>
      </c>
      <c r="T37" s="427">
        <v>7</v>
      </c>
      <c r="U37" s="357">
        <v>217</v>
      </c>
      <c r="V37" s="358">
        <v>158</v>
      </c>
      <c r="W37" s="358">
        <v>152</v>
      </c>
    </row>
    <row r="38" spans="1:23" x14ac:dyDescent="0.2">
      <c r="A38" s="288"/>
      <c r="B38" s="381">
        <v>2005</v>
      </c>
      <c r="C38" s="367">
        <v>16</v>
      </c>
      <c r="D38" s="427">
        <v>31</v>
      </c>
      <c r="E38" s="361" t="s">
        <v>3</v>
      </c>
      <c r="F38" s="367">
        <v>62</v>
      </c>
      <c r="G38" s="427">
        <v>51</v>
      </c>
      <c r="H38" s="361" t="s">
        <v>3</v>
      </c>
      <c r="I38" s="367">
        <v>13</v>
      </c>
      <c r="J38" s="427">
        <v>12</v>
      </c>
      <c r="K38" s="361" t="s">
        <v>3</v>
      </c>
      <c r="L38" s="367">
        <v>6</v>
      </c>
      <c r="M38" s="427">
        <v>5</v>
      </c>
      <c r="N38" s="361" t="s">
        <v>3</v>
      </c>
      <c r="O38" s="367">
        <v>2</v>
      </c>
      <c r="P38" s="427">
        <v>1</v>
      </c>
      <c r="Q38" s="361" t="s">
        <v>3</v>
      </c>
      <c r="R38" s="367">
        <v>16</v>
      </c>
      <c r="S38" s="427" t="str">
        <f>"(8)"</f>
        <v>(8)</v>
      </c>
      <c r="T38" s="361" t="s">
        <v>3</v>
      </c>
      <c r="U38" s="357">
        <v>119</v>
      </c>
      <c r="V38" s="358">
        <v>80</v>
      </c>
      <c r="W38" s="360" t="s">
        <v>3</v>
      </c>
    </row>
    <row r="39" spans="1:23" x14ac:dyDescent="0.2">
      <c r="A39" s="288"/>
      <c r="B39" s="381">
        <v>2009</v>
      </c>
      <c r="C39" s="429" t="s">
        <v>68</v>
      </c>
      <c r="D39" s="362" t="s">
        <v>3</v>
      </c>
      <c r="E39" s="362" t="s">
        <v>3</v>
      </c>
      <c r="F39" s="429" t="s">
        <v>68</v>
      </c>
      <c r="G39" s="362" t="s">
        <v>3</v>
      </c>
      <c r="H39" s="362" t="s">
        <v>3</v>
      </c>
      <c r="I39" s="429" t="s">
        <v>68</v>
      </c>
      <c r="J39" s="362" t="s">
        <v>3</v>
      </c>
      <c r="K39" s="362" t="s">
        <v>3</v>
      </c>
      <c r="L39" s="429" t="s">
        <v>68</v>
      </c>
      <c r="M39" s="362" t="s">
        <v>3</v>
      </c>
      <c r="N39" s="362" t="s">
        <v>3</v>
      </c>
      <c r="O39" s="429" t="s">
        <v>68</v>
      </c>
      <c r="P39" s="362" t="s">
        <v>3</v>
      </c>
      <c r="Q39" s="362" t="s">
        <v>3</v>
      </c>
      <c r="R39" s="362" t="s">
        <v>68</v>
      </c>
      <c r="S39" s="362" t="s">
        <v>3</v>
      </c>
      <c r="T39" s="361" t="s">
        <v>3</v>
      </c>
      <c r="U39" s="374" t="s">
        <v>68</v>
      </c>
      <c r="V39" s="360" t="s">
        <v>3</v>
      </c>
      <c r="W39" s="360" t="s">
        <v>3</v>
      </c>
    </row>
    <row r="40" spans="1:23" x14ac:dyDescent="0.2">
      <c r="A40" s="338"/>
      <c r="B40" s="217">
        <v>1997</v>
      </c>
      <c r="C40" s="363">
        <v>9</v>
      </c>
      <c r="D40" s="426">
        <v>38</v>
      </c>
      <c r="E40" s="426">
        <v>50</v>
      </c>
      <c r="F40" s="363">
        <v>77</v>
      </c>
      <c r="G40" s="426">
        <v>50</v>
      </c>
      <c r="H40" s="426">
        <v>35</v>
      </c>
      <c r="I40" s="363">
        <v>5</v>
      </c>
      <c r="J40" s="426">
        <v>7</v>
      </c>
      <c r="K40" s="426">
        <v>6</v>
      </c>
      <c r="L40" s="363">
        <v>6</v>
      </c>
      <c r="M40" s="426">
        <v>2</v>
      </c>
      <c r="N40" s="426">
        <v>7</v>
      </c>
      <c r="O40" s="363">
        <v>3</v>
      </c>
      <c r="P40" s="426">
        <v>2</v>
      </c>
      <c r="Q40" s="426">
        <v>1</v>
      </c>
      <c r="R40" s="363">
        <v>19</v>
      </c>
      <c r="S40" s="426">
        <v>13</v>
      </c>
      <c r="T40" s="426">
        <v>10</v>
      </c>
      <c r="U40" s="352">
        <v>598</v>
      </c>
      <c r="V40" s="354">
        <v>446</v>
      </c>
      <c r="W40" s="354">
        <v>407</v>
      </c>
    </row>
    <row r="41" spans="1:23" x14ac:dyDescent="0.2">
      <c r="A41" s="338" t="s">
        <v>117</v>
      </c>
      <c r="B41" s="217">
        <v>2001</v>
      </c>
      <c r="C41" s="363">
        <v>10</v>
      </c>
      <c r="D41" s="426">
        <v>31</v>
      </c>
      <c r="E41" s="426">
        <v>43</v>
      </c>
      <c r="F41" s="363">
        <v>80</v>
      </c>
      <c r="G41" s="426">
        <v>55</v>
      </c>
      <c r="H41" s="426">
        <v>47</v>
      </c>
      <c r="I41" s="363">
        <v>5</v>
      </c>
      <c r="J41" s="426">
        <v>10</v>
      </c>
      <c r="K41" s="426">
        <v>3</v>
      </c>
      <c r="L41" s="363">
        <v>3</v>
      </c>
      <c r="M41" s="426">
        <v>4</v>
      </c>
      <c r="N41" s="426">
        <v>6</v>
      </c>
      <c r="O41" s="363">
        <v>2</v>
      </c>
      <c r="P41" s="426">
        <v>0</v>
      </c>
      <c r="Q41" s="426">
        <v>1</v>
      </c>
      <c r="R41" s="363">
        <v>16</v>
      </c>
      <c r="S41" s="426">
        <v>20</v>
      </c>
      <c r="T41" s="426">
        <v>11</v>
      </c>
      <c r="U41" s="352">
        <v>610</v>
      </c>
      <c r="V41" s="354">
        <v>415</v>
      </c>
      <c r="W41" s="354">
        <v>427</v>
      </c>
    </row>
    <row r="42" spans="1:23" x14ac:dyDescent="0.2">
      <c r="A42" s="338"/>
      <c r="B42" s="217">
        <v>2005</v>
      </c>
      <c r="C42" s="363">
        <v>5</v>
      </c>
      <c r="D42" s="426">
        <v>26</v>
      </c>
      <c r="E42" s="366" t="s">
        <v>3</v>
      </c>
      <c r="F42" s="363">
        <v>82</v>
      </c>
      <c r="G42" s="426">
        <v>65</v>
      </c>
      <c r="H42" s="366" t="s">
        <v>3</v>
      </c>
      <c r="I42" s="363">
        <v>4</v>
      </c>
      <c r="J42" s="426">
        <v>6</v>
      </c>
      <c r="K42" s="366" t="s">
        <v>3</v>
      </c>
      <c r="L42" s="363">
        <v>2</v>
      </c>
      <c r="M42" s="426">
        <v>2</v>
      </c>
      <c r="N42" s="366" t="s">
        <v>3</v>
      </c>
      <c r="O42" s="363">
        <v>6</v>
      </c>
      <c r="P42" s="426">
        <v>0</v>
      </c>
      <c r="Q42" s="366" t="s">
        <v>3</v>
      </c>
      <c r="R42" s="363">
        <v>21</v>
      </c>
      <c r="S42" s="426">
        <v>16</v>
      </c>
      <c r="T42" s="366" t="s">
        <v>3</v>
      </c>
      <c r="U42" s="352">
        <v>383</v>
      </c>
      <c r="V42" s="354">
        <v>249</v>
      </c>
      <c r="W42" s="356" t="s">
        <v>3</v>
      </c>
    </row>
    <row r="43" spans="1:23" x14ac:dyDescent="0.2">
      <c r="A43" s="338"/>
      <c r="B43" s="217">
        <v>2009</v>
      </c>
      <c r="C43" s="363">
        <v>5</v>
      </c>
      <c r="D43" s="366" t="s">
        <v>3</v>
      </c>
      <c r="E43" s="366" t="s">
        <v>3</v>
      </c>
      <c r="F43" s="363">
        <v>82</v>
      </c>
      <c r="G43" s="366" t="s">
        <v>3</v>
      </c>
      <c r="H43" s="366" t="s">
        <v>3</v>
      </c>
      <c r="I43" s="363">
        <v>7</v>
      </c>
      <c r="J43" s="366" t="s">
        <v>3</v>
      </c>
      <c r="K43" s="366" t="s">
        <v>3</v>
      </c>
      <c r="L43" s="363">
        <v>5</v>
      </c>
      <c r="M43" s="366" t="s">
        <v>3</v>
      </c>
      <c r="N43" s="366" t="s">
        <v>3</v>
      </c>
      <c r="O43" s="363">
        <v>1</v>
      </c>
      <c r="P43" s="366" t="s">
        <v>3</v>
      </c>
      <c r="Q43" s="366" t="s">
        <v>3</v>
      </c>
      <c r="R43" s="363">
        <v>18</v>
      </c>
      <c r="S43" s="366" t="s">
        <v>3</v>
      </c>
      <c r="T43" s="366" t="s">
        <v>3</v>
      </c>
      <c r="U43" s="352">
        <v>334</v>
      </c>
      <c r="V43" s="356" t="s">
        <v>3</v>
      </c>
      <c r="W43" s="356" t="s">
        <v>3</v>
      </c>
    </row>
    <row r="44" spans="1:23" x14ac:dyDescent="0.2">
      <c r="A44" s="288"/>
      <c r="B44" s="381">
        <v>1997</v>
      </c>
      <c r="C44" s="367">
        <v>2</v>
      </c>
      <c r="D44" s="427">
        <v>17</v>
      </c>
      <c r="E44" s="427">
        <v>23</v>
      </c>
      <c r="F44" s="367">
        <v>95</v>
      </c>
      <c r="G44" s="427">
        <v>51</v>
      </c>
      <c r="H44" s="427">
        <v>41</v>
      </c>
      <c r="I44" s="367">
        <v>1</v>
      </c>
      <c r="J44" s="427">
        <v>11</v>
      </c>
      <c r="K44" s="427">
        <v>11</v>
      </c>
      <c r="L44" s="367">
        <v>2</v>
      </c>
      <c r="M44" s="427">
        <v>21</v>
      </c>
      <c r="N44" s="427">
        <v>26</v>
      </c>
      <c r="O44" s="367">
        <v>1</v>
      </c>
      <c r="P44" s="427">
        <v>0</v>
      </c>
      <c r="Q44" s="427">
        <v>0</v>
      </c>
      <c r="R44" s="367">
        <v>12</v>
      </c>
      <c r="S44" s="427">
        <v>9</v>
      </c>
      <c r="T44" s="427">
        <v>9</v>
      </c>
      <c r="U44" s="357">
        <v>438</v>
      </c>
      <c r="V44" s="358">
        <v>317</v>
      </c>
      <c r="W44" s="358">
        <v>282</v>
      </c>
    </row>
    <row r="45" spans="1:23" x14ac:dyDescent="0.2">
      <c r="A45" s="288" t="s">
        <v>223</v>
      </c>
      <c r="B45" s="381">
        <v>2001</v>
      </c>
      <c r="C45" s="367">
        <v>2</v>
      </c>
      <c r="D45" s="427">
        <v>14</v>
      </c>
      <c r="E45" s="427">
        <v>22</v>
      </c>
      <c r="F45" s="367">
        <v>91</v>
      </c>
      <c r="G45" s="427">
        <v>53</v>
      </c>
      <c r="H45" s="427">
        <v>40</v>
      </c>
      <c r="I45" s="367">
        <v>3</v>
      </c>
      <c r="J45" s="427">
        <v>8</v>
      </c>
      <c r="K45" s="427">
        <v>10</v>
      </c>
      <c r="L45" s="367">
        <v>3</v>
      </c>
      <c r="M45" s="427">
        <v>25</v>
      </c>
      <c r="N45" s="427">
        <v>28</v>
      </c>
      <c r="O45" s="367">
        <v>1</v>
      </c>
      <c r="P45" s="427">
        <v>1</v>
      </c>
      <c r="Q45" s="427">
        <v>0</v>
      </c>
      <c r="R45" s="367">
        <v>6</v>
      </c>
      <c r="S45" s="427">
        <v>8</v>
      </c>
      <c r="T45" s="427">
        <v>8</v>
      </c>
      <c r="U45" s="357">
        <v>303</v>
      </c>
      <c r="V45" s="358">
        <v>168</v>
      </c>
      <c r="W45" s="358">
        <v>168</v>
      </c>
    </row>
    <row r="46" spans="1:23" x14ac:dyDescent="0.2">
      <c r="A46" s="288"/>
      <c r="B46" s="381">
        <v>2005</v>
      </c>
      <c r="C46" s="367">
        <v>1</v>
      </c>
      <c r="D46" s="427">
        <v>20</v>
      </c>
      <c r="E46" s="361" t="s">
        <v>3</v>
      </c>
      <c r="F46" s="367">
        <v>91</v>
      </c>
      <c r="G46" s="427">
        <v>51</v>
      </c>
      <c r="H46" s="361" t="s">
        <v>3</v>
      </c>
      <c r="I46" s="367">
        <v>1</v>
      </c>
      <c r="J46" s="427">
        <v>14</v>
      </c>
      <c r="K46" s="361" t="s">
        <v>3</v>
      </c>
      <c r="L46" s="367">
        <v>4</v>
      </c>
      <c r="M46" s="427">
        <v>15</v>
      </c>
      <c r="N46" s="361" t="s">
        <v>3</v>
      </c>
      <c r="O46" s="367">
        <v>2</v>
      </c>
      <c r="P46" s="427">
        <v>1</v>
      </c>
      <c r="Q46" s="361" t="s">
        <v>3</v>
      </c>
      <c r="R46" s="367">
        <v>9</v>
      </c>
      <c r="S46" s="427">
        <v>12</v>
      </c>
      <c r="T46" s="361" t="s">
        <v>3</v>
      </c>
      <c r="U46" s="357">
        <v>301</v>
      </c>
      <c r="V46" s="358">
        <v>142</v>
      </c>
      <c r="W46" s="360" t="s">
        <v>3</v>
      </c>
    </row>
    <row r="47" spans="1:23" x14ac:dyDescent="0.2">
      <c r="A47" s="288"/>
      <c r="B47" s="381">
        <v>2009</v>
      </c>
      <c r="C47" s="367">
        <v>2</v>
      </c>
      <c r="D47" s="362" t="s">
        <v>3</v>
      </c>
      <c r="E47" s="361" t="s">
        <v>3</v>
      </c>
      <c r="F47" s="367">
        <v>96</v>
      </c>
      <c r="G47" s="362" t="s">
        <v>3</v>
      </c>
      <c r="H47" s="361" t="s">
        <v>3</v>
      </c>
      <c r="I47" s="367">
        <v>0</v>
      </c>
      <c r="J47" s="362" t="s">
        <v>3</v>
      </c>
      <c r="K47" s="361" t="s">
        <v>3</v>
      </c>
      <c r="L47" s="367">
        <v>2</v>
      </c>
      <c r="M47" s="362" t="s">
        <v>3</v>
      </c>
      <c r="N47" s="361" t="s">
        <v>3</v>
      </c>
      <c r="O47" s="367">
        <v>1</v>
      </c>
      <c r="P47" s="362" t="s">
        <v>3</v>
      </c>
      <c r="Q47" s="361" t="s">
        <v>3</v>
      </c>
      <c r="R47" s="367">
        <v>5</v>
      </c>
      <c r="S47" s="362" t="s">
        <v>3</v>
      </c>
      <c r="T47" s="361" t="s">
        <v>3</v>
      </c>
      <c r="U47" s="357">
        <v>209</v>
      </c>
      <c r="V47" s="360" t="s">
        <v>3</v>
      </c>
      <c r="W47" s="360" t="s">
        <v>3</v>
      </c>
    </row>
    <row r="48" spans="1:23" x14ac:dyDescent="0.2">
      <c r="A48" s="338"/>
      <c r="B48" s="217">
        <v>1997</v>
      </c>
      <c r="C48" s="363">
        <v>10</v>
      </c>
      <c r="D48" s="426">
        <v>20</v>
      </c>
      <c r="E48" s="426">
        <v>28</v>
      </c>
      <c r="F48" s="363">
        <v>79</v>
      </c>
      <c r="G48" s="426">
        <v>61</v>
      </c>
      <c r="H48" s="426">
        <v>30</v>
      </c>
      <c r="I48" s="363">
        <v>9</v>
      </c>
      <c r="J48" s="426">
        <v>5</v>
      </c>
      <c r="K48" s="426">
        <v>2</v>
      </c>
      <c r="L48" s="363">
        <v>1</v>
      </c>
      <c r="M48" s="426">
        <v>13</v>
      </c>
      <c r="N48" s="426">
        <v>40</v>
      </c>
      <c r="O48" s="363">
        <v>1</v>
      </c>
      <c r="P48" s="426">
        <v>1</v>
      </c>
      <c r="Q48" s="426">
        <v>0</v>
      </c>
      <c r="R48" s="363">
        <v>10</v>
      </c>
      <c r="S48" s="426">
        <v>14</v>
      </c>
      <c r="T48" s="426">
        <v>7</v>
      </c>
      <c r="U48" s="352">
        <v>350</v>
      </c>
      <c r="V48" s="354">
        <v>261</v>
      </c>
      <c r="W48" s="354">
        <v>228</v>
      </c>
    </row>
    <row r="49" spans="1:25" x14ac:dyDescent="0.2">
      <c r="A49" s="338" t="s">
        <v>224</v>
      </c>
      <c r="B49" s="217">
        <v>2001</v>
      </c>
      <c r="C49" s="363">
        <v>10</v>
      </c>
      <c r="D49" s="426">
        <v>19</v>
      </c>
      <c r="E49" s="426">
        <v>41</v>
      </c>
      <c r="F49" s="363">
        <v>86</v>
      </c>
      <c r="G49" s="426">
        <v>60</v>
      </c>
      <c r="H49" s="426">
        <v>32</v>
      </c>
      <c r="I49" s="363">
        <v>2</v>
      </c>
      <c r="J49" s="426">
        <v>9</v>
      </c>
      <c r="K49" s="426">
        <v>1</v>
      </c>
      <c r="L49" s="363">
        <v>1</v>
      </c>
      <c r="M49" s="426">
        <v>13</v>
      </c>
      <c r="N49" s="426">
        <v>26</v>
      </c>
      <c r="O49" s="363">
        <v>0</v>
      </c>
      <c r="P49" s="426">
        <v>0</v>
      </c>
      <c r="Q49" s="426">
        <v>0</v>
      </c>
      <c r="R49" s="363">
        <v>7</v>
      </c>
      <c r="S49" s="426">
        <v>14</v>
      </c>
      <c r="T49" s="426">
        <v>13</v>
      </c>
      <c r="U49" s="352">
        <v>334</v>
      </c>
      <c r="V49" s="354">
        <v>236</v>
      </c>
      <c r="W49" s="354">
        <v>216</v>
      </c>
    </row>
    <row r="50" spans="1:25" x14ac:dyDescent="0.2">
      <c r="A50" s="338"/>
      <c r="B50" s="217">
        <v>2005</v>
      </c>
      <c r="C50" s="363">
        <v>11</v>
      </c>
      <c r="D50" s="426">
        <v>17</v>
      </c>
      <c r="E50" s="366" t="s">
        <v>3</v>
      </c>
      <c r="F50" s="363">
        <v>77</v>
      </c>
      <c r="G50" s="426">
        <v>64</v>
      </c>
      <c r="H50" s="366" t="s">
        <v>3</v>
      </c>
      <c r="I50" s="363">
        <v>9</v>
      </c>
      <c r="J50" s="426">
        <v>7</v>
      </c>
      <c r="K50" s="366" t="s">
        <v>3</v>
      </c>
      <c r="L50" s="363">
        <v>1</v>
      </c>
      <c r="M50" s="426">
        <v>10</v>
      </c>
      <c r="N50" s="366" t="s">
        <v>3</v>
      </c>
      <c r="O50" s="363">
        <v>2</v>
      </c>
      <c r="P50" s="426">
        <v>1</v>
      </c>
      <c r="Q50" s="366" t="s">
        <v>3</v>
      </c>
      <c r="R50" s="363">
        <v>8</v>
      </c>
      <c r="S50" s="426">
        <v>12</v>
      </c>
      <c r="T50" s="366" t="s">
        <v>3</v>
      </c>
      <c r="U50" s="352">
        <v>471</v>
      </c>
      <c r="V50" s="354">
        <v>302</v>
      </c>
      <c r="W50" s="356" t="s">
        <v>3</v>
      </c>
      <c r="Y50" s="15"/>
    </row>
    <row r="51" spans="1:25" x14ac:dyDescent="0.2">
      <c r="A51" s="338"/>
      <c r="B51" s="217">
        <v>2009</v>
      </c>
      <c r="C51" s="363">
        <v>8</v>
      </c>
      <c r="D51" s="366" t="s">
        <v>3</v>
      </c>
      <c r="E51" s="366" t="s">
        <v>3</v>
      </c>
      <c r="F51" s="363">
        <v>66</v>
      </c>
      <c r="G51" s="366" t="s">
        <v>3</v>
      </c>
      <c r="H51" s="366" t="s">
        <v>3</v>
      </c>
      <c r="I51" s="363">
        <v>21</v>
      </c>
      <c r="J51" s="366" t="s">
        <v>3</v>
      </c>
      <c r="K51" s="366" t="s">
        <v>3</v>
      </c>
      <c r="L51" s="363">
        <v>1</v>
      </c>
      <c r="M51" s="366" t="s">
        <v>3</v>
      </c>
      <c r="N51" s="366" t="s">
        <v>3</v>
      </c>
      <c r="O51" s="363">
        <v>4</v>
      </c>
      <c r="P51" s="366" t="s">
        <v>3</v>
      </c>
      <c r="Q51" s="366" t="s">
        <v>3</v>
      </c>
      <c r="R51" s="363">
        <v>8</v>
      </c>
      <c r="S51" s="366" t="s">
        <v>3</v>
      </c>
      <c r="T51" s="366" t="s">
        <v>3</v>
      </c>
      <c r="U51" s="352">
        <v>295</v>
      </c>
      <c r="V51" s="356" t="s">
        <v>3</v>
      </c>
      <c r="W51" s="356" t="s">
        <v>3</v>
      </c>
    </row>
    <row r="52" spans="1:25" x14ac:dyDescent="0.2">
      <c r="A52" s="288"/>
      <c r="B52" s="381">
        <v>1997</v>
      </c>
      <c r="C52" s="367">
        <v>16</v>
      </c>
      <c r="D52" s="427">
        <v>45</v>
      </c>
      <c r="E52" s="427">
        <v>49</v>
      </c>
      <c r="F52" s="367">
        <v>54</v>
      </c>
      <c r="G52" s="427">
        <v>35</v>
      </c>
      <c r="H52" s="427">
        <v>23</v>
      </c>
      <c r="I52" s="367">
        <v>24</v>
      </c>
      <c r="J52" s="427">
        <v>14</v>
      </c>
      <c r="K52" s="427">
        <v>15</v>
      </c>
      <c r="L52" s="367">
        <v>4</v>
      </c>
      <c r="M52" s="427">
        <v>6</v>
      </c>
      <c r="N52" s="427">
        <v>11</v>
      </c>
      <c r="O52" s="367">
        <v>2</v>
      </c>
      <c r="P52" s="427">
        <v>0</v>
      </c>
      <c r="Q52" s="427">
        <v>1</v>
      </c>
      <c r="R52" s="367">
        <v>10</v>
      </c>
      <c r="S52" s="427">
        <v>9</v>
      </c>
      <c r="T52" s="427">
        <v>7</v>
      </c>
      <c r="U52" s="357">
        <v>797</v>
      </c>
      <c r="V52" s="358">
        <v>597</v>
      </c>
      <c r="W52" s="358">
        <v>520</v>
      </c>
    </row>
    <row r="53" spans="1:25" x14ac:dyDescent="0.2">
      <c r="A53" s="288" t="s">
        <v>34</v>
      </c>
      <c r="B53" s="381">
        <v>2001</v>
      </c>
      <c r="C53" s="367">
        <v>16</v>
      </c>
      <c r="D53" s="427">
        <v>36</v>
      </c>
      <c r="E53" s="427">
        <v>48</v>
      </c>
      <c r="F53" s="367">
        <v>67</v>
      </c>
      <c r="G53" s="427">
        <v>39</v>
      </c>
      <c r="H53" s="427">
        <v>28</v>
      </c>
      <c r="I53" s="367">
        <v>12</v>
      </c>
      <c r="J53" s="427">
        <v>16</v>
      </c>
      <c r="K53" s="427">
        <v>10</v>
      </c>
      <c r="L53" s="367">
        <v>4</v>
      </c>
      <c r="M53" s="427">
        <v>8</v>
      </c>
      <c r="N53" s="427">
        <v>14</v>
      </c>
      <c r="O53" s="367">
        <v>1</v>
      </c>
      <c r="P53" s="427">
        <v>0</v>
      </c>
      <c r="Q53" s="427">
        <v>0</v>
      </c>
      <c r="R53" s="367">
        <v>7</v>
      </c>
      <c r="S53" s="427">
        <v>9</v>
      </c>
      <c r="T53" s="427">
        <v>8</v>
      </c>
      <c r="U53" s="357">
        <v>403</v>
      </c>
      <c r="V53" s="358">
        <v>277</v>
      </c>
      <c r="W53" s="358">
        <v>240</v>
      </c>
    </row>
    <row r="54" spans="1:25" x14ac:dyDescent="0.2">
      <c r="A54" s="288"/>
      <c r="B54" s="381">
        <v>2005</v>
      </c>
      <c r="C54" s="367">
        <v>12</v>
      </c>
      <c r="D54" s="427">
        <v>38</v>
      </c>
      <c r="E54" s="361" t="s">
        <v>3</v>
      </c>
      <c r="F54" s="367">
        <v>53</v>
      </c>
      <c r="G54" s="427">
        <v>38</v>
      </c>
      <c r="H54" s="361" t="s">
        <v>3</v>
      </c>
      <c r="I54" s="367">
        <v>20</v>
      </c>
      <c r="J54" s="427">
        <v>16</v>
      </c>
      <c r="K54" s="361" t="s">
        <v>3</v>
      </c>
      <c r="L54" s="367">
        <v>9</v>
      </c>
      <c r="M54" s="427">
        <v>7</v>
      </c>
      <c r="N54" s="361" t="s">
        <v>3</v>
      </c>
      <c r="O54" s="367">
        <v>6</v>
      </c>
      <c r="P54" s="427">
        <v>2</v>
      </c>
      <c r="Q54" s="361" t="s">
        <v>3</v>
      </c>
      <c r="R54" s="367">
        <v>20</v>
      </c>
      <c r="S54" s="427">
        <v>9</v>
      </c>
      <c r="T54" s="361" t="s">
        <v>3</v>
      </c>
      <c r="U54" s="357">
        <v>470</v>
      </c>
      <c r="V54" s="358">
        <v>302</v>
      </c>
      <c r="W54" s="360" t="s">
        <v>3</v>
      </c>
    </row>
    <row r="55" spans="1:25" x14ac:dyDescent="0.2">
      <c r="A55" s="288"/>
      <c r="B55" s="381">
        <v>2009</v>
      </c>
      <c r="C55" s="367">
        <v>11</v>
      </c>
      <c r="D55" s="362" t="s">
        <v>3</v>
      </c>
      <c r="E55" s="361" t="s">
        <v>3</v>
      </c>
      <c r="F55" s="367">
        <v>53</v>
      </c>
      <c r="G55" s="362" t="s">
        <v>3</v>
      </c>
      <c r="H55" s="361" t="s">
        <v>3</v>
      </c>
      <c r="I55" s="367">
        <v>24</v>
      </c>
      <c r="J55" s="362" t="s">
        <v>3</v>
      </c>
      <c r="K55" s="361" t="s">
        <v>3</v>
      </c>
      <c r="L55" s="367">
        <v>8</v>
      </c>
      <c r="M55" s="362" t="s">
        <v>3</v>
      </c>
      <c r="N55" s="361" t="s">
        <v>3</v>
      </c>
      <c r="O55" s="367">
        <v>5</v>
      </c>
      <c r="P55" s="362" t="s">
        <v>3</v>
      </c>
      <c r="Q55" s="361" t="s">
        <v>3</v>
      </c>
      <c r="R55" s="367">
        <v>15</v>
      </c>
      <c r="S55" s="362" t="s">
        <v>3</v>
      </c>
      <c r="T55" s="361" t="s">
        <v>3</v>
      </c>
      <c r="U55" s="357">
        <v>417</v>
      </c>
      <c r="V55" s="360" t="s">
        <v>3</v>
      </c>
      <c r="W55" s="360" t="s">
        <v>3</v>
      </c>
    </row>
    <row r="56" spans="1:25" x14ac:dyDescent="0.2">
      <c r="A56" s="338"/>
      <c r="B56" s="217">
        <v>1997</v>
      </c>
      <c r="C56" s="363">
        <v>17</v>
      </c>
      <c r="D56" s="426">
        <v>30</v>
      </c>
      <c r="E56" s="426">
        <v>29</v>
      </c>
      <c r="F56" s="363">
        <v>35</v>
      </c>
      <c r="G56" s="426">
        <v>35</v>
      </c>
      <c r="H56" s="426">
        <v>30</v>
      </c>
      <c r="I56" s="363">
        <v>21</v>
      </c>
      <c r="J56" s="426">
        <v>17</v>
      </c>
      <c r="K56" s="426">
        <v>15</v>
      </c>
      <c r="L56" s="363">
        <v>20</v>
      </c>
      <c r="M56" s="426">
        <v>14</v>
      </c>
      <c r="N56" s="426">
        <v>24</v>
      </c>
      <c r="O56" s="363">
        <v>8</v>
      </c>
      <c r="P56" s="426">
        <v>4</v>
      </c>
      <c r="Q56" s="426">
        <v>2</v>
      </c>
      <c r="R56" s="363">
        <v>25</v>
      </c>
      <c r="S56" s="426">
        <v>18</v>
      </c>
      <c r="T56" s="426">
        <v>16</v>
      </c>
      <c r="U56" s="352">
        <v>503</v>
      </c>
      <c r="V56" s="354">
        <v>426</v>
      </c>
      <c r="W56" s="354">
        <v>398</v>
      </c>
    </row>
    <row r="57" spans="1:25" x14ac:dyDescent="0.2">
      <c r="A57" s="338" t="s">
        <v>225</v>
      </c>
      <c r="B57" s="217">
        <v>2001</v>
      </c>
      <c r="C57" s="363">
        <v>20</v>
      </c>
      <c r="D57" s="426">
        <v>27</v>
      </c>
      <c r="E57" s="426">
        <v>33</v>
      </c>
      <c r="F57" s="363">
        <v>46</v>
      </c>
      <c r="G57" s="426">
        <v>37</v>
      </c>
      <c r="H57" s="426">
        <v>36</v>
      </c>
      <c r="I57" s="363">
        <v>13</v>
      </c>
      <c r="J57" s="426">
        <v>13</v>
      </c>
      <c r="K57" s="426">
        <v>11</v>
      </c>
      <c r="L57" s="363">
        <v>15</v>
      </c>
      <c r="M57" s="426">
        <v>20</v>
      </c>
      <c r="N57" s="426">
        <v>18</v>
      </c>
      <c r="O57" s="363">
        <v>7</v>
      </c>
      <c r="P57" s="426">
        <v>3</v>
      </c>
      <c r="Q57" s="426">
        <v>2</v>
      </c>
      <c r="R57" s="363">
        <v>7</v>
      </c>
      <c r="S57" s="426">
        <v>14</v>
      </c>
      <c r="T57" s="426">
        <v>14</v>
      </c>
      <c r="U57" s="352">
        <v>570</v>
      </c>
      <c r="V57" s="354">
        <v>465</v>
      </c>
      <c r="W57" s="354">
        <v>415</v>
      </c>
    </row>
    <row r="58" spans="1:25" x14ac:dyDescent="0.2">
      <c r="A58" s="338"/>
      <c r="B58" s="217">
        <v>2005</v>
      </c>
      <c r="C58" s="363">
        <v>9</v>
      </c>
      <c r="D58" s="426">
        <v>29</v>
      </c>
      <c r="E58" s="366" t="s">
        <v>3</v>
      </c>
      <c r="F58" s="363">
        <v>39</v>
      </c>
      <c r="G58" s="426">
        <v>32</v>
      </c>
      <c r="H58" s="366" t="s">
        <v>3</v>
      </c>
      <c r="I58" s="363">
        <v>17</v>
      </c>
      <c r="J58" s="426">
        <v>21</v>
      </c>
      <c r="K58" s="366" t="s">
        <v>3</v>
      </c>
      <c r="L58" s="363">
        <v>24</v>
      </c>
      <c r="M58" s="426">
        <v>16</v>
      </c>
      <c r="N58" s="366" t="s">
        <v>3</v>
      </c>
      <c r="O58" s="363">
        <v>11</v>
      </c>
      <c r="P58" s="426">
        <v>2</v>
      </c>
      <c r="Q58" s="366" t="s">
        <v>3</v>
      </c>
      <c r="R58" s="363">
        <v>26</v>
      </c>
      <c r="S58" s="426">
        <v>14</v>
      </c>
      <c r="T58" s="366" t="s">
        <v>3</v>
      </c>
      <c r="U58" s="352">
        <v>638</v>
      </c>
      <c r="V58" s="354">
        <v>475</v>
      </c>
      <c r="W58" s="356" t="s">
        <v>3</v>
      </c>
    </row>
    <row r="59" spans="1:25" x14ac:dyDescent="0.2">
      <c r="A59" s="338"/>
      <c r="B59" s="217">
        <v>2009</v>
      </c>
      <c r="C59" s="363">
        <v>12</v>
      </c>
      <c r="D59" s="366" t="s">
        <v>3</v>
      </c>
      <c r="E59" s="366" t="s">
        <v>3</v>
      </c>
      <c r="F59" s="363">
        <v>38</v>
      </c>
      <c r="G59" s="366" t="s">
        <v>3</v>
      </c>
      <c r="H59" s="366" t="s">
        <v>3</v>
      </c>
      <c r="I59" s="363">
        <v>19</v>
      </c>
      <c r="J59" s="366" t="s">
        <v>3</v>
      </c>
      <c r="K59" s="366" t="s">
        <v>3</v>
      </c>
      <c r="L59" s="363">
        <v>22</v>
      </c>
      <c r="M59" s="366" t="s">
        <v>3</v>
      </c>
      <c r="N59" s="366" t="s">
        <v>3</v>
      </c>
      <c r="O59" s="363">
        <v>10</v>
      </c>
      <c r="P59" s="366" t="s">
        <v>3</v>
      </c>
      <c r="Q59" s="366" t="s">
        <v>3</v>
      </c>
      <c r="R59" s="363">
        <v>29</v>
      </c>
      <c r="S59" s="366" t="s">
        <v>3</v>
      </c>
      <c r="T59" s="366" t="s">
        <v>3</v>
      </c>
      <c r="U59" s="352">
        <v>398</v>
      </c>
      <c r="V59" s="356" t="s">
        <v>3</v>
      </c>
      <c r="W59" s="356" t="s">
        <v>3</v>
      </c>
    </row>
    <row r="60" spans="1:25" x14ac:dyDescent="0.2">
      <c r="A60" s="288"/>
      <c r="B60" s="381">
        <v>1997</v>
      </c>
      <c r="C60" s="367">
        <v>3</v>
      </c>
      <c r="D60" s="427">
        <v>5</v>
      </c>
      <c r="E60" s="427">
        <v>6</v>
      </c>
      <c r="F60" s="367">
        <v>85</v>
      </c>
      <c r="G60" s="427">
        <v>85</v>
      </c>
      <c r="H60" s="427">
        <v>87</v>
      </c>
      <c r="I60" s="367">
        <v>3</v>
      </c>
      <c r="J60" s="427">
        <v>5</v>
      </c>
      <c r="K60" s="427">
        <v>2</v>
      </c>
      <c r="L60" s="367">
        <v>5</v>
      </c>
      <c r="M60" s="427">
        <v>4</v>
      </c>
      <c r="N60" s="427">
        <v>4</v>
      </c>
      <c r="O60" s="367">
        <v>4</v>
      </c>
      <c r="P60" s="427">
        <v>1</v>
      </c>
      <c r="Q60" s="427">
        <v>0</v>
      </c>
      <c r="R60" s="367">
        <v>12</v>
      </c>
      <c r="S60" s="427">
        <v>13</v>
      </c>
      <c r="T60" s="427">
        <v>15</v>
      </c>
      <c r="U60" s="357">
        <v>899</v>
      </c>
      <c r="V60" s="358">
        <v>703</v>
      </c>
      <c r="W60" s="358">
        <v>627</v>
      </c>
    </row>
    <row r="61" spans="1:25" x14ac:dyDescent="0.2">
      <c r="A61" s="288" t="s">
        <v>38</v>
      </c>
      <c r="B61" s="381">
        <v>2001</v>
      </c>
      <c r="C61" s="367">
        <v>2</v>
      </c>
      <c r="D61" s="427">
        <v>4</v>
      </c>
      <c r="E61" s="427">
        <v>7</v>
      </c>
      <c r="F61" s="367">
        <v>91</v>
      </c>
      <c r="G61" s="427">
        <v>89</v>
      </c>
      <c r="H61" s="427">
        <v>88</v>
      </c>
      <c r="I61" s="367">
        <v>1</v>
      </c>
      <c r="J61" s="427">
        <v>4</v>
      </c>
      <c r="K61" s="427">
        <v>3</v>
      </c>
      <c r="L61" s="367">
        <v>2</v>
      </c>
      <c r="M61" s="427">
        <v>3</v>
      </c>
      <c r="N61" s="427">
        <v>2</v>
      </c>
      <c r="O61" s="367">
        <v>3</v>
      </c>
      <c r="P61" s="427">
        <v>1</v>
      </c>
      <c r="Q61" s="427">
        <v>0</v>
      </c>
      <c r="R61" s="367">
        <v>26</v>
      </c>
      <c r="S61" s="427">
        <v>11</v>
      </c>
      <c r="T61" s="427">
        <v>16</v>
      </c>
      <c r="U61" s="357">
        <v>795</v>
      </c>
      <c r="V61" s="358">
        <v>547</v>
      </c>
      <c r="W61" s="358">
        <v>515</v>
      </c>
    </row>
    <row r="62" spans="1:25" x14ac:dyDescent="0.2">
      <c r="A62" s="288"/>
      <c r="B62" s="381">
        <v>2005</v>
      </c>
      <c r="C62" s="367">
        <v>1</v>
      </c>
      <c r="D62" s="427">
        <v>3</v>
      </c>
      <c r="E62" s="361" t="s">
        <v>3</v>
      </c>
      <c r="F62" s="367">
        <v>89</v>
      </c>
      <c r="G62" s="427">
        <v>90</v>
      </c>
      <c r="H62" s="361" t="s">
        <v>3</v>
      </c>
      <c r="I62" s="367">
        <v>1</v>
      </c>
      <c r="J62" s="427">
        <v>5</v>
      </c>
      <c r="K62" s="361" t="s">
        <v>3</v>
      </c>
      <c r="L62" s="367">
        <v>3</v>
      </c>
      <c r="M62" s="427">
        <v>2</v>
      </c>
      <c r="N62" s="361" t="s">
        <v>3</v>
      </c>
      <c r="O62" s="367">
        <v>5</v>
      </c>
      <c r="P62" s="427">
        <v>0</v>
      </c>
      <c r="Q62" s="361" t="s">
        <v>3</v>
      </c>
      <c r="R62" s="367">
        <v>13</v>
      </c>
      <c r="S62" s="427">
        <v>14</v>
      </c>
      <c r="T62" s="361" t="s">
        <v>3</v>
      </c>
      <c r="U62" s="357">
        <v>877</v>
      </c>
      <c r="V62" s="358">
        <v>536</v>
      </c>
      <c r="W62" s="360" t="s">
        <v>3</v>
      </c>
    </row>
    <row r="63" spans="1:25" x14ac:dyDescent="0.2">
      <c r="A63" s="288"/>
      <c r="B63" s="381">
        <v>2009</v>
      </c>
      <c r="C63" s="367">
        <v>1</v>
      </c>
      <c r="D63" s="362" t="s">
        <v>3</v>
      </c>
      <c r="E63" s="430" t="s">
        <v>3</v>
      </c>
      <c r="F63" s="431">
        <v>89</v>
      </c>
      <c r="G63" s="362" t="s">
        <v>3</v>
      </c>
      <c r="H63" s="430" t="s">
        <v>3</v>
      </c>
      <c r="I63" s="431">
        <v>2</v>
      </c>
      <c r="J63" s="362" t="s">
        <v>3</v>
      </c>
      <c r="K63" s="430" t="s">
        <v>3</v>
      </c>
      <c r="L63" s="431">
        <v>4</v>
      </c>
      <c r="M63" s="362" t="s">
        <v>3</v>
      </c>
      <c r="N63" s="430" t="s">
        <v>3</v>
      </c>
      <c r="O63" s="431">
        <v>3</v>
      </c>
      <c r="P63" s="362" t="s">
        <v>3</v>
      </c>
      <c r="Q63" s="430" t="s">
        <v>3</v>
      </c>
      <c r="R63" s="367">
        <v>8</v>
      </c>
      <c r="S63" s="362" t="s">
        <v>3</v>
      </c>
      <c r="T63" s="361" t="s">
        <v>3</v>
      </c>
      <c r="U63" s="379">
        <v>840</v>
      </c>
      <c r="V63" s="380" t="s">
        <v>3</v>
      </c>
      <c r="W63" s="380" t="s">
        <v>3</v>
      </c>
    </row>
    <row r="64" spans="1:25" ht="12.75" customHeight="1" x14ac:dyDescent="0.2">
      <c r="A64" s="480" t="s">
        <v>226</v>
      </c>
      <c r="B64" s="480"/>
      <c r="C64" s="480"/>
      <c r="D64" s="480"/>
      <c r="E64" s="480"/>
      <c r="F64" s="480"/>
      <c r="G64" s="480"/>
      <c r="H64" s="480"/>
      <c r="I64" s="480"/>
      <c r="J64" s="480"/>
      <c r="K64" s="480"/>
      <c r="L64" s="480"/>
      <c r="M64" s="480"/>
      <c r="N64" s="480"/>
      <c r="O64" s="480"/>
      <c r="P64" s="480"/>
      <c r="Q64" s="480"/>
      <c r="R64" s="480"/>
      <c r="S64" s="480"/>
      <c r="T64" s="480"/>
      <c r="U64" s="480"/>
      <c r="V64" s="480"/>
      <c r="W64" s="480"/>
    </row>
    <row r="65" spans="1:39" x14ac:dyDescent="0.2">
      <c r="A65" s="554" t="s">
        <v>30</v>
      </c>
      <c r="B65" s="86">
        <v>2005</v>
      </c>
      <c r="C65" s="363">
        <v>9</v>
      </c>
      <c r="D65" s="426">
        <v>27</v>
      </c>
      <c r="E65" s="428" t="s">
        <v>3</v>
      </c>
      <c r="F65" s="363">
        <v>53</v>
      </c>
      <c r="G65" s="426">
        <v>53</v>
      </c>
      <c r="H65" s="428" t="s">
        <v>3</v>
      </c>
      <c r="I65" s="363">
        <v>11</v>
      </c>
      <c r="J65" s="426">
        <v>12</v>
      </c>
      <c r="K65" s="428" t="s">
        <v>3</v>
      </c>
      <c r="L65" s="363">
        <v>20</v>
      </c>
      <c r="M65" s="426">
        <v>6</v>
      </c>
      <c r="N65" s="428" t="s">
        <v>3</v>
      </c>
      <c r="O65" s="363">
        <v>8</v>
      </c>
      <c r="P65" s="426">
        <v>3</v>
      </c>
      <c r="Q65" s="428" t="s">
        <v>3</v>
      </c>
      <c r="R65" s="363">
        <v>40</v>
      </c>
      <c r="S65" s="426">
        <v>7</v>
      </c>
      <c r="T65" s="432" t="s">
        <v>3</v>
      </c>
      <c r="U65" s="363">
        <v>140</v>
      </c>
      <c r="V65" s="364">
        <v>108</v>
      </c>
      <c r="W65" s="366" t="s">
        <v>3</v>
      </c>
    </row>
    <row r="66" spans="1:39" x14ac:dyDescent="0.2">
      <c r="A66" s="554"/>
      <c r="B66" s="86">
        <v>2009</v>
      </c>
      <c r="C66" s="363">
        <v>19</v>
      </c>
      <c r="D66" s="366" t="s">
        <v>3</v>
      </c>
      <c r="E66" s="428" t="s">
        <v>3</v>
      </c>
      <c r="F66" s="363">
        <v>50</v>
      </c>
      <c r="G66" s="366" t="s">
        <v>3</v>
      </c>
      <c r="H66" s="428" t="s">
        <v>3</v>
      </c>
      <c r="I66" s="363">
        <v>20</v>
      </c>
      <c r="J66" s="366" t="s">
        <v>3</v>
      </c>
      <c r="K66" s="428" t="s">
        <v>3</v>
      </c>
      <c r="L66" s="363">
        <v>7</v>
      </c>
      <c r="M66" s="366" t="s">
        <v>3</v>
      </c>
      <c r="N66" s="428" t="s">
        <v>3</v>
      </c>
      <c r="O66" s="363">
        <v>4</v>
      </c>
      <c r="P66" s="366" t="s">
        <v>3</v>
      </c>
      <c r="Q66" s="428" t="s">
        <v>3</v>
      </c>
      <c r="R66" s="363">
        <v>40</v>
      </c>
      <c r="S66" s="366" t="s">
        <v>3</v>
      </c>
      <c r="T66" s="366" t="s">
        <v>3</v>
      </c>
      <c r="U66" s="363">
        <v>271</v>
      </c>
      <c r="V66" s="366" t="s">
        <v>3</v>
      </c>
      <c r="W66" s="366" t="s">
        <v>3</v>
      </c>
    </row>
    <row r="67" spans="1:39" x14ac:dyDescent="0.2">
      <c r="A67" s="533" t="s">
        <v>31</v>
      </c>
      <c r="B67" s="384">
        <v>2005</v>
      </c>
      <c r="C67" s="367" t="str">
        <f>"(7)"</f>
        <v>(7)</v>
      </c>
      <c r="D67" s="427" t="str">
        <f>"(25)"</f>
        <v>(25)</v>
      </c>
      <c r="E67" s="433" t="s">
        <v>3</v>
      </c>
      <c r="F67" s="367" t="str">
        <f>"(45)"</f>
        <v>(45)</v>
      </c>
      <c r="G67" s="427" t="str">
        <f>"(53)"</f>
        <v>(53)</v>
      </c>
      <c r="H67" s="433" t="s">
        <v>3</v>
      </c>
      <c r="I67" s="367" t="str">
        <f>"(33)"</f>
        <v>(33)</v>
      </c>
      <c r="J67" s="427" t="str">
        <f>"(20)"</f>
        <v>(20)</v>
      </c>
      <c r="K67" s="433" t="s">
        <v>3</v>
      </c>
      <c r="L67" s="367" t="str">
        <f>"(9)"</f>
        <v>(9)</v>
      </c>
      <c r="M67" s="427" t="str">
        <f>"(2)"</f>
        <v>(2)</v>
      </c>
      <c r="N67" s="433" t="s">
        <v>3</v>
      </c>
      <c r="O67" s="367" t="str">
        <f>"(8)"</f>
        <v>(8)</v>
      </c>
      <c r="P67" s="427">
        <v>0</v>
      </c>
      <c r="Q67" s="433" t="s">
        <v>3</v>
      </c>
      <c r="R67" s="367">
        <v>24</v>
      </c>
      <c r="S67" s="434" t="str">
        <f>"(11)"</f>
        <v>(11)</v>
      </c>
      <c r="T67" s="362" t="s">
        <v>3</v>
      </c>
      <c r="U67" s="367">
        <v>92</v>
      </c>
      <c r="V67" s="368">
        <v>51</v>
      </c>
      <c r="W67" s="361" t="s">
        <v>3</v>
      </c>
    </row>
    <row r="68" spans="1:39" x14ac:dyDescent="0.2">
      <c r="A68" s="533"/>
      <c r="B68" s="384">
        <v>2009</v>
      </c>
      <c r="C68" s="367">
        <v>19</v>
      </c>
      <c r="D68" s="362" t="s">
        <v>3</v>
      </c>
      <c r="E68" s="433" t="s">
        <v>3</v>
      </c>
      <c r="F68" s="367">
        <v>35</v>
      </c>
      <c r="G68" s="362" t="s">
        <v>3</v>
      </c>
      <c r="H68" s="433" t="s">
        <v>3</v>
      </c>
      <c r="I68" s="367">
        <v>33</v>
      </c>
      <c r="J68" s="362" t="s">
        <v>3</v>
      </c>
      <c r="K68" s="433" t="s">
        <v>3</v>
      </c>
      <c r="L68" s="367">
        <v>7</v>
      </c>
      <c r="M68" s="362" t="s">
        <v>3</v>
      </c>
      <c r="N68" s="433" t="s">
        <v>3</v>
      </c>
      <c r="O68" s="367">
        <v>6</v>
      </c>
      <c r="P68" s="362" t="s">
        <v>3</v>
      </c>
      <c r="Q68" s="433" t="s">
        <v>3</v>
      </c>
      <c r="R68" s="367">
        <v>43</v>
      </c>
      <c r="S68" s="362" t="s">
        <v>3</v>
      </c>
      <c r="T68" s="362" t="s">
        <v>3</v>
      </c>
      <c r="U68" s="367">
        <v>178</v>
      </c>
      <c r="V68" s="361" t="s">
        <v>3</v>
      </c>
      <c r="W68" s="361" t="s">
        <v>3</v>
      </c>
    </row>
    <row r="69" spans="1:39" x14ac:dyDescent="0.2">
      <c r="A69" s="554" t="s">
        <v>32</v>
      </c>
      <c r="B69" s="87">
        <v>2005</v>
      </c>
      <c r="C69" s="366" t="s">
        <v>68</v>
      </c>
      <c r="D69" s="366" t="s">
        <v>68</v>
      </c>
      <c r="E69" s="428" t="s">
        <v>3</v>
      </c>
      <c r="F69" s="366" t="s">
        <v>68</v>
      </c>
      <c r="G69" s="366" t="s">
        <v>68</v>
      </c>
      <c r="H69" s="428" t="s">
        <v>3</v>
      </c>
      <c r="I69" s="366" t="s">
        <v>68</v>
      </c>
      <c r="J69" s="366" t="s">
        <v>68</v>
      </c>
      <c r="K69" s="428" t="s">
        <v>3</v>
      </c>
      <c r="L69" s="366" t="s">
        <v>68</v>
      </c>
      <c r="M69" s="366" t="s">
        <v>68</v>
      </c>
      <c r="N69" s="428" t="s">
        <v>3</v>
      </c>
      <c r="O69" s="366" t="s">
        <v>68</v>
      </c>
      <c r="P69" s="366" t="s">
        <v>68</v>
      </c>
      <c r="Q69" s="428" t="s">
        <v>3</v>
      </c>
      <c r="R69" s="366" t="s">
        <v>68</v>
      </c>
      <c r="S69" s="366" t="s">
        <v>68</v>
      </c>
      <c r="T69" s="432" t="s">
        <v>3</v>
      </c>
      <c r="U69" s="378" t="s">
        <v>68</v>
      </c>
      <c r="V69" s="366" t="s">
        <v>68</v>
      </c>
      <c r="W69" s="366" t="s">
        <v>3</v>
      </c>
    </row>
    <row r="70" spans="1:39" x14ac:dyDescent="0.2">
      <c r="A70" s="554"/>
      <c r="B70" s="86">
        <v>2009</v>
      </c>
      <c r="C70" s="363">
        <v>19</v>
      </c>
      <c r="D70" s="366" t="s">
        <v>3</v>
      </c>
      <c r="E70" s="428" t="s">
        <v>3</v>
      </c>
      <c r="F70" s="363">
        <v>48</v>
      </c>
      <c r="G70" s="366" t="s">
        <v>3</v>
      </c>
      <c r="H70" s="428" t="s">
        <v>3</v>
      </c>
      <c r="I70" s="363">
        <v>21</v>
      </c>
      <c r="J70" s="366" t="s">
        <v>3</v>
      </c>
      <c r="K70" s="428" t="s">
        <v>3</v>
      </c>
      <c r="L70" s="363">
        <v>5</v>
      </c>
      <c r="M70" s="366" t="s">
        <v>3</v>
      </c>
      <c r="N70" s="428" t="s">
        <v>3</v>
      </c>
      <c r="O70" s="363">
        <v>8</v>
      </c>
      <c r="P70" s="366" t="s">
        <v>3</v>
      </c>
      <c r="Q70" s="428" t="s">
        <v>3</v>
      </c>
      <c r="R70" s="363">
        <v>18</v>
      </c>
      <c r="S70" s="366" t="s">
        <v>3</v>
      </c>
      <c r="T70" s="366" t="s">
        <v>3</v>
      </c>
      <c r="U70" s="363">
        <v>226</v>
      </c>
      <c r="V70" s="366" t="s">
        <v>3</v>
      </c>
      <c r="W70" s="366" t="s">
        <v>3</v>
      </c>
    </row>
    <row r="71" spans="1:39" x14ac:dyDescent="0.2">
      <c r="A71" s="533" t="s">
        <v>33</v>
      </c>
      <c r="B71" s="381">
        <v>2005</v>
      </c>
      <c r="C71" s="435">
        <v>8</v>
      </c>
      <c r="D71" s="436">
        <v>30</v>
      </c>
      <c r="E71" s="433" t="s">
        <v>3</v>
      </c>
      <c r="F71" s="435">
        <v>45</v>
      </c>
      <c r="G71" s="436">
        <v>56</v>
      </c>
      <c r="H71" s="433" t="s">
        <v>3</v>
      </c>
      <c r="I71" s="435">
        <v>16</v>
      </c>
      <c r="J71" s="436">
        <v>11</v>
      </c>
      <c r="K71" s="433" t="s">
        <v>3</v>
      </c>
      <c r="L71" s="435">
        <v>23</v>
      </c>
      <c r="M71" s="436">
        <v>2</v>
      </c>
      <c r="N71" s="433" t="s">
        <v>3</v>
      </c>
      <c r="O71" s="435">
        <v>9</v>
      </c>
      <c r="P71" s="436">
        <v>2</v>
      </c>
      <c r="Q71" s="433" t="s">
        <v>3</v>
      </c>
      <c r="R71" s="434">
        <v>54</v>
      </c>
      <c r="S71" s="434">
        <v>11</v>
      </c>
      <c r="T71" s="437" t="s">
        <v>3</v>
      </c>
      <c r="U71" s="367">
        <v>103</v>
      </c>
      <c r="V71" s="368">
        <v>111</v>
      </c>
      <c r="W71" s="361" t="s">
        <v>3</v>
      </c>
    </row>
    <row r="72" spans="1:39" x14ac:dyDescent="0.2">
      <c r="A72" s="533"/>
      <c r="B72" s="381">
        <v>2009</v>
      </c>
      <c r="C72" s="435" t="str">
        <f>"(14)"</f>
        <v>(14)</v>
      </c>
      <c r="D72" s="437" t="s">
        <v>3</v>
      </c>
      <c r="E72" s="433" t="s">
        <v>3</v>
      </c>
      <c r="F72" s="435" t="str">
        <f>"(62)"</f>
        <v>(62)</v>
      </c>
      <c r="G72" s="437" t="s">
        <v>3</v>
      </c>
      <c r="H72" s="433" t="s">
        <v>3</v>
      </c>
      <c r="I72" s="435" t="str">
        <f>"(8)"</f>
        <v>(8)</v>
      </c>
      <c r="J72" s="437" t="s">
        <v>3</v>
      </c>
      <c r="K72" s="433" t="s">
        <v>3</v>
      </c>
      <c r="L72" s="435" t="str">
        <f>"(6)"</f>
        <v>(6)</v>
      </c>
      <c r="M72" s="437" t="s">
        <v>3</v>
      </c>
      <c r="N72" s="433" t="s">
        <v>3</v>
      </c>
      <c r="O72" s="435" t="str">
        <f>"(10)"</f>
        <v>(10)</v>
      </c>
      <c r="P72" s="437" t="s">
        <v>3</v>
      </c>
      <c r="Q72" s="433" t="s">
        <v>3</v>
      </c>
      <c r="R72" s="435">
        <v>47</v>
      </c>
      <c r="S72" s="437" t="s">
        <v>3</v>
      </c>
      <c r="T72" s="437" t="s">
        <v>3</v>
      </c>
      <c r="U72" s="367">
        <v>41</v>
      </c>
      <c r="V72" s="361" t="s">
        <v>3</v>
      </c>
      <c r="W72" s="361" t="s">
        <v>3</v>
      </c>
    </row>
    <row r="73" spans="1:39" x14ac:dyDescent="0.2">
      <c r="A73" s="554" t="s">
        <v>117</v>
      </c>
      <c r="B73" s="87">
        <v>2005</v>
      </c>
      <c r="C73" s="366" t="s">
        <v>68</v>
      </c>
      <c r="D73" s="438" t="str">
        <f>"(8)"</f>
        <v>(8)</v>
      </c>
      <c r="E73" s="428" t="s">
        <v>3</v>
      </c>
      <c r="F73" s="366" t="s">
        <v>68</v>
      </c>
      <c r="G73" s="438" t="str">
        <f>"(84)"</f>
        <v>(84)</v>
      </c>
      <c r="H73" s="428" t="s">
        <v>3</v>
      </c>
      <c r="I73" s="366" t="s">
        <v>68</v>
      </c>
      <c r="J73" s="438" t="str">
        <f>"(5)"</f>
        <v>(5)</v>
      </c>
      <c r="K73" s="428" t="s">
        <v>3</v>
      </c>
      <c r="L73" s="366" t="s">
        <v>68</v>
      </c>
      <c r="M73" s="438" t="str">
        <f>"(2)"</f>
        <v>(2)</v>
      </c>
      <c r="N73" s="428" t="s">
        <v>3</v>
      </c>
      <c r="O73" s="366" t="s">
        <v>68</v>
      </c>
      <c r="P73" s="438" t="str">
        <f>"(1)"</f>
        <v>(1)</v>
      </c>
      <c r="Q73" s="428" t="s">
        <v>3</v>
      </c>
      <c r="R73" s="363">
        <v>77</v>
      </c>
      <c r="S73" s="438">
        <v>16</v>
      </c>
      <c r="T73" s="439" t="s">
        <v>3</v>
      </c>
      <c r="U73" s="363">
        <v>37</v>
      </c>
      <c r="V73" s="364">
        <v>98</v>
      </c>
      <c r="W73" s="366" t="s">
        <v>3</v>
      </c>
    </row>
    <row r="74" spans="1:39" x14ac:dyDescent="0.2">
      <c r="A74" s="554"/>
      <c r="B74" s="87">
        <v>2009</v>
      </c>
      <c r="C74" s="366" t="s">
        <v>68</v>
      </c>
      <c r="D74" s="366" t="s">
        <v>3</v>
      </c>
      <c r="E74" s="428" t="s">
        <v>3</v>
      </c>
      <c r="F74" s="366" t="s">
        <v>68</v>
      </c>
      <c r="G74" s="366" t="s">
        <v>3</v>
      </c>
      <c r="H74" s="428" t="s">
        <v>3</v>
      </c>
      <c r="I74" s="366" t="s">
        <v>68</v>
      </c>
      <c r="J74" s="366" t="s">
        <v>3</v>
      </c>
      <c r="K74" s="428" t="s">
        <v>3</v>
      </c>
      <c r="L74" s="366" t="s">
        <v>68</v>
      </c>
      <c r="M74" s="366" t="s">
        <v>3</v>
      </c>
      <c r="N74" s="428" t="s">
        <v>3</v>
      </c>
      <c r="O74" s="366" t="s">
        <v>68</v>
      </c>
      <c r="P74" s="366" t="s">
        <v>3</v>
      </c>
      <c r="Q74" s="428" t="s">
        <v>3</v>
      </c>
      <c r="R74" s="366" t="s">
        <v>68</v>
      </c>
      <c r="S74" s="366" t="s">
        <v>3</v>
      </c>
      <c r="T74" s="366" t="s">
        <v>3</v>
      </c>
      <c r="U74" s="363">
        <v>16</v>
      </c>
      <c r="V74" s="366" t="s">
        <v>3</v>
      </c>
      <c r="W74" s="366" t="s">
        <v>3</v>
      </c>
    </row>
    <row r="75" spans="1:39" x14ac:dyDescent="0.2">
      <c r="A75" s="533" t="s">
        <v>228</v>
      </c>
      <c r="B75" s="381">
        <v>2005</v>
      </c>
      <c r="C75" s="435" t="str">
        <f>"(11)"</f>
        <v>(11)</v>
      </c>
      <c r="D75" s="436" t="str">
        <f>"(21)"</f>
        <v>(21)</v>
      </c>
      <c r="E75" s="433" t="s">
        <v>3</v>
      </c>
      <c r="F75" s="435" t="str">
        <f>"(22)"</f>
        <v>(22)</v>
      </c>
      <c r="G75" s="436" t="str">
        <f>"(54)"</f>
        <v>(54)</v>
      </c>
      <c r="H75" s="433" t="s">
        <v>3</v>
      </c>
      <c r="I75" s="435" t="str">
        <f>"(24)"</f>
        <v>(24)</v>
      </c>
      <c r="J75" s="436" t="str">
        <f>"(18)"</f>
        <v>(18)</v>
      </c>
      <c r="K75" s="433" t="s">
        <v>3</v>
      </c>
      <c r="L75" s="435" t="str">
        <f>"(14)"</f>
        <v>(14)</v>
      </c>
      <c r="M75" s="436" t="str">
        <f>"(3)"</f>
        <v>(3)</v>
      </c>
      <c r="N75" s="433" t="s">
        <v>3</v>
      </c>
      <c r="O75" s="435" t="str">
        <f>"(30)"</f>
        <v>(30)</v>
      </c>
      <c r="P75" s="436" t="str">
        <f>"(5)"</f>
        <v>(5)</v>
      </c>
      <c r="Q75" s="433" t="s">
        <v>3</v>
      </c>
      <c r="R75" s="434">
        <v>67</v>
      </c>
      <c r="S75" s="436" t="str">
        <f>"(18)"</f>
        <v>(18)</v>
      </c>
      <c r="T75" s="437" t="s">
        <v>3</v>
      </c>
      <c r="U75" s="367">
        <v>34</v>
      </c>
      <c r="V75" s="368">
        <v>41</v>
      </c>
      <c r="W75" s="361" t="s">
        <v>3</v>
      </c>
    </row>
    <row r="76" spans="1:39" x14ac:dyDescent="0.2">
      <c r="A76" s="533"/>
      <c r="B76" s="381">
        <v>2009</v>
      </c>
      <c r="C76" s="435" t="str">
        <f>"(9)"</f>
        <v>(9)</v>
      </c>
      <c r="D76" s="437" t="s">
        <v>3</v>
      </c>
      <c r="E76" s="433" t="s">
        <v>3</v>
      </c>
      <c r="F76" s="435" t="str">
        <f>"(33)"</f>
        <v>(33)</v>
      </c>
      <c r="G76" s="437" t="s">
        <v>3</v>
      </c>
      <c r="H76" s="433" t="s">
        <v>3</v>
      </c>
      <c r="I76" s="435" t="str">
        <f>"(34)"</f>
        <v>(34)</v>
      </c>
      <c r="J76" s="437" t="s">
        <v>3</v>
      </c>
      <c r="K76" s="433" t="s">
        <v>3</v>
      </c>
      <c r="L76" s="435" t="str">
        <f>"(13)"</f>
        <v>(13)</v>
      </c>
      <c r="M76" s="437" t="s">
        <v>3</v>
      </c>
      <c r="N76" s="433" t="s">
        <v>3</v>
      </c>
      <c r="O76" s="435" t="str">
        <f>"(10)"</f>
        <v>(10)</v>
      </c>
      <c r="P76" s="437" t="s">
        <v>3</v>
      </c>
      <c r="Q76" s="433" t="s">
        <v>3</v>
      </c>
      <c r="R76" s="435">
        <v>57</v>
      </c>
      <c r="S76" s="437" t="s">
        <v>3</v>
      </c>
      <c r="T76" s="437" t="s">
        <v>3</v>
      </c>
      <c r="U76" s="367">
        <v>85</v>
      </c>
      <c r="V76" s="361" t="s">
        <v>3</v>
      </c>
      <c r="W76" s="361" t="s">
        <v>3</v>
      </c>
    </row>
    <row r="77" spans="1:39" x14ac:dyDescent="0.2">
      <c r="A77" s="554" t="s">
        <v>225</v>
      </c>
      <c r="B77" s="53">
        <v>2005</v>
      </c>
      <c r="C77" s="440">
        <v>6</v>
      </c>
      <c r="D77" s="438">
        <v>19</v>
      </c>
      <c r="E77" s="428" t="s">
        <v>3</v>
      </c>
      <c r="F77" s="440">
        <v>24</v>
      </c>
      <c r="G77" s="438">
        <v>52</v>
      </c>
      <c r="H77" s="428" t="s">
        <v>3</v>
      </c>
      <c r="I77" s="440">
        <v>15</v>
      </c>
      <c r="J77" s="438">
        <v>14</v>
      </c>
      <c r="K77" s="428" t="s">
        <v>3</v>
      </c>
      <c r="L77" s="440">
        <v>27</v>
      </c>
      <c r="M77" s="438">
        <v>10</v>
      </c>
      <c r="N77" s="428" t="s">
        <v>3</v>
      </c>
      <c r="O77" s="440">
        <v>28</v>
      </c>
      <c r="P77" s="438">
        <v>5</v>
      </c>
      <c r="Q77" s="428" t="s">
        <v>3</v>
      </c>
      <c r="R77" s="363">
        <v>56</v>
      </c>
      <c r="S77" s="438">
        <v>17</v>
      </c>
      <c r="T77" s="439" t="s">
        <v>3</v>
      </c>
      <c r="U77" s="363">
        <v>143</v>
      </c>
      <c r="V77" s="364">
        <v>166</v>
      </c>
      <c r="W77" s="366" t="s">
        <v>3</v>
      </c>
    </row>
    <row r="78" spans="1:39" x14ac:dyDescent="0.2">
      <c r="A78" s="555"/>
      <c r="B78" s="54">
        <v>2009</v>
      </c>
      <c r="C78" s="441">
        <v>8</v>
      </c>
      <c r="D78" s="371" t="s">
        <v>3</v>
      </c>
      <c r="E78" s="442" t="s">
        <v>3</v>
      </c>
      <c r="F78" s="441">
        <v>23</v>
      </c>
      <c r="G78" s="371" t="s">
        <v>3</v>
      </c>
      <c r="H78" s="442" t="s">
        <v>3</v>
      </c>
      <c r="I78" s="441">
        <v>27</v>
      </c>
      <c r="J78" s="371" t="s">
        <v>3</v>
      </c>
      <c r="K78" s="442" t="s">
        <v>3</v>
      </c>
      <c r="L78" s="441">
        <v>18</v>
      </c>
      <c r="M78" s="371" t="s">
        <v>3</v>
      </c>
      <c r="N78" s="442" t="s">
        <v>3</v>
      </c>
      <c r="O78" s="441">
        <v>24</v>
      </c>
      <c r="P78" s="371" t="s">
        <v>3</v>
      </c>
      <c r="Q78" s="442" t="s">
        <v>3</v>
      </c>
      <c r="R78" s="441">
        <v>57</v>
      </c>
      <c r="S78" s="371" t="s">
        <v>3</v>
      </c>
      <c r="T78" s="371" t="s">
        <v>3</v>
      </c>
      <c r="U78" s="370">
        <v>119</v>
      </c>
      <c r="V78" s="371" t="s">
        <v>3</v>
      </c>
      <c r="W78" s="371" t="s">
        <v>3</v>
      </c>
    </row>
    <row r="79" spans="1:39" ht="84" customHeight="1" x14ac:dyDescent="0.2">
      <c r="A79" s="556" t="s">
        <v>430</v>
      </c>
      <c r="B79" s="556"/>
      <c r="C79" s="556"/>
      <c r="D79" s="556"/>
      <c r="E79" s="556"/>
      <c r="F79" s="556"/>
      <c r="G79" s="556"/>
      <c r="H79" s="556"/>
      <c r="I79" s="556"/>
      <c r="J79" s="556"/>
      <c r="K79" s="556"/>
      <c r="L79" s="556"/>
      <c r="M79" s="556"/>
      <c r="N79" s="556"/>
      <c r="O79" s="556"/>
      <c r="P79" s="556"/>
      <c r="Q79" s="556"/>
      <c r="R79" s="556"/>
      <c r="S79" s="556"/>
      <c r="T79" s="556"/>
      <c r="U79" s="556"/>
      <c r="V79" s="556"/>
      <c r="W79" s="556"/>
      <c r="X79" s="80"/>
      <c r="Y79" s="80"/>
      <c r="Z79" s="80"/>
      <c r="AA79" s="80"/>
      <c r="AB79" s="80"/>
      <c r="AC79" s="80"/>
      <c r="AD79" s="80"/>
      <c r="AE79" s="80"/>
      <c r="AF79" s="80"/>
      <c r="AG79" s="80"/>
      <c r="AH79" s="80"/>
      <c r="AI79" s="80"/>
      <c r="AJ79" s="80"/>
      <c r="AK79" s="80"/>
      <c r="AL79" s="80"/>
      <c r="AM79" s="15"/>
    </row>
    <row r="80" spans="1:39" x14ac:dyDescent="0.2">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row>
    <row r="81" spans="1:39" x14ac:dyDescent="0.2">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row>
  </sheetData>
  <mergeCells count="23">
    <mergeCell ref="A77:A78"/>
    <mergeCell ref="A65:A66"/>
    <mergeCell ref="A67:A68"/>
    <mergeCell ref="A69:A70"/>
    <mergeCell ref="A71:A72"/>
    <mergeCell ref="A73:A74"/>
    <mergeCell ref="A75:A76"/>
    <mergeCell ref="A79:W79"/>
    <mergeCell ref="A1:C1"/>
    <mergeCell ref="C3:E3"/>
    <mergeCell ref="F3:H3"/>
    <mergeCell ref="I3:K3"/>
    <mergeCell ref="L3:N3"/>
    <mergeCell ref="A2:W2"/>
    <mergeCell ref="A64:W64"/>
    <mergeCell ref="O3:Q3"/>
    <mergeCell ref="R3:T3"/>
    <mergeCell ref="U3:W3"/>
    <mergeCell ref="C4:W4"/>
    <mergeCell ref="C6:W6"/>
    <mergeCell ref="B3:B6"/>
    <mergeCell ref="A3:A6"/>
    <mergeCell ref="A7:W7"/>
  </mergeCells>
  <phoneticPr fontId="44" type="noConversion"/>
  <hyperlinks>
    <hyperlink ref="A1" location="Inhalt!A1" display="Inhalt!A1"/>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F5</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pageSetUpPr fitToPage="1"/>
  </sheetPr>
  <dimension ref="A1:F58"/>
  <sheetViews>
    <sheetView zoomScaleNormal="100" workbookViewId="0"/>
  </sheetViews>
  <sheetFormatPr baseColWidth="10" defaultRowHeight="12.75" x14ac:dyDescent="0.2"/>
  <cols>
    <col min="1" max="1" width="23.7109375" customWidth="1"/>
    <col min="2" max="6" width="12.7109375" customWidth="1"/>
  </cols>
  <sheetData>
    <row r="1" spans="1:6" ht="25.5" customHeight="1" x14ac:dyDescent="0.2">
      <c r="A1" s="416" t="s">
        <v>52</v>
      </c>
      <c r="B1" s="416"/>
      <c r="C1" s="416"/>
    </row>
    <row r="2" spans="1:6" ht="28.5" customHeight="1" x14ac:dyDescent="0.2">
      <c r="A2" s="472" t="s">
        <v>402</v>
      </c>
      <c r="B2" s="472"/>
      <c r="C2" s="472"/>
      <c r="D2" s="472"/>
      <c r="E2" s="472"/>
      <c r="F2" s="472"/>
    </row>
    <row r="3" spans="1:6" ht="12.75" customHeight="1" x14ac:dyDescent="0.2">
      <c r="A3" s="548" t="s">
        <v>12</v>
      </c>
      <c r="B3" s="545" t="s">
        <v>354</v>
      </c>
      <c r="C3" s="545" t="s">
        <v>316</v>
      </c>
      <c r="D3" s="500" t="s">
        <v>143</v>
      </c>
      <c r="E3" s="535"/>
      <c r="F3" s="535"/>
    </row>
    <row r="4" spans="1:6" ht="24" customHeight="1" x14ac:dyDescent="0.2">
      <c r="A4" s="557"/>
      <c r="B4" s="547"/>
      <c r="C4" s="547"/>
      <c r="D4" s="187" t="s">
        <v>317</v>
      </c>
      <c r="E4" s="190" t="s">
        <v>318</v>
      </c>
      <c r="F4" s="189" t="s">
        <v>319</v>
      </c>
    </row>
    <row r="5" spans="1:6" x14ac:dyDescent="0.2">
      <c r="A5" s="558"/>
      <c r="B5" s="540" t="s">
        <v>90</v>
      </c>
      <c r="C5" s="541"/>
      <c r="D5" s="541"/>
      <c r="E5" s="541"/>
      <c r="F5" s="541"/>
    </row>
    <row r="6" spans="1:6" x14ac:dyDescent="0.2">
      <c r="A6" s="267" t="s">
        <v>110</v>
      </c>
      <c r="B6" s="194">
        <v>23.2</v>
      </c>
      <c r="C6" s="205">
        <v>76.8</v>
      </c>
      <c r="D6" s="205">
        <v>63.6</v>
      </c>
      <c r="E6" s="268">
        <v>6.7</v>
      </c>
      <c r="F6" s="197">
        <v>6.6</v>
      </c>
    </row>
    <row r="7" spans="1:6" x14ac:dyDescent="0.2">
      <c r="A7" s="138" t="s">
        <v>160</v>
      </c>
      <c r="B7" s="269">
        <v>26.1</v>
      </c>
      <c r="C7" s="270">
        <v>73.900000000000006</v>
      </c>
      <c r="D7" s="270">
        <v>61.5</v>
      </c>
      <c r="E7" s="271">
        <v>7.2</v>
      </c>
      <c r="F7" s="272">
        <v>5.0999999999999996</v>
      </c>
    </row>
    <row r="8" spans="1:6" x14ac:dyDescent="0.2">
      <c r="A8" s="552" t="s">
        <v>315</v>
      </c>
      <c r="B8" s="552"/>
      <c r="C8" s="552"/>
      <c r="D8" s="552"/>
      <c r="E8" s="552"/>
      <c r="F8" s="552"/>
    </row>
    <row r="9" spans="1:6" x14ac:dyDescent="0.2">
      <c r="A9" s="63" t="s">
        <v>14</v>
      </c>
      <c r="B9" s="194">
        <v>27.6</v>
      </c>
      <c r="C9" s="195">
        <v>72.363150867823762</v>
      </c>
      <c r="D9" s="195">
        <v>63.435692033822868</v>
      </c>
      <c r="E9" s="196">
        <v>3.1686693368936361</v>
      </c>
      <c r="F9" s="197">
        <v>5.7587894971072533</v>
      </c>
    </row>
    <row r="10" spans="1:6" x14ac:dyDescent="0.2">
      <c r="A10" s="136" t="s">
        <v>15</v>
      </c>
      <c r="B10" s="212">
        <v>34</v>
      </c>
      <c r="C10" s="199">
        <v>65.974494800863255</v>
      </c>
      <c r="D10" s="199">
        <v>60.206395919168131</v>
      </c>
      <c r="E10" s="200">
        <v>1.4094565430645478</v>
      </c>
      <c r="F10" s="201">
        <v>4.3586423386305668</v>
      </c>
    </row>
    <row r="11" spans="1:6" x14ac:dyDescent="0.2">
      <c r="A11" s="63" t="s">
        <v>132</v>
      </c>
      <c r="B11" s="202">
        <v>21.5</v>
      </c>
      <c r="C11" s="195">
        <v>78.537326533079053</v>
      </c>
      <c r="D11" s="195">
        <v>70.55863016034597</v>
      </c>
      <c r="E11" s="196">
        <v>3.5831323049129011</v>
      </c>
      <c r="F11" s="203">
        <v>4.3955640678201826</v>
      </c>
    </row>
    <row r="12" spans="1:6" x14ac:dyDescent="0.2">
      <c r="A12" s="136" t="s">
        <v>17</v>
      </c>
      <c r="B12" s="204">
        <v>25.3</v>
      </c>
      <c r="C12" s="199">
        <v>74.703170974188353</v>
      </c>
      <c r="D12" s="199">
        <v>64.298697342705381</v>
      </c>
      <c r="E12" s="200">
        <v>5.1184327370053486</v>
      </c>
      <c r="F12" s="201">
        <v>5.2860408944776349</v>
      </c>
    </row>
    <row r="13" spans="1:6" x14ac:dyDescent="0.2">
      <c r="A13" s="66" t="s">
        <v>187</v>
      </c>
      <c r="B13" s="202">
        <v>2.1</v>
      </c>
      <c r="C13" s="195">
        <v>97.936826528330343</v>
      </c>
      <c r="D13" s="195">
        <v>79.235745108487095</v>
      </c>
      <c r="E13" s="196">
        <v>7.7289631124571736</v>
      </c>
      <c r="F13" s="203">
        <v>10.972118307386069</v>
      </c>
    </row>
    <row r="14" spans="1:6" x14ac:dyDescent="0.2">
      <c r="A14" s="136" t="s">
        <v>16</v>
      </c>
      <c r="B14" s="204">
        <v>31.2</v>
      </c>
      <c r="C14" s="199">
        <v>68.837923818150799</v>
      </c>
      <c r="D14" s="199">
        <v>57.194446760736007</v>
      </c>
      <c r="E14" s="200">
        <v>3.9653073524347748</v>
      </c>
      <c r="F14" s="201">
        <v>7.6781697049800162</v>
      </c>
    </row>
    <row r="15" spans="1:6" x14ac:dyDescent="0.2">
      <c r="A15" s="63" t="s">
        <v>18</v>
      </c>
      <c r="B15" s="205">
        <v>41.7</v>
      </c>
      <c r="C15" s="195">
        <v>58.314030351352955</v>
      </c>
      <c r="D15" s="195">
        <v>50.139170395202513</v>
      </c>
      <c r="E15" s="196">
        <v>6.697579043306515</v>
      </c>
      <c r="F15" s="203">
        <v>1.4772809128439199</v>
      </c>
    </row>
    <row r="16" spans="1:6" x14ac:dyDescent="0.2">
      <c r="A16" s="136" t="s">
        <v>188</v>
      </c>
      <c r="B16" s="198">
        <v>30.5</v>
      </c>
      <c r="C16" s="199">
        <v>69.492888911466395</v>
      </c>
      <c r="D16" s="199">
        <v>54.979811853246488</v>
      </c>
      <c r="E16" s="200">
        <v>6.74106050354471</v>
      </c>
      <c r="F16" s="201">
        <v>7.7720165546752114</v>
      </c>
    </row>
    <row r="17" spans="1:6" x14ac:dyDescent="0.2">
      <c r="A17" s="66" t="s">
        <v>19</v>
      </c>
      <c r="B17" s="202">
        <v>25.6</v>
      </c>
      <c r="C17" s="195">
        <v>74.386588519654183</v>
      </c>
      <c r="D17" s="195">
        <v>64.113508577783236</v>
      </c>
      <c r="E17" s="196">
        <v>3.2455906197999789</v>
      </c>
      <c r="F17" s="203">
        <v>7.0274893220709744</v>
      </c>
    </row>
    <row r="18" spans="1:6" x14ac:dyDescent="0.2">
      <c r="A18" s="136" t="s">
        <v>109</v>
      </c>
      <c r="B18" s="204">
        <v>23.5</v>
      </c>
      <c r="C18" s="199">
        <v>76.46569108308303</v>
      </c>
      <c r="D18" s="199">
        <v>66.080995101329293</v>
      </c>
      <c r="E18" s="200">
        <v>6.4423745645710406</v>
      </c>
      <c r="F18" s="201">
        <v>3.9423214171827028</v>
      </c>
    </row>
    <row r="19" spans="1:6" x14ac:dyDescent="0.2">
      <c r="A19" s="63" t="s">
        <v>20</v>
      </c>
      <c r="B19" s="202">
        <v>19.2</v>
      </c>
      <c r="C19" s="195">
        <v>80.766837599502225</v>
      </c>
      <c r="D19" s="195">
        <v>74.884316375937814</v>
      </c>
      <c r="E19" s="196">
        <v>1.9796740117721949</v>
      </c>
      <c r="F19" s="203">
        <v>3.9028472117922215</v>
      </c>
    </row>
    <row r="20" spans="1:6" x14ac:dyDescent="0.2">
      <c r="A20" s="136" t="s">
        <v>21</v>
      </c>
      <c r="B20" s="204">
        <v>10.1</v>
      </c>
      <c r="C20" s="199">
        <v>89.914693422662666</v>
      </c>
      <c r="D20" s="199">
        <v>59.64302307179198</v>
      </c>
      <c r="E20" s="200">
        <v>26.406576424950025</v>
      </c>
      <c r="F20" s="201">
        <v>3.8650939259206587</v>
      </c>
    </row>
    <row r="21" spans="1:6" x14ac:dyDescent="0.2">
      <c r="A21" s="66" t="s">
        <v>22</v>
      </c>
      <c r="B21" s="206">
        <v>15.2</v>
      </c>
      <c r="C21" s="195">
        <v>84.801917082759473</v>
      </c>
      <c r="D21" s="195">
        <v>69.093862862064697</v>
      </c>
      <c r="E21" s="196">
        <v>7.3203907505873635</v>
      </c>
      <c r="F21" s="203">
        <v>8.3876634701074124</v>
      </c>
    </row>
    <row r="22" spans="1:6" x14ac:dyDescent="0.2">
      <c r="A22" s="136" t="s">
        <v>23</v>
      </c>
      <c r="B22" s="207">
        <v>21.9</v>
      </c>
      <c r="C22" s="199">
        <v>78.10785308712876</v>
      </c>
      <c r="D22" s="199">
        <v>65.202359835427842</v>
      </c>
      <c r="E22" s="200">
        <v>9.7515754944868824</v>
      </c>
      <c r="F22" s="208" t="s">
        <v>68</v>
      </c>
    </row>
    <row r="23" spans="1:6" x14ac:dyDescent="0.2">
      <c r="A23" s="63" t="s">
        <v>24</v>
      </c>
      <c r="B23" s="209">
        <v>17.7</v>
      </c>
      <c r="C23" s="195">
        <v>82.347510879294532</v>
      </c>
      <c r="D23" s="195">
        <v>68.532059220584671</v>
      </c>
      <c r="E23" s="196">
        <v>8.8649056668549591</v>
      </c>
      <c r="F23" s="203">
        <v>4.9505459918548986</v>
      </c>
    </row>
    <row r="24" spans="1:6" x14ac:dyDescent="0.2">
      <c r="A24" s="136" t="s">
        <v>134</v>
      </c>
      <c r="B24" s="207">
        <v>21.6</v>
      </c>
      <c r="C24" s="199">
        <v>78.430030535958721</v>
      </c>
      <c r="D24" s="199">
        <v>59.103250650581387</v>
      </c>
      <c r="E24" s="200">
        <v>4.9071887362926629</v>
      </c>
      <c r="F24" s="201">
        <v>14.419591149084669</v>
      </c>
    </row>
    <row r="25" spans="1:6" x14ac:dyDescent="0.2">
      <c r="A25" s="66" t="s">
        <v>25</v>
      </c>
      <c r="B25" s="209">
        <v>35.799999999999997</v>
      </c>
      <c r="C25" s="195">
        <v>64.243008169041346</v>
      </c>
      <c r="D25" s="195">
        <v>42.394669762398117</v>
      </c>
      <c r="E25" s="196">
        <v>8.804554954857668</v>
      </c>
      <c r="F25" s="203">
        <v>13.04378345178556</v>
      </c>
    </row>
    <row r="26" spans="1:6" x14ac:dyDescent="0.2">
      <c r="A26" s="136" t="s">
        <v>26</v>
      </c>
      <c r="B26" s="198">
        <v>0</v>
      </c>
      <c r="C26" s="199">
        <v>100</v>
      </c>
      <c r="D26" s="199">
        <v>84.180790960451972</v>
      </c>
      <c r="E26" s="200">
        <v>5.0847457627118651</v>
      </c>
      <c r="F26" s="201">
        <v>10.734463276836157</v>
      </c>
    </row>
    <row r="27" spans="1:6" x14ac:dyDescent="0.2">
      <c r="A27" s="63" t="s">
        <v>135</v>
      </c>
      <c r="B27" s="210">
        <v>3.4</v>
      </c>
      <c r="C27" s="195">
        <v>96.635703135999179</v>
      </c>
      <c r="D27" s="195">
        <v>72.622245948543195</v>
      </c>
      <c r="E27" s="196">
        <v>4.983481912600551</v>
      </c>
      <c r="F27" s="203">
        <v>19.029975274855452</v>
      </c>
    </row>
    <row r="28" spans="1:6" x14ac:dyDescent="0.2">
      <c r="A28" s="136" t="s">
        <v>189</v>
      </c>
      <c r="B28" s="204">
        <v>18.7</v>
      </c>
      <c r="C28" s="199">
        <v>81.331472270868503</v>
      </c>
      <c r="D28" s="199">
        <v>73.492559246247026</v>
      </c>
      <c r="E28" s="200">
        <v>3.1331727392144639</v>
      </c>
      <c r="F28" s="201">
        <v>4.7057402854070061</v>
      </c>
    </row>
    <row r="29" spans="1:6" x14ac:dyDescent="0.2">
      <c r="A29" s="66" t="s">
        <v>190</v>
      </c>
      <c r="B29" s="211">
        <v>19.917470541722199</v>
      </c>
      <c r="C29" s="195">
        <v>80.082529458277833</v>
      </c>
      <c r="D29" s="195">
        <v>63.323677734806886</v>
      </c>
      <c r="E29" s="196">
        <v>7.3768614518523457</v>
      </c>
      <c r="F29" s="203">
        <v>9.3819902716185961</v>
      </c>
    </row>
    <row r="30" spans="1:6" x14ac:dyDescent="0.2">
      <c r="A30" s="136" t="s">
        <v>27</v>
      </c>
      <c r="B30" s="199">
        <v>30.82706766917293</v>
      </c>
      <c r="C30" s="199">
        <v>69.172932330827066</v>
      </c>
      <c r="D30" s="199">
        <v>64.661654135338338</v>
      </c>
      <c r="E30" s="200">
        <v>2.0676691729323307</v>
      </c>
      <c r="F30" s="201">
        <v>2.4436090225563909</v>
      </c>
    </row>
    <row r="31" spans="1:6" x14ac:dyDescent="0.2">
      <c r="A31" s="63" t="s">
        <v>74</v>
      </c>
      <c r="B31" s="211">
        <v>24.353920280332883</v>
      </c>
      <c r="C31" s="195">
        <v>75.646079719667071</v>
      </c>
      <c r="D31" s="195">
        <v>62.81208935611037</v>
      </c>
      <c r="E31" s="196">
        <v>5.0810337275514641</v>
      </c>
      <c r="F31" s="203">
        <v>7.7529566360052513</v>
      </c>
    </row>
    <row r="32" spans="1:6" x14ac:dyDescent="0.2">
      <c r="A32" s="136" t="s">
        <v>75</v>
      </c>
      <c r="B32" s="212">
        <v>22.057142857142871</v>
      </c>
      <c r="C32" s="199">
        <v>77.942857142857207</v>
      </c>
      <c r="D32" s="199">
        <v>71.314285714285745</v>
      </c>
      <c r="E32" s="200">
        <v>2.7428571428571447</v>
      </c>
      <c r="F32" s="201">
        <v>3.8857142857142883</v>
      </c>
    </row>
    <row r="33" spans="1:6" x14ac:dyDescent="0.2">
      <c r="A33" s="66" t="s">
        <v>76</v>
      </c>
      <c r="B33" s="213">
        <v>24.619897042978572</v>
      </c>
      <c r="C33" s="195">
        <v>75.380102957021435</v>
      </c>
      <c r="D33" s="195">
        <v>62.624206871782583</v>
      </c>
      <c r="E33" s="196">
        <v>7.4643840536334247</v>
      </c>
      <c r="F33" s="203">
        <v>5.2915120316054107</v>
      </c>
    </row>
    <row r="34" spans="1:6" x14ac:dyDescent="0.2">
      <c r="A34" s="136" t="s">
        <v>77</v>
      </c>
      <c r="B34" s="212">
        <v>21.877863716380201</v>
      </c>
      <c r="C34" s="199">
        <v>78.12213628361981</v>
      </c>
      <c r="D34" s="199">
        <v>63.927822409303005</v>
      </c>
      <c r="E34" s="200">
        <v>12.059317317739575</v>
      </c>
      <c r="F34" s="201">
        <v>2.1349965565772298</v>
      </c>
    </row>
    <row r="35" spans="1:6" ht="12.75" customHeight="1" x14ac:dyDescent="0.2">
      <c r="A35" s="63" t="s">
        <v>191</v>
      </c>
      <c r="B35" s="214">
        <v>32.535027788997049</v>
      </c>
      <c r="C35" s="195">
        <v>67.464972211002987</v>
      </c>
      <c r="D35" s="195">
        <v>52.714333661378141</v>
      </c>
      <c r="E35" s="196">
        <v>7.9356501260033365</v>
      </c>
      <c r="F35" s="203">
        <v>6.814988423621501</v>
      </c>
    </row>
    <row r="36" spans="1:6" x14ac:dyDescent="0.2">
      <c r="A36" s="136" t="s">
        <v>192</v>
      </c>
      <c r="B36" s="212">
        <v>25.258088821111041</v>
      </c>
      <c r="C36" s="199">
        <v>74.741911178888969</v>
      </c>
      <c r="D36" s="199">
        <v>60.652188334911436</v>
      </c>
      <c r="E36" s="200">
        <v>10.965788010819965</v>
      </c>
      <c r="F36" s="201">
        <v>3.1239348331575694</v>
      </c>
    </row>
    <row r="37" spans="1:6" x14ac:dyDescent="0.2">
      <c r="A37" s="66" t="s">
        <v>78</v>
      </c>
      <c r="B37" s="214">
        <v>27.111782649599451</v>
      </c>
      <c r="C37" s="195">
        <v>72.888217350400538</v>
      </c>
      <c r="D37" s="195">
        <v>51.462781879864295</v>
      </c>
      <c r="E37" s="196">
        <v>15.21509821250392</v>
      </c>
      <c r="F37" s="203">
        <v>6.2103372580323288</v>
      </c>
    </row>
    <row r="38" spans="1:6" x14ac:dyDescent="0.2">
      <c r="A38" s="136" t="s">
        <v>79</v>
      </c>
      <c r="B38" s="212">
        <v>37.088747349532753</v>
      </c>
      <c r="C38" s="199">
        <v>62.911252650467297</v>
      </c>
      <c r="D38" s="199">
        <v>58.013360176649599</v>
      </c>
      <c r="E38" s="200">
        <v>2.7102844433458926</v>
      </c>
      <c r="F38" s="201">
        <v>2.1876080304718033</v>
      </c>
    </row>
    <row r="39" spans="1:6" x14ac:dyDescent="0.2">
      <c r="A39" s="63" t="s">
        <v>80</v>
      </c>
      <c r="B39" s="214">
        <v>27.373510507585923</v>
      </c>
      <c r="C39" s="195">
        <v>72.62648949241408</v>
      </c>
      <c r="D39" s="195">
        <v>66.411612128275706</v>
      </c>
      <c r="E39" s="196">
        <v>2.3764488222334972</v>
      </c>
      <c r="F39" s="203">
        <v>3.8384285419048716</v>
      </c>
    </row>
    <row r="40" spans="1:6" x14ac:dyDescent="0.2">
      <c r="A40" s="136" t="s">
        <v>81</v>
      </c>
      <c r="B40" s="212">
        <v>18.619934282584886</v>
      </c>
      <c r="C40" s="199">
        <v>81.380065717415121</v>
      </c>
      <c r="D40" s="199">
        <v>54.107338444687848</v>
      </c>
      <c r="E40" s="200">
        <v>13.800657174151151</v>
      </c>
      <c r="F40" s="201">
        <v>13.472070098576122</v>
      </c>
    </row>
    <row r="41" spans="1:6" x14ac:dyDescent="0.2">
      <c r="A41" s="66" t="s">
        <v>112</v>
      </c>
      <c r="B41" s="214">
        <v>25.16395676422546</v>
      </c>
      <c r="C41" s="195">
        <v>74.836043235774468</v>
      </c>
      <c r="D41" s="195">
        <v>66.483803942738746</v>
      </c>
      <c r="E41" s="196">
        <v>4.3656884170547636</v>
      </c>
      <c r="F41" s="203">
        <v>3.9865508759809529</v>
      </c>
    </row>
    <row r="42" spans="1:6" x14ac:dyDescent="0.2">
      <c r="A42" s="136" t="s">
        <v>193</v>
      </c>
      <c r="B42" s="212">
        <v>24.038463582562979</v>
      </c>
      <c r="C42" s="199">
        <v>75.961536417437046</v>
      </c>
      <c r="D42" s="199">
        <v>63.792036570763685</v>
      </c>
      <c r="E42" s="200">
        <v>5.0006178580079244</v>
      </c>
      <c r="F42" s="201">
        <v>7.168881988665424</v>
      </c>
    </row>
    <row r="43" spans="1:6" x14ac:dyDescent="0.2">
      <c r="A43" s="552" t="s">
        <v>314</v>
      </c>
      <c r="B43" s="552"/>
      <c r="C43" s="552"/>
      <c r="D43" s="552"/>
      <c r="E43" s="552"/>
      <c r="F43" s="552"/>
    </row>
    <row r="44" spans="1:6" s="15" customFormat="1" x14ac:dyDescent="0.2">
      <c r="A44" s="67" t="s">
        <v>194</v>
      </c>
      <c r="B44" s="215" t="s">
        <v>3</v>
      </c>
      <c r="C44" s="193" t="s">
        <v>3</v>
      </c>
      <c r="D44" s="193" t="s">
        <v>3</v>
      </c>
      <c r="E44" s="193" t="s">
        <v>3</v>
      </c>
      <c r="F44" s="216" t="s">
        <v>3</v>
      </c>
    </row>
    <row r="45" spans="1:6" x14ac:dyDescent="0.2">
      <c r="A45" s="273" t="s">
        <v>138</v>
      </c>
      <c r="B45" s="277">
        <v>16.2</v>
      </c>
      <c r="C45" s="278">
        <v>83.790820067675583</v>
      </c>
      <c r="D45" s="278">
        <v>65.951384152711199</v>
      </c>
      <c r="E45" s="279">
        <v>11.069794022853889</v>
      </c>
      <c r="F45" s="280">
        <v>6.7696418921105037</v>
      </c>
    </row>
    <row r="46" spans="1:6" s="15" customFormat="1" x14ac:dyDescent="0.2">
      <c r="A46" s="67" t="s">
        <v>141</v>
      </c>
      <c r="B46" s="215" t="s">
        <v>3</v>
      </c>
      <c r="C46" s="193" t="s">
        <v>3</v>
      </c>
      <c r="D46" s="193" t="s">
        <v>3</v>
      </c>
      <c r="E46" s="193" t="s">
        <v>3</v>
      </c>
      <c r="F46" s="216" t="s">
        <v>3</v>
      </c>
    </row>
    <row r="47" spans="1:6" x14ac:dyDescent="0.2">
      <c r="A47" s="273" t="s">
        <v>140</v>
      </c>
      <c r="B47" s="274" t="s">
        <v>3</v>
      </c>
      <c r="C47" s="275" t="s">
        <v>3</v>
      </c>
      <c r="D47" s="275" t="s">
        <v>3</v>
      </c>
      <c r="E47" s="275" t="s">
        <v>3</v>
      </c>
      <c r="F47" s="276" t="s">
        <v>3</v>
      </c>
    </row>
    <row r="48" spans="1:6" s="15" customFormat="1" x14ac:dyDescent="0.2">
      <c r="A48" s="67" t="s">
        <v>195</v>
      </c>
      <c r="B48" s="215" t="s">
        <v>3</v>
      </c>
      <c r="C48" s="193" t="s">
        <v>3</v>
      </c>
      <c r="D48" s="193" t="s">
        <v>3</v>
      </c>
      <c r="E48" s="193" t="s">
        <v>3</v>
      </c>
      <c r="F48" s="216" t="s">
        <v>3</v>
      </c>
    </row>
    <row r="49" spans="1:6" x14ac:dyDescent="0.2">
      <c r="A49" s="273" t="s">
        <v>196</v>
      </c>
      <c r="B49" s="274" t="s">
        <v>3</v>
      </c>
      <c r="C49" s="275" t="s">
        <v>3</v>
      </c>
      <c r="D49" s="275" t="s">
        <v>3</v>
      </c>
      <c r="E49" s="275" t="s">
        <v>3</v>
      </c>
      <c r="F49" s="276" t="s">
        <v>3</v>
      </c>
    </row>
    <row r="50" spans="1:6" s="15" customFormat="1" x14ac:dyDescent="0.2">
      <c r="A50" s="67" t="s">
        <v>197</v>
      </c>
      <c r="B50" s="215" t="s">
        <v>3</v>
      </c>
      <c r="C50" s="193" t="s">
        <v>3</v>
      </c>
      <c r="D50" s="193" t="s">
        <v>3</v>
      </c>
      <c r="E50" s="193" t="s">
        <v>3</v>
      </c>
      <c r="F50" s="216" t="s">
        <v>3</v>
      </c>
    </row>
    <row r="51" spans="1:6" x14ac:dyDescent="0.2">
      <c r="A51" s="273" t="s">
        <v>142</v>
      </c>
      <c r="B51" s="274" t="s">
        <v>3</v>
      </c>
      <c r="C51" s="275" t="s">
        <v>3</v>
      </c>
      <c r="D51" s="275" t="s">
        <v>3</v>
      </c>
      <c r="E51" s="275" t="s">
        <v>3</v>
      </c>
      <c r="F51" s="276" t="s">
        <v>3</v>
      </c>
    </row>
    <row r="52" spans="1:6" s="39" customFormat="1" x14ac:dyDescent="0.2">
      <c r="A52" s="284" t="s">
        <v>198</v>
      </c>
      <c r="B52" s="281" t="s">
        <v>3</v>
      </c>
      <c r="C52" s="282" t="s">
        <v>3</v>
      </c>
      <c r="D52" s="282" t="s">
        <v>3</v>
      </c>
      <c r="E52" s="282" t="s">
        <v>3</v>
      </c>
      <c r="F52" s="283" t="s">
        <v>3</v>
      </c>
    </row>
    <row r="53" spans="1:6" x14ac:dyDescent="0.2">
      <c r="A53" s="13" t="s">
        <v>432</v>
      </c>
    </row>
    <row r="58" spans="1:6" ht="15" customHeight="1" x14ac:dyDescent="0.2"/>
  </sheetData>
  <mergeCells count="8">
    <mergeCell ref="A2:F2"/>
    <mergeCell ref="A3:A5"/>
    <mergeCell ref="B5:F5"/>
    <mergeCell ref="A8:F8"/>
    <mergeCell ref="A43:F43"/>
    <mergeCell ref="D3:F3"/>
    <mergeCell ref="C3:C4"/>
    <mergeCell ref="B3:B4"/>
  </mergeCells>
  <phoneticPr fontId="44" type="noConversion"/>
  <hyperlinks>
    <hyperlink ref="A1" location="Inhalt!A1" display="Inhalt!A1"/>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F5</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pageSetUpPr fitToPage="1"/>
  </sheetPr>
  <dimension ref="A1:M40"/>
  <sheetViews>
    <sheetView zoomScaleNormal="100" workbookViewId="0"/>
  </sheetViews>
  <sheetFormatPr baseColWidth="10" defaultRowHeight="12.75" x14ac:dyDescent="0.2"/>
  <cols>
    <col min="1" max="1" width="25.7109375" customWidth="1"/>
    <col min="2" max="10" width="11.140625" customWidth="1"/>
  </cols>
  <sheetData>
    <row r="1" spans="1:10" ht="25.5" customHeight="1" x14ac:dyDescent="0.2">
      <c r="A1" s="416" t="s">
        <v>52</v>
      </c>
    </row>
    <row r="2" spans="1:10" ht="31.5" customHeight="1" x14ac:dyDescent="0.2">
      <c r="A2" s="472" t="s">
        <v>375</v>
      </c>
      <c r="B2" s="472"/>
      <c r="C2" s="472"/>
      <c r="D2" s="472"/>
      <c r="E2" s="472"/>
      <c r="F2" s="472"/>
      <c r="G2" s="472"/>
      <c r="H2" s="472"/>
      <c r="I2" s="472"/>
      <c r="J2" s="472"/>
    </row>
    <row r="3" spans="1:10" ht="25.5" customHeight="1" x14ac:dyDescent="0.2">
      <c r="A3" s="560" t="s">
        <v>163</v>
      </c>
      <c r="B3" s="500" t="s">
        <v>161</v>
      </c>
      <c r="C3" s="535"/>
      <c r="D3" s="535"/>
      <c r="E3" s="535"/>
      <c r="F3" s="535"/>
      <c r="G3" s="535"/>
      <c r="H3" s="500" t="s">
        <v>162</v>
      </c>
      <c r="I3" s="535"/>
      <c r="J3" s="535"/>
    </row>
    <row r="4" spans="1:10" ht="26.25" customHeight="1" x14ac:dyDescent="0.2">
      <c r="A4" s="561"/>
      <c r="B4" s="500" t="s">
        <v>116</v>
      </c>
      <c r="C4" s="536"/>
      <c r="D4" s="500" t="s">
        <v>86</v>
      </c>
      <c r="E4" s="535"/>
      <c r="F4" s="535"/>
      <c r="G4" s="535"/>
      <c r="H4" s="287" t="s">
        <v>356</v>
      </c>
      <c r="I4" s="500" t="s">
        <v>86</v>
      </c>
      <c r="J4" s="535"/>
    </row>
    <row r="5" spans="1:10" ht="27.75" customHeight="1" x14ac:dyDescent="0.2">
      <c r="A5" s="561"/>
      <c r="B5" s="500" t="s">
        <v>236</v>
      </c>
      <c r="C5" s="536"/>
      <c r="D5" s="496" t="s">
        <v>236</v>
      </c>
      <c r="E5" s="496"/>
      <c r="F5" s="496" t="s">
        <v>235</v>
      </c>
      <c r="G5" s="496"/>
      <c r="H5" s="545" t="s">
        <v>355</v>
      </c>
      <c r="I5" s="545" t="s">
        <v>355</v>
      </c>
      <c r="J5" s="565" t="s">
        <v>235</v>
      </c>
    </row>
    <row r="6" spans="1:10" ht="38.25" customHeight="1" x14ac:dyDescent="0.2">
      <c r="A6" s="561"/>
      <c r="B6" s="137" t="s">
        <v>345</v>
      </c>
      <c r="C6" s="137" t="s">
        <v>344</v>
      </c>
      <c r="D6" s="137" t="s">
        <v>345</v>
      </c>
      <c r="E6" s="137" t="s">
        <v>344</v>
      </c>
      <c r="F6" s="137" t="s">
        <v>345</v>
      </c>
      <c r="G6" s="137" t="s">
        <v>344</v>
      </c>
      <c r="H6" s="547"/>
      <c r="I6" s="547"/>
      <c r="J6" s="566"/>
    </row>
    <row r="7" spans="1:10" x14ac:dyDescent="0.2">
      <c r="A7" s="562"/>
      <c r="B7" s="540" t="s">
        <v>41</v>
      </c>
      <c r="C7" s="564"/>
      <c r="D7" s="564"/>
      <c r="E7" s="564"/>
      <c r="F7" s="564"/>
      <c r="G7" s="564"/>
      <c r="H7" s="564"/>
      <c r="I7" s="564"/>
      <c r="J7" s="564"/>
    </row>
    <row r="8" spans="1:10" ht="12.75" customHeight="1" x14ac:dyDescent="0.2">
      <c r="A8" s="184"/>
      <c r="B8" s="552" t="s">
        <v>164</v>
      </c>
      <c r="C8" s="559"/>
      <c r="D8" s="559"/>
      <c r="E8" s="559"/>
      <c r="F8" s="559"/>
      <c r="G8" s="559"/>
      <c r="H8" s="559"/>
      <c r="I8" s="559"/>
      <c r="J8" s="559"/>
    </row>
    <row r="9" spans="1:10" x14ac:dyDescent="0.2">
      <c r="A9" s="51" t="s">
        <v>165</v>
      </c>
      <c r="B9" s="223">
        <v>21</v>
      </c>
      <c r="C9" s="224" t="s">
        <v>258</v>
      </c>
      <c r="D9" s="221" t="s">
        <v>260</v>
      </c>
      <c r="E9" s="223">
        <v>16</v>
      </c>
      <c r="F9" s="221" t="s">
        <v>249</v>
      </c>
      <c r="G9" s="225" t="s">
        <v>264</v>
      </c>
      <c r="H9" s="226">
        <v>37</v>
      </c>
      <c r="I9" s="224">
        <v>32</v>
      </c>
      <c r="J9" s="227">
        <v>28</v>
      </c>
    </row>
    <row r="10" spans="1:10" ht="13.5" x14ac:dyDescent="0.2">
      <c r="A10" s="138" t="s">
        <v>170</v>
      </c>
      <c r="B10" s="228">
        <v>56</v>
      </c>
      <c r="C10" s="229" t="s">
        <v>259</v>
      </c>
      <c r="D10" s="222" t="s">
        <v>261</v>
      </c>
      <c r="E10" s="232">
        <v>74</v>
      </c>
      <c r="F10" s="222" t="s">
        <v>268</v>
      </c>
      <c r="G10" s="230" t="s">
        <v>265</v>
      </c>
      <c r="H10" s="228">
        <v>40</v>
      </c>
      <c r="I10" s="229">
        <v>51</v>
      </c>
      <c r="J10" s="231">
        <v>31</v>
      </c>
    </row>
    <row r="11" spans="1:10" x14ac:dyDescent="0.2">
      <c r="A11" s="51" t="s">
        <v>166</v>
      </c>
      <c r="B11" s="223">
        <v>17</v>
      </c>
      <c r="C11" s="224" t="s">
        <v>234</v>
      </c>
      <c r="D11" s="221" t="s">
        <v>262</v>
      </c>
      <c r="E11" s="223">
        <v>6</v>
      </c>
      <c r="F11" s="221" t="s">
        <v>269</v>
      </c>
      <c r="G11" s="225" t="s">
        <v>266</v>
      </c>
      <c r="H11" s="226">
        <v>18</v>
      </c>
      <c r="I11" s="224">
        <v>12</v>
      </c>
      <c r="J11" s="227">
        <v>23</v>
      </c>
    </row>
    <row r="12" spans="1:10" x14ac:dyDescent="0.2">
      <c r="A12" s="138" t="s">
        <v>167</v>
      </c>
      <c r="B12" s="228">
        <v>4</v>
      </c>
      <c r="C12" s="229" t="s">
        <v>211</v>
      </c>
      <c r="D12" s="222" t="s">
        <v>171</v>
      </c>
      <c r="E12" s="232">
        <v>1</v>
      </c>
      <c r="F12" s="222" t="s">
        <v>249</v>
      </c>
      <c r="G12" s="230" t="s">
        <v>211</v>
      </c>
      <c r="H12" s="228">
        <v>4</v>
      </c>
      <c r="I12" s="229">
        <v>4</v>
      </c>
      <c r="J12" s="231">
        <v>11</v>
      </c>
    </row>
    <row r="13" spans="1:10" x14ac:dyDescent="0.2">
      <c r="A13" s="51" t="s">
        <v>168</v>
      </c>
      <c r="B13" s="223">
        <v>0</v>
      </c>
      <c r="C13" s="224" t="s">
        <v>214</v>
      </c>
      <c r="D13" s="221" t="s">
        <v>104</v>
      </c>
      <c r="E13" s="223">
        <v>1</v>
      </c>
      <c r="F13" s="221" t="s">
        <v>104</v>
      </c>
      <c r="G13" s="225" t="s">
        <v>267</v>
      </c>
      <c r="H13" s="226">
        <v>0</v>
      </c>
      <c r="I13" s="224">
        <v>1</v>
      </c>
      <c r="J13" s="227">
        <v>4</v>
      </c>
    </row>
    <row r="14" spans="1:10" x14ac:dyDescent="0.2">
      <c r="A14" s="138" t="s">
        <v>169</v>
      </c>
      <c r="B14" s="228">
        <v>2</v>
      </c>
      <c r="C14" s="229" t="s">
        <v>173</v>
      </c>
      <c r="D14" s="222" t="s">
        <v>263</v>
      </c>
      <c r="E14" s="232">
        <v>2</v>
      </c>
      <c r="F14" s="222" t="s">
        <v>171</v>
      </c>
      <c r="G14" s="230" t="s">
        <v>211</v>
      </c>
      <c r="H14" s="228">
        <v>1</v>
      </c>
      <c r="I14" s="229">
        <v>1</v>
      </c>
      <c r="J14" s="231">
        <v>2</v>
      </c>
    </row>
    <row r="15" spans="1:10" ht="12.75" customHeight="1" x14ac:dyDescent="0.2">
      <c r="A15" s="184"/>
      <c r="B15" s="552" t="s">
        <v>175</v>
      </c>
      <c r="C15" s="559"/>
      <c r="D15" s="559"/>
      <c r="E15" s="559"/>
      <c r="F15" s="559"/>
      <c r="G15" s="559"/>
      <c r="H15" s="559"/>
      <c r="I15" s="559"/>
      <c r="J15" s="559"/>
    </row>
    <row r="16" spans="1:10" x14ac:dyDescent="0.2">
      <c r="A16" s="74" t="s">
        <v>176</v>
      </c>
      <c r="B16" s="233">
        <v>76</v>
      </c>
      <c r="C16" s="225" t="s">
        <v>270</v>
      </c>
      <c r="D16" s="221" t="s">
        <v>218</v>
      </c>
      <c r="E16" s="233">
        <v>44</v>
      </c>
      <c r="F16" s="221" t="s">
        <v>273</v>
      </c>
      <c r="G16" s="234">
        <v>41</v>
      </c>
      <c r="H16" s="233">
        <v>84</v>
      </c>
      <c r="I16" s="233">
        <v>66</v>
      </c>
      <c r="J16" s="235">
        <v>45</v>
      </c>
    </row>
    <row r="17" spans="1:13" x14ac:dyDescent="0.2">
      <c r="A17" s="138" t="s">
        <v>207</v>
      </c>
      <c r="B17" s="236">
        <v>6</v>
      </c>
      <c r="C17" s="230" t="s">
        <v>267</v>
      </c>
      <c r="D17" s="222" t="s">
        <v>263</v>
      </c>
      <c r="E17" s="229">
        <v>2</v>
      </c>
      <c r="F17" s="222" t="s">
        <v>105</v>
      </c>
      <c r="G17" s="237">
        <v>3</v>
      </c>
      <c r="H17" s="230" t="s">
        <v>213</v>
      </c>
      <c r="I17" s="230" t="s">
        <v>213</v>
      </c>
      <c r="J17" s="238" t="s">
        <v>172</v>
      </c>
    </row>
    <row r="18" spans="1:13" x14ac:dyDescent="0.2">
      <c r="A18" s="51" t="s">
        <v>208</v>
      </c>
      <c r="B18" s="233">
        <v>11</v>
      </c>
      <c r="C18" s="225" t="s">
        <v>271</v>
      </c>
      <c r="D18" s="221" t="s">
        <v>272</v>
      </c>
      <c r="E18" s="233">
        <v>26</v>
      </c>
      <c r="F18" s="221" t="s">
        <v>272</v>
      </c>
      <c r="G18" s="233">
        <v>22</v>
      </c>
      <c r="H18" s="233">
        <v>7</v>
      </c>
      <c r="I18" s="233">
        <v>19</v>
      </c>
      <c r="J18" s="235">
        <v>20</v>
      </c>
      <c r="K18" s="2"/>
      <c r="L18" s="2"/>
      <c r="M18" s="2"/>
    </row>
    <row r="19" spans="1:13" x14ac:dyDescent="0.2">
      <c r="A19" s="138" t="s">
        <v>209</v>
      </c>
      <c r="B19" s="237">
        <v>3</v>
      </c>
      <c r="C19" s="230" t="s">
        <v>233</v>
      </c>
      <c r="D19" s="222" t="s">
        <v>104</v>
      </c>
      <c r="E19" s="237">
        <v>25</v>
      </c>
      <c r="F19" s="222" t="s">
        <v>230</v>
      </c>
      <c r="G19" s="237">
        <v>18</v>
      </c>
      <c r="H19" s="237">
        <v>1</v>
      </c>
      <c r="I19" s="237">
        <v>6</v>
      </c>
      <c r="J19" s="239">
        <v>8</v>
      </c>
      <c r="K19" s="2"/>
      <c r="L19" s="2"/>
      <c r="M19" s="2"/>
    </row>
    <row r="20" spans="1:13" x14ac:dyDescent="0.2">
      <c r="A20" s="75" t="s">
        <v>210</v>
      </c>
      <c r="B20" s="233">
        <v>4</v>
      </c>
      <c r="C20" s="225" t="s">
        <v>172</v>
      </c>
      <c r="D20" s="221" t="s">
        <v>212</v>
      </c>
      <c r="E20" s="233">
        <v>3</v>
      </c>
      <c r="F20" s="221" t="s">
        <v>274</v>
      </c>
      <c r="G20" s="233">
        <v>16</v>
      </c>
      <c r="H20" s="233">
        <v>5</v>
      </c>
      <c r="I20" s="233">
        <v>6</v>
      </c>
      <c r="J20" s="235">
        <v>20</v>
      </c>
      <c r="K20" s="2"/>
      <c r="L20" s="2"/>
      <c r="M20" s="2"/>
    </row>
    <row r="21" spans="1:13" x14ac:dyDescent="0.2">
      <c r="A21" s="184"/>
      <c r="B21" s="552" t="s">
        <v>215</v>
      </c>
      <c r="C21" s="559"/>
      <c r="D21" s="559"/>
      <c r="E21" s="559"/>
      <c r="F21" s="559"/>
      <c r="G21" s="559"/>
      <c r="H21" s="559"/>
      <c r="I21" s="559"/>
      <c r="J21" s="559"/>
      <c r="K21" s="2"/>
      <c r="L21" s="2"/>
      <c r="M21" s="2"/>
    </row>
    <row r="22" spans="1:13" x14ac:dyDescent="0.2">
      <c r="A22" s="76" t="s">
        <v>69</v>
      </c>
      <c r="B22" s="233">
        <v>63</v>
      </c>
      <c r="C22" s="225" t="s">
        <v>275</v>
      </c>
      <c r="D22" s="221" t="s">
        <v>276</v>
      </c>
      <c r="E22" s="233">
        <v>84</v>
      </c>
      <c r="F22" s="221" t="s">
        <v>274</v>
      </c>
      <c r="G22" s="233">
        <v>62</v>
      </c>
      <c r="H22" s="233">
        <v>64</v>
      </c>
      <c r="I22" s="233">
        <v>67</v>
      </c>
      <c r="J22" s="235">
        <v>43</v>
      </c>
      <c r="K22" s="2"/>
      <c r="L22" s="2"/>
      <c r="M22" s="2"/>
    </row>
    <row r="23" spans="1:13" x14ac:dyDescent="0.2">
      <c r="A23" s="138" t="s">
        <v>216</v>
      </c>
      <c r="B23" s="237">
        <v>24</v>
      </c>
      <c r="C23" s="230" t="s">
        <v>264</v>
      </c>
      <c r="D23" s="222" t="s">
        <v>277</v>
      </c>
      <c r="E23" s="237">
        <v>11</v>
      </c>
      <c r="F23" s="222" t="s">
        <v>261</v>
      </c>
      <c r="G23" s="237">
        <v>21</v>
      </c>
      <c r="H23" s="237">
        <v>21</v>
      </c>
      <c r="I23" s="237">
        <v>22</v>
      </c>
      <c r="J23" s="239">
        <v>33</v>
      </c>
    </row>
    <row r="24" spans="1:13" x14ac:dyDescent="0.2">
      <c r="A24" s="76" t="s">
        <v>217</v>
      </c>
      <c r="B24" s="233">
        <v>2</v>
      </c>
      <c r="C24" s="225" t="s">
        <v>250</v>
      </c>
      <c r="D24" s="221" t="s">
        <v>171</v>
      </c>
      <c r="E24" s="233">
        <v>1</v>
      </c>
      <c r="F24" s="221" t="s">
        <v>263</v>
      </c>
      <c r="G24" s="233">
        <v>7</v>
      </c>
      <c r="H24" s="233">
        <v>5</v>
      </c>
      <c r="I24" s="233">
        <v>4</v>
      </c>
      <c r="J24" s="235">
        <v>5</v>
      </c>
    </row>
    <row r="25" spans="1:13" x14ac:dyDescent="0.2">
      <c r="A25" s="185" t="s">
        <v>129</v>
      </c>
      <c r="B25" s="241">
        <v>11</v>
      </c>
      <c r="C25" s="242" t="s">
        <v>173</v>
      </c>
      <c r="D25" s="240" t="s">
        <v>278</v>
      </c>
      <c r="E25" s="241">
        <v>4</v>
      </c>
      <c r="F25" s="240" t="s">
        <v>260</v>
      </c>
      <c r="G25" s="243">
        <v>10</v>
      </c>
      <c r="H25" s="241">
        <v>10</v>
      </c>
      <c r="I25" s="241">
        <v>7</v>
      </c>
      <c r="J25" s="244">
        <v>19</v>
      </c>
    </row>
    <row r="26" spans="1:13" x14ac:dyDescent="0.2">
      <c r="A26" s="184"/>
      <c r="B26" s="552" t="s">
        <v>305</v>
      </c>
      <c r="C26" s="559"/>
      <c r="D26" s="559"/>
      <c r="E26" s="559"/>
      <c r="F26" s="559"/>
      <c r="G26" s="559"/>
      <c r="H26" s="559"/>
      <c r="I26" s="559"/>
      <c r="J26" s="559"/>
    </row>
    <row r="27" spans="1:13" x14ac:dyDescent="0.2">
      <c r="A27" s="76" t="s">
        <v>108</v>
      </c>
      <c r="B27" s="233">
        <v>14</v>
      </c>
      <c r="C27" s="225" t="s">
        <v>242</v>
      </c>
      <c r="D27" s="221" t="s">
        <v>244</v>
      </c>
      <c r="E27" s="233">
        <v>59</v>
      </c>
      <c r="F27" s="221" t="s">
        <v>246</v>
      </c>
      <c r="G27" s="233">
        <v>49</v>
      </c>
      <c r="H27" s="233">
        <v>19</v>
      </c>
      <c r="I27" s="233">
        <v>39</v>
      </c>
      <c r="J27" s="235">
        <v>31</v>
      </c>
    </row>
    <row r="28" spans="1:13" x14ac:dyDescent="0.2">
      <c r="A28" s="138" t="s">
        <v>239</v>
      </c>
      <c r="B28" s="237">
        <v>60</v>
      </c>
      <c r="C28" s="230" t="s">
        <v>243</v>
      </c>
      <c r="D28" s="222" t="s">
        <v>245</v>
      </c>
      <c r="E28" s="237">
        <v>34</v>
      </c>
      <c r="F28" s="222" t="s">
        <v>247</v>
      </c>
      <c r="G28" s="237">
        <v>33</v>
      </c>
      <c r="H28" s="237">
        <v>60</v>
      </c>
      <c r="I28" s="237">
        <v>46</v>
      </c>
      <c r="J28" s="239">
        <v>42</v>
      </c>
    </row>
    <row r="29" spans="1:13" x14ac:dyDescent="0.2">
      <c r="A29" s="76" t="s">
        <v>240</v>
      </c>
      <c r="B29" s="233">
        <v>24</v>
      </c>
      <c r="C29" s="225" t="s">
        <v>266</v>
      </c>
      <c r="D29" s="221" t="s">
        <v>174</v>
      </c>
      <c r="E29" s="233">
        <v>6</v>
      </c>
      <c r="F29" s="221" t="s">
        <v>260</v>
      </c>
      <c r="G29" s="233">
        <v>13</v>
      </c>
      <c r="H29" s="233">
        <v>16</v>
      </c>
      <c r="I29" s="233">
        <v>13</v>
      </c>
      <c r="J29" s="235">
        <v>18</v>
      </c>
    </row>
    <row r="30" spans="1:13" x14ac:dyDescent="0.2">
      <c r="A30" s="139" t="s">
        <v>241</v>
      </c>
      <c r="B30" s="241">
        <v>2</v>
      </c>
      <c r="C30" s="242" t="s">
        <v>214</v>
      </c>
      <c r="D30" s="240" t="s">
        <v>171</v>
      </c>
      <c r="E30" s="241">
        <v>1</v>
      </c>
      <c r="F30" s="240" t="s">
        <v>268</v>
      </c>
      <c r="G30" s="243">
        <v>5</v>
      </c>
      <c r="H30" s="241">
        <v>5</v>
      </c>
      <c r="I30" s="241">
        <v>2</v>
      </c>
      <c r="J30" s="244">
        <v>8</v>
      </c>
    </row>
    <row r="31" spans="1:13" x14ac:dyDescent="0.2">
      <c r="A31" s="182"/>
      <c r="B31" s="552" t="s">
        <v>248</v>
      </c>
      <c r="C31" s="559"/>
      <c r="D31" s="559"/>
      <c r="E31" s="559"/>
      <c r="F31" s="559"/>
      <c r="G31" s="559"/>
      <c r="H31" s="559"/>
      <c r="I31" s="559"/>
      <c r="J31" s="559"/>
    </row>
    <row r="32" spans="1:13" x14ac:dyDescent="0.2">
      <c r="A32" s="76" t="s">
        <v>306</v>
      </c>
      <c r="B32" s="233">
        <v>32</v>
      </c>
      <c r="C32" s="225" t="s">
        <v>299</v>
      </c>
      <c r="D32" s="221" t="s">
        <v>301</v>
      </c>
      <c r="E32" s="233">
        <v>13</v>
      </c>
      <c r="F32" s="221" t="s">
        <v>304</v>
      </c>
      <c r="G32" s="233">
        <v>30</v>
      </c>
      <c r="H32" s="233">
        <v>25</v>
      </c>
      <c r="I32" s="225" t="s">
        <v>303</v>
      </c>
      <c r="J32" s="235">
        <v>31</v>
      </c>
    </row>
    <row r="33" spans="1:10" x14ac:dyDescent="0.2">
      <c r="A33" s="138" t="s">
        <v>251</v>
      </c>
      <c r="B33" s="237">
        <v>68</v>
      </c>
      <c r="C33" s="230" t="s">
        <v>300</v>
      </c>
      <c r="D33" s="222" t="s">
        <v>302</v>
      </c>
      <c r="E33" s="237">
        <v>87</v>
      </c>
      <c r="F33" s="222" t="s">
        <v>247</v>
      </c>
      <c r="G33" s="237">
        <v>70</v>
      </c>
      <c r="H33" s="237">
        <v>75</v>
      </c>
      <c r="I33" s="230" t="s">
        <v>286</v>
      </c>
      <c r="J33" s="239">
        <v>69</v>
      </c>
    </row>
    <row r="34" spans="1:10" x14ac:dyDescent="0.2">
      <c r="A34" s="220"/>
      <c r="B34" s="541" t="s">
        <v>219</v>
      </c>
      <c r="C34" s="564"/>
      <c r="D34" s="564"/>
      <c r="E34" s="564"/>
      <c r="F34" s="564"/>
      <c r="G34" s="564"/>
      <c r="H34" s="564"/>
      <c r="I34" s="564"/>
      <c r="J34" s="564"/>
    </row>
    <row r="35" spans="1:10" x14ac:dyDescent="0.2">
      <c r="A35" s="184"/>
      <c r="B35" s="552" t="s">
        <v>221</v>
      </c>
      <c r="C35" s="559"/>
      <c r="D35" s="559"/>
      <c r="E35" s="559"/>
      <c r="F35" s="559"/>
      <c r="G35" s="559"/>
      <c r="H35" s="559"/>
      <c r="I35" s="559"/>
      <c r="J35" s="559"/>
    </row>
    <row r="36" spans="1:10" x14ac:dyDescent="0.2">
      <c r="A36" s="76" t="s">
        <v>220</v>
      </c>
      <c r="B36" s="221" t="s">
        <v>280</v>
      </c>
      <c r="C36" s="221" t="s">
        <v>279</v>
      </c>
      <c r="D36" s="221" t="s">
        <v>68</v>
      </c>
      <c r="E36" s="221" t="s">
        <v>281</v>
      </c>
      <c r="F36" s="221" t="s">
        <v>68</v>
      </c>
      <c r="G36" s="221" t="s">
        <v>282</v>
      </c>
      <c r="H36" s="221" t="s">
        <v>283</v>
      </c>
      <c r="I36" s="221" t="s">
        <v>284</v>
      </c>
      <c r="J36" s="250" t="s">
        <v>285</v>
      </c>
    </row>
    <row r="37" spans="1:10" x14ac:dyDescent="0.2">
      <c r="A37" s="88" t="s">
        <v>330</v>
      </c>
      <c r="B37" s="246" t="s">
        <v>232</v>
      </c>
      <c r="C37" s="246" t="s">
        <v>286</v>
      </c>
      <c r="D37" s="245">
        <v>50</v>
      </c>
      <c r="E37" s="248">
        <v>216</v>
      </c>
      <c r="F37" s="245">
        <v>48</v>
      </c>
      <c r="G37" s="246" t="s">
        <v>287</v>
      </c>
      <c r="H37" s="247">
        <v>997</v>
      </c>
      <c r="I37" s="247">
        <v>1020</v>
      </c>
      <c r="J37" s="249">
        <v>557</v>
      </c>
    </row>
    <row r="38" spans="1:10" ht="15" customHeight="1" x14ac:dyDescent="0.2">
      <c r="A38" s="567" t="s">
        <v>252</v>
      </c>
      <c r="B38" s="567"/>
      <c r="C38" s="567"/>
      <c r="D38" s="567"/>
      <c r="E38" s="567"/>
      <c r="F38" s="567"/>
      <c r="G38" s="567"/>
      <c r="H38" s="567"/>
      <c r="I38" s="567"/>
      <c r="J38" s="567"/>
    </row>
    <row r="39" spans="1:10" ht="37.5" customHeight="1" x14ac:dyDescent="0.2">
      <c r="A39" s="563" t="s">
        <v>331</v>
      </c>
      <c r="B39" s="563"/>
      <c r="C39" s="563"/>
      <c r="D39" s="563"/>
      <c r="E39" s="563"/>
      <c r="F39" s="563"/>
      <c r="G39" s="563"/>
      <c r="H39" s="563"/>
      <c r="I39" s="563"/>
      <c r="J39" s="563"/>
    </row>
    <row r="40" spans="1:10" x14ac:dyDescent="0.2">
      <c r="A40" s="563" t="s">
        <v>433</v>
      </c>
      <c r="B40" s="563"/>
      <c r="C40" s="563"/>
      <c r="D40" s="563"/>
      <c r="E40" s="563"/>
      <c r="F40" s="563"/>
      <c r="G40" s="563"/>
      <c r="H40" s="563"/>
      <c r="I40" s="563"/>
      <c r="J40" s="563"/>
    </row>
  </sheetData>
  <mergeCells count="24">
    <mergeCell ref="B31:J31"/>
    <mergeCell ref="J5:J6"/>
    <mergeCell ref="A39:J39"/>
    <mergeCell ref="B35:J35"/>
    <mergeCell ref="A38:J38"/>
    <mergeCell ref="B34:J34"/>
    <mergeCell ref="A40:J40"/>
    <mergeCell ref="B5:C5"/>
    <mergeCell ref="D5:E5"/>
    <mergeCell ref="F5:G5"/>
    <mergeCell ref="B26:J26"/>
    <mergeCell ref="I5:I6"/>
    <mergeCell ref="H5:H6"/>
    <mergeCell ref="B7:J7"/>
    <mergeCell ref="B15:J15"/>
    <mergeCell ref="B8:J8"/>
    <mergeCell ref="A2:J2"/>
    <mergeCell ref="B3:G3"/>
    <mergeCell ref="H3:J3"/>
    <mergeCell ref="B4:C4"/>
    <mergeCell ref="D4:G4"/>
    <mergeCell ref="B21:J21"/>
    <mergeCell ref="I4:J4"/>
    <mergeCell ref="A3:A7"/>
  </mergeCells>
  <phoneticPr fontId="44" type="noConversion"/>
  <hyperlinks>
    <hyperlink ref="A1" location="Inhalt!A1" display="Inhalt!A1"/>
  </hyperlinks>
  <pageMargins left="0.70866141732283472" right="0.70866141732283472" top="0.78740157480314965" bottom="0.78740157480314965" header="0.31496062992125984" footer="0.31496062992125984"/>
  <pageSetup paperSize="9" scale="70" orientation="portrait" r:id="rId1"/>
  <headerFooter scaleWithDoc="0">
    <oddHeader>&amp;CBildungsbericht 2014 - (Web-)Tabellen F5</oddHeader>
  </headerFooter>
  <ignoredErrors>
    <ignoredError sqref="C9:G14 B16:J20 B36:J36 B37:C37 G37 B22:J23 B25:J33 B24:E24 G24:J24"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pageSetUpPr fitToPage="1"/>
  </sheetPr>
  <dimension ref="A2:G82"/>
  <sheetViews>
    <sheetView zoomScaleNormal="100" workbookViewId="0">
      <selection activeCell="A83" sqref="A83"/>
    </sheetView>
  </sheetViews>
  <sheetFormatPr baseColWidth="10" defaultRowHeight="12.75" x14ac:dyDescent="0.2"/>
  <cols>
    <col min="1" max="1" width="6.7109375" customWidth="1"/>
  </cols>
  <sheetData>
    <row r="2" spans="1:6" ht="28.5" customHeight="1" x14ac:dyDescent="0.2">
      <c r="A2" s="572" t="s">
        <v>376</v>
      </c>
      <c r="B2" s="572"/>
      <c r="C2" s="572"/>
      <c r="D2" s="572"/>
      <c r="E2" s="572"/>
      <c r="F2" s="572"/>
    </row>
    <row r="3" spans="1:6" x14ac:dyDescent="0.2">
      <c r="A3" s="37"/>
    </row>
    <row r="4" spans="1:6" x14ac:dyDescent="0.2">
      <c r="A4" s="568" t="s">
        <v>83</v>
      </c>
      <c r="B4" s="499" t="s">
        <v>42</v>
      </c>
      <c r="C4" s="499" t="s">
        <v>309</v>
      </c>
      <c r="D4" s="465" t="s">
        <v>143</v>
      </c>
      <c r="E4" s="481"/>
      <c r="F4" s="465" t="s">
        <v>312</v>
      </c>
    </row>
    <row r="5" spans="1:6" ht="36" x14ac:dyDescent="0.2">
      <c r="A5" s="569"/>
      <c r="B5" s="499"/>
      <c r="C5" s="499"/>
      <c r="D5" s="188" t="s">
        <v>310</v>
      </c>
      <c r="E5" s="188" t="s">
        <v>311</v>
      </c>
      <c r="F5" s="465"/>
    </row>
    <row r="6" spans="1:6" x14ac:dyDescent="0.2">
      <c r="A6" s="570"/>
      <c r="B6" s="484" t="s">
        <v>41</v>
      </c>
      <c r="C6" s="485"/>
      <c r="D6" s="485"/>
      <c r="E6" s="485"/>
      <c r="F6" s="485"/>
    </row>
    <row r="7" spans="1:6" x14ac:dyDescent="0.2">
      <c r="A7" s="579" t="s">
        <v>20</v>
      </c>
      <c r="B7" s="580"/>
      <c r="C7" s="580"/>
      <c r="D7" s="580"/>
      <c r="E7" s="580"/>
      <c r="F7" s="581"/>
    </row>
    <row r="8" spans="1:6" x14ac:dyDescent="0.2">
      <c r="A8" s="141">
        <v>1991</v>
      </c>
      <c r="B8" s="144">
        <v>6.9</v>
      </c>
      <c r="C8" s="144">
        <v>5.4</v>
      </c>
      <c r="D8" s="144">
        <v>5.6</v>
      </c>
      <c r="E8" s="144">
        <v>4</v>
      </c>
      <c r="F8" s="145">
        <v>14.5</v>
      </c>
    </row>
    <row r="9" spans="1:6" x14ac:dyDescent="0.2">
      <c r="A9" s="142">
        <v>1992</v>
      </c>
      <c r="B9" s="146">
        <v>7.6</v>
      </c>
      <c r="C9" s="146">
        <v>5.7</v>
      </c>
      <c r="D9" s="146">
        <v>6.1</v>
      </c>
      <c r="E9" s="146">
        <v>3.5</v>
      </c>
      <c r="F9" s="147">
        <v>16.899999999999999</v>
      </c>
    </row>
    <row r="10" spans="1:6" x14ac:dyDescent="0.2">
      <c r="A10" s="141">
        <v>1993</v>
      </c>
      <c r="B10" s="144">
        <v>9.1</v>
      </c>
      <c r="C10" s="144">
        <v>6.8</v>
      </c>
      <c r="D10" s="144">
        <v>7.3</v>
      </c>
      <c r="E10" s="144">
        <v>4.0999999999999996</v>
      </c>
      <c r="F10" s="145">
        <v>20.3</v>
      </c>
    </row>
    <row r="11" spans="1:6" x14ac:dyDescent="0.2">
      <c r="A11" s="142">
        <v>1994</v>
      </c>
      <c r="B11" s="146">
        <v>9.1999999999999993</v>
      </c>
      <c r="C11" s="146">
        <v>6.8</v>
      </c>
      <c r="D11" s="146">
        <v>7.4</v>
      </c>
      <c r="E11" s="146">
        <v>4</v>
      </c>
      <c r="F11" s="147">
        <v>21</v>
      </c>
    </row>
    <row r="12" spans="1:6" x14ac:dyDescent="0.2">
      <c r="A12" s="141">
        <v>1995</v>
      </c>
      <c r="B12" s="144">
        <v>9.3000000000000007</v>
      </c>
      <c r="C12" s="144">
        <v>6.8</v>
      </c>
      <c r="D12" s="144">
        <v>7.4</v>
      </c>
      <c r="E12" s="144">
        <v>4</v>
      </c>
      <c r="F12" s="145">
        <v>21.9</v>
      </c>
    </row>
    <row r="13" spans="1:6" x14ac:dyDescent="0.2">
      <c r="A13" s="142">
        <v>1996</v>
      </c>
      <c r="B13" s="146">
        <v>10.1</v>
      </c>
      <c r="C13" s="146">
        <v>7.4</v>
      </c>
      <c r="D13" s="146">
        <v>8.1</v>
      </c>
      <c r="E13" s="146">
        <v>3.7</v>
      </c>
      <c r="F13" s="147">
        <v>24.2</v>
      </c>
    </row>
    <row r="14" spans="1:6" x14ac:dyDescent="0.2">
      <c r="A14" s="141">
        <v>1997</v>
      </c>
      <c r="B14" s="144">
        <v>11.3</v>
      </c>
      <c r="C14" s="144">
        <v>8.3000000000000007</v>
      </c>
      <c r="D14" s="144">
        <v>9.3000000000000007</v>
      </c>
      <c r="E14" s="144">
        <v>4</v>
      </c>
      <c r="F14" s="145">
        <v>26.9</v>
      </c>
    </row>
    <row r="15" spans="1:6" x14ac:dyDescent="0.2">
      <c r="A15" s="142">
        <v>1998</v>
      </c>
      <c r="B15" s="146">
        <v>10.5</v>
      </c>
      <c r="C15" s="146">
        <v>7.6</v>
      </c>
      <c r="D15" s="146">
        <v>8.5</v>
      </c>
      <c r="E15" s="146">
        <v>3.4</v>
      </c>
      <c r="F15" s="147">
        <v>25.8</v>
      </c>
    </row>
    <row r="16" spans="1:6" x14ac:dyDescent="0.2">
      <c r="A16" s="141">
        <v>1999</v>
      </c>
      <c r="B16" s="144">
        <v>10.3</v>
      </c>
      <c r="C16" s="144">
        <v>7.7</v>
      </c>
      <c r="D16" s="144">
        <v>8.6999999999999993</v>
      </c>
      <c r="E16" s="144">
        <v>3.4</v>
      </c>
      <c r="F16" s="145">
        <v>23.4</v>
      </c>
    </row>
    <row r="17" spans="1:6" x14ac:dyDescent="0.2">
      <c r="A17" s="142">
        <v>2000</v>
      </c>
      <c r="B17" s="146">
        <v>9.6</v>
      </c>
      <c r="C17" s="146">
        <v>7.1</v>
      </c>
      <c r="D17" s="146">
        <v>8.1</v>
      </c>
      <c r="E17" s="146">
        <v>2.9</v>
      </c>
      <c r="F17" s="147">
        <v>22.2</v>
      </c>
    </row>
    <row r="18" spans="1:6" x14ac:dyDescent="0.2">
      <c r="A18" s="141">
        <v>2001</v>
      </c>
      <c r="B18" s="144">
        <v>9.6999999999999993</v>
      </c>
      <c r="C18" s="144">
        <v>7.3</v>
      </c>
      <c r="D18" s="144">
        <v>8.3000000000000007</v>
      </c>
      <c r="E18" s="144">
        <v>3</v>
      </c>
      <c r="F18" s="145">
        <v>22.1</v>
      </c>
    </row>
    <row r="19" spans="1:6" x14ac:dyDescent="0.2">
      <c r="A19" s="142">
        <v>2002</v>
      </c>
      <c r="B19" s="146">
        <v>10.199999999999999</v>
      </c>
      <c r="C19" s="146">
        <v>7.9</v>
      </c>
      <c r="D19" s="146">
        <v>8.8000000000000007</v>
      </c>
      <c r="E19" s="146">
        <v>3.7</v>
      </c>
      <c r="F19" s="147">
        <v>22.6</v>
      </c>
    </row>
    <row r="20" spans="1:6" x14ac:dyDescent="0.2">
      <c r="A20" s="141">
        <v>2003</v>
      </c>
      <c r="B20" s="144">
        <v>10.9</v>
      </c>
      <c r="C20" s="144">
        <v>8.5</v>
      </c>
      <c r="D20" s="144">
        <v>9.6</v>
      </c>
      <c r="E20" s="144">
        <v>4.0999999999999996</v>
      </c>
      <c r="F20" s="145">
        <v>23.5</v>
      </c>
    </row>
    <row r="21" spans="1:6" x14ac:dyDescent="0.2">
      <c r="A21" s="142">
        <v>2004</v>
      </c>
      <c r="B21" s="146">
        <v>11.2</v>
      </c>
      <c r="C21" s="146">
        <v>8.6999999999999993</v>
      </c>
      <c r="D21" s="146">
        <v>9.9</v>
      </c>
      <c r="E21" s="146">
        <v>4</v>
      </c>
      <c r="F21" s="147">
        <v>24.6</v>
      </c>
    </row>
    <row r="22" spans="1:6" x14ac:dyDescent="0.2">
      <c r="A22" s="141">
        <v>2005</v>
      </c>
      <c r="B22" s="144">
        <v>11.8</v>
      </c>
      <c r="C22" s="144">
        <v>8.6</v>
      </c>
      <c r="D22" s="144">
        <v>9.6999999999999993</v>
      </c>
      <c r="E22" s="144">
        <v>4.0999999999999996</v>
      </c>
      <c r="F22" s="145">
        <v>26</v>
      </c>
    </row>
    <row r="23" spans="1:6" x14ac:dyDescent="0.2">
      <c r="A23" s="142">
        <v>2006</v>
      </c>
      <c r="B23" s="146">
        <v>10.6</v>
      </c>
      <c r="C23" s="146">
        <v>7.5</v>
      </c>
      <c r="D23" s="146">
        <v>8.5</v>
      </c>
      <c r="E23" s="146">
        <v>3.5</v>
      </c>
      <c r="F23" s="147">
        <v>24</v>
      </c>
    </row>
    <row r="24" spans="1:6" x14ac:dyDescent="0.2">
      <c r="A24" s="141">
        <v>2007</v>
      </c>
      <c r="B24" s="144">
        <v>8.9</v>
      </c>
      <c r="C24" s="144">
        <v>6.1</v>
      </c>
      <c r="D24" s="144">
        <v>7</v>
      </c>
      <c r="E24" s="144">
        <v>2.9</v>
      </c>
      <c r="F24" s="145">
        <v>22.1</v>
      </c>
    </row>
    <row r="25" spans="1:6" x14ac:dyDescent="0.2">
      <c r="A25" s="142">
        <v>2008</v>
      </c>
      <c r="B25" s="146">
        <v>7.7</v>
      </c>
      <c r="C25" s="146">
        <v>5.2</v>
      </c>
      <c r="D25" s="146">
        <v>6</v>
      </c>
      <c r="E25" s="146">
        <v>2.5</v>
      </c>
      <c r="F25" s="147">
        <v>20.100000000000001</v>
      </c>
    </row>
    <row r="26" spans="1:6" x14ac:dyDescent="0.2">
      <c r="A26" s="141">
        <v>2009</v>
      </c>
      <c r="B26" s="144">
        <v>8.4</v>
      </c>
      <c r="C26" s="144">
        <v>5.7</v>
      </c>
      <c r="D26" s="144">
        <v>6.6</v>
      </c>
      <c r="E26" s="144">
        <v>2.5</v>
      </c>
      <c r="F26" s="145">
        <v>21.9</v>
      </c>
    </row>
    <row r="27" spans="1:6" x14ac:dyDescent="0.2">
      <c r="A27" s="142">
        <v>2010</v>
      </c>
      <c r="B27" s="146">
        <v>7.6</v>
      </c>
      <c r="C27" s="146">
        <v>5.0999999999999996</v>
      </c>
      <c r="D27" s="146">
        <v>5.8</v>
      </c>
      <c r="E27" s="146">
        <v>2.4</v>
      </c>
      <c r="F27" s="147">
        <v>20.7</v>
      </c>
    </row>
    <row r="28" spans="1:6" x14ac:dyDescent="0.2">
      <c r="A28" s="141">
        <v>2011</v>
      </c>
      <c r="B28" s="144">
        <v>6.9</v>
      </c>
      <c r="C28" s="144">
        <v>4.5</v>
      </c>
      <c r="D28" s="144">
        <v>5.0999999999999996</v>
      </c>
      <c r="E28" s="144">
        <v>2.4</v>
      </c>
      <c r="F28" s="145">
        <v>19.600000000000001</v>
      </c>
    </row>
    <row r="29" spans="1:6" x14ac:dyDescent="0.2">
      <c r="A29" s="143">
        <v>2012</v>
      </c>
      <c r="B29" s="148">
        <v>6.8</v>
      </c>
      <c r="C29" s="148">
        <v>4.4000000000000004</v>
      </c>
      <c r="D29" s="148">
        <v>5</v>
      </c>
      <c r="E29" s="148">
        <v>2.5</v>
      </c>
      <c r="F29" s="149">
        <v>19</v>
      </c>
    </row>
    <row r="30" spans="1:6" x14ac:dyDescent="0.2">
      <c r="A30" s="573" t="s">
        <v>307</v>
      </c>
      <c r="B30" s="574"/>
      <c r="C30" s="574"/>
      <c r="D30" s="574"/>
      <c r="E30" s="574"/>
      <c r="F30" s="575"/>
    </row>
    <row r="31" spans="1:6" x14ac:dyDescent="0.2">
      <c r="A31" s="141">
        <v>1975</v>
      </c>
      <c r="B31" s="144">
        <v>3.9</v>
      </c>
      <c r="C31" s="144">
        <v>2.6</v>
      </c>
      <c r="D31" s="144">
        <v>2.7</v>
      </c>
      <c r="E31" s="144">
        <v>1.7</v>
      </c>
      <c r="F31" s="145">
        <v>6.1</v>
      </c>
    </row>
    <row r="32" spans="1:6" x14ac:dyDescent="0.2">
      <c r="A32" s="142">
        <v>1980</v>
      </c>
      <c r="B32" s="146">
        <v>3.2</v>
      </c>
      <c r="C32" s="146">
        <v>2.1</v>
      </c>
      <c r="D32" s="146">
        <v>2.1</v>
      </c>
      <c r="E32" s="146">
        <v>1.8</v>
      </c>
      <c r="F32" s="147">
        <v>5.9</v>
      </c>
    </row>
    <row r="33" spans="1:6" x14ac:dyDescent="0.2">
      <c r="A33" s="141">
        <v>1985</v>
      </c>
      <c r="B33" s="144">
        <v>8.1</v>
      </c>
      <c r="C33" s="144">
        <v>5.5</v>
      </c>
      <c r="D33" s="144">
        <v>5.7</v>
      </c>
      <c r="E33" s="144">
        <v>4.4000000000000004</v>
      </c>
      <c r="F33" s="145">
        <v>14.9</v>
      </c>
    </row>
    <row r="34" spans="1:6" x14ac:dyDescent="0.2">
      <c r="A34" s="142">
        <v>1990</v>
      </c>
      <c r="B34" s="146">
        <v>5.9</v>
      </c>
      <c r="C34" s="146">
        <v>4</v>
      </c>
      <c r="D34" s="146">
        <v>4</v>
      </c>
      <c r="E34" s="146">
        <v>3.5</v>
      </c>
      <c r="F34" s="147">
        <v>13.3</v>
      </c>
    </row>
    <row r="35" spans="1:6" x14ac:dyDescent="0.2">
      <c r="A35" s="141">
        <v>1991</v>
      </c>
      <c r="B35" s="144">
        <v>5.4</v>
      </c>
      <c r="C35" s="144">
        <v>3.6</v>
      </c>
      <c r="D35" s="144">
        <v>3.7</v>
      </c>
      <c r="E35" s="144">
        <v>3.1</v>
      </c>
      <c r="F35" s="145">
        <v>12.8</v>
      </c>
    </row>
    <row r="36" spans="1:6" x14ac:dyDescent="0.2">
      <c r="A36" s="142">
        <v>1992</v>
      </c>
      <c r="B36" s="146">
        <v>5.9</v>
      </c>
      <c r="C36" s="146">
        <v>3.8</v>
      </c>
      <c r="D36" s="146">
        <v>4</v>
      </c>
      <c r="E36" s="146">
        <v>3.1</v>
      </c>
      <c r="F36" s="147">
        <v>14.1</v>
      </c>
    </row>
    <row r="37" spans="1:6" x14ac:dyDescent="0.2">
      <c r="A37" s="141">
        <v>1993</v>
      </c>
      <c r="B37" s="144">
        <v>7.5</v>
      </c>
      <c r="C37" s="144">
        <v>5</v>
      </c>
      <c r="D37" s="144">
        <v>5.3</v>
      </c>
      <c r="E37" s="144">
        <v>3.7</v>
      </c>
      <c r="F37" s="145">
        <v>17.600000000000001</v>
      </c>
    </row>
    <row r="38" spans="1:6" x14ac:dyDescent="0.2">
      <c r="A38" s="142">
        <v>1994</v>
      </c>
      <c r="B38" s="146">
        <v>8</v>
      </c>
      <c r="C38" s="146">
        <v>5.4</v>
      </c>
      <c r="D38" s="146">
        <v>5.7</v>
      </c>
      <c r="E38" s="146">
        <v>3.9</v>
      </c>
      <c r="F38" s="147">
        <v>19.100000000000001</v>
      </c>
    </row>
    <row r="39" spans="1:6" x14ac:dyDescent="0.2">
      <c r="A39" s="141">
        <v>1995</v>
      </c>
      <c r="B39" s="144">
        <v>8.1999999999999993</v>
      </c>
      <c r="C39" s="144">
        <v>5.4</v>
      </c>
      <c r="D39" s="144">
        <v>5.8</v>
      </c>
      <c r="E39" s="144">
        <v>3.8</v>
      </c>
      <c r="F39" s="145">
        <v>20</v>
      </c>
    </row>
    <row r="40" spans="1:6" x14ac:dyDescent="0.2">
      <c r="A40" s="142">
        <v>1996</v>
      </c>
      <c r="B40" s="146">
        <v>9</v>
      </c>
      <c r="C40" s="146">
        <v>5.9</v>
      </c>
      <c r="D40" s="146">
        <v>6.4</v>
      </c>
      <c r="E40" s="146">
        <v>3.5</v>
      </c>
      <c r="F40" s="147">
        <v>22.2</v>
      </c>
    </row>
    <row r="41" spans="1:6" x14ac:dyDescent="0.2">
      <c r="A41" s="141">
        <v>1997</v>
      </c>
      <c r="B41" s="144">
        <v>9.5</v>
      </c>
      <c r="C41" s="144">
        <v>6.3</v>
      </c>
      <c r="D41" s="144">
        <v>6.9</v>
      </c>
      <c r="E41" s="144">
        <v>3.6</v>
      </c>
      <c r="F41" s="145">
        <v>24.2</v>
      </c>
    </row>
    <row r="42" spans="1:6" x14ac:dyDescent="0.2">
      <c r="A42" s="142">
        <v>1998</v>
      </c>
      <c r="B42" s="146">
        <v>8.9</v>
      </c>
      <c r="C42" s="146">
        <v>5.8</v>
      </c>
      <c r="D42" s="146">
        <v>6.5</v>
      </c>
      <c r="E42" s="146">
        <v>3.1</v>
      </c>
      <c r="F42" s="147">
        <v>23.3</v>
      </c>
    </row>
    <row r="43" spans="1:6" x14ac:dyDescent="0.2">
      <c r="A43" s="141">
        <v>1999</v>
      </c>
      <c r="B43" s="144">
        <v>8.5</v>
      </c>
      <c r="C43" s="144">
        <v>5.7</v>
      </c>
      <c r="D43" s="144">
        <v>6.3</v>
      </c>
      <c r="E43" s="144">
        <v>3</v>
      </c>
      <c r="F43" s="145">
        <v>20.7</v>
      </c>
    </row>
    <row r="44" spans="1:6" x14ac:dyDescent="0.2">
      <c r="A44" s="142">
        <v>2000</v>
      </c>
      <c r="B44" s="146">
        <v>7.7</v>
      </c>
      <c r="C44" s="146">
        <v>5.0999999999999996</v>
      </c>
      <c r="D44" s="146">
        <v>5.7</v>
      </c>
      <c r="E44" s="146">
        <v>2.5</v>
      </c>
      <c r="F44" s="147">
        <v>19.399999999999999</v>
      </c>
    </row>
    <row r="45" spans="1:6" x14ac:dyDescent="0.2">
      <c r="A45" s="141">
        <v>2001</v>
      </c>
      <c r="B45" s="144">
        <v>7.7</v>
      </c>
      <c r="C45" s="144">
        <v>5.2</v>
      </c>
      <c r="D45" s="144">
        <v>5.8</v>
      </c>
      <c r="E45" s="144">
        <v>2.6</v>
      </c>
      <c r="F45" s="145">
        <v>19.3</v>
      </c>
    </row>
    <row r="46" spans="1:6" x14ac:dyDescent="0.2">
      <c r="A46" s="142">
        <v>2002</v>
      </c>
      <c r="B46" s="146">
        <v>8.3000000000000007</v>
      </c>
      <c r="C46" s="146">
        <v>5.8</v>
      </c>
      <c r="D46" s="146">
        <v>6.4</v>
      </c>
      <c r="E46" s="146">
        <v>3.3</v>
      </c>
      <c r="F46" s="147">
        <v>19.8</v>
      </c>
    </row>
    <row r="47" spans="1:6" x14ac:dyDescent="0.2">
      <c r="A47" s="141">
        <v>2003</v>
      </c>
      <c r="B47" s="144">
        <v>8.9</v>
      </c>
      <c r="C47" s="144">
        <v>6.4</v>
      </c>
      <c r="D47" s="144">
        <v>7.1</v>
      </c>
      <c r="E47" s="144">
        <v>3.6</v>
      </c>
      <c r="F47" s="145">
        <v>20.7</v>
      </c>
    </row>
    <row r="48" spans="1:6" x14ac:dyDescent="0.2">
      <c r="A48" s="142">
        <v>2004</v>
      </c>
      <c r="B48" s="146">
        <v>9.1999999999999993</v>
      </c>
      <c r="C48" s="146">
        <v>6.6</v>
      </c>
      <c r="D48" s="146">
        <v>7.3</v>
      </c>
      <c r="E48" s="146">
        <v>3.5</v>
      </c>
      <c r="F48" s="147">
        <v>21.7</v>
      </c>
    </row>
    <row r="49" spans="1:6" x14ac:dyDescent="0.2">
      <c r="A49" s="141">
        <v>2005</v>
      </c>
      <c r="B49" s="144">
        <v>10.1</v>
      </c>
      <c r="C49" s="144">
        <v>6.7</v>
      </c>
      <c r="D49" s="144">
        <v>7.4</v>
      </c>
      <c r="E49" s="144">
        <v>3.5</v>
      </c>
      <c r="F49" s="145">
        <v>23.7</v>
      </c>
    </row>
    <row r="50" spans="1:6" x14ac:dyDescent="0.2">
      <c r="A50" s="142">
        <v>2006</v>
      </c>
      <c r="B50" s="146">
        <v>9</v>
      </c>
      <c r="C50" s="146">
        <v>5.7</v>
      </c>
      <c r="D50" s="146">
        <v>6.4</v>
      </c>
      <c r="E50" s="146">
        <v>3.1</v>
      </c>
      <c r="F50" s="147">
        <v>21.6</v>
      </c>
    </row>
    <row r="51" spans="1:6" x14ac:dyDescent="0.2">
      <c r="A51" s="141">
        <v>2007</v>
      </c>
      <c r="B51" s="144">
        <v>7.4</v>
      </c>
      <c r="C51" s="144">
        <v>4.5999999999999996</v>
      </c>
      <c r="D51" s="144">
        <v>5.0999999999999996</v>
      </c>
      <c r="E51" s="144">
        <v>2.4</v>
      </c>
      <c r="F51" s="145">
        <v>19.600000000000001</v>
      </c>
    </row>
    <row r="52" spans="1:6" x14ac:dyDescent="0.2">
      <c r="A52" s="142">
        <v>2008</v>
      </c>
      <c r="B52" s="146">
        <v>6.5</v>
      </c>
      <c r="C52" s="146">
        <v>3.9</v>
      </c>
      <c r="D52" s="146">
        <v>4.3</v>
      </c>
      <c r="E52" s="146">
        <v>2.2000000000000002</v>
      </c>
      <c r="F52" s="147">
        <v>18</v>
      </c>
    </row>
    <row r="53" spans="1:6" x14ac:dyDescent="0.2">
      <c r="A53" s="141">
        <v>2009</v>
      </c>
      <c r="B53" s="144">
        <v>7.3</v>
      </c>
      <c r="C53" s="144">
        <v>4.4000000000000004</v>
      </c>
      <c r="D53" s="144">
        <v>5.0999999999999996</v>
      </c>
      <c r="E53" s="144">
        <v>2</v>
      </c>
      <c r="F53" s="145">
        <v>20.100000000000001</v>
      </c>
    </row>
    <row r="54" spans="1:6" x14ac:dyDescent="0.2">
      <c r="A54" s="142">
        <v>2010</v>
      </c>
      <c r="B54" s="146">
        <v>6.6</v>
      </c>
      <c r="C54" s="146">
        <v>4</v>
      </c>
      <c r="D54" s="146">
        <v>4.5</v>
      </c>
      <c r="E54" s="146">
        <v>2</v>
      </c>
      <c r="F54" s="147">
        <v>19.100000000000001</v>
      </c>
    </row>
    <row r="55" spans="1:6" x14ac:dyDescent="0.2">
      <c r="A55" s="141">
        <v>2011</v>
      </c>
      <c r="B55" s="144">
        <v>5.9</v>
      </c>
      <c r="C55" s="144">
        <v>3.4</v>
      </c>
      <c r="D55" s="144">
        <v>3.9</v>
      </c>
      <c r="E55" s="144">
        <v>1.9</v>
      </c>
      <c r="F55" s="145">
        <v>17.8</v>
      </c>
    </row>
    <row r="56" spans="1:6" x14ac:dyDescent="0.2">
      <c r="A56" s="143">
        <v>2012</v>
      </c>
      <c r="B56" s="148">
        <v>5.9</v>
      </c>
      <c r="C56" s="148">
        <v>3.5</v>
      </c>
      <c r="D56" s="148">
        <v>3.9</v>
      </c>
      <c r="E56" s="148">
        <v>2</v>
      </c>
      <c r="F56" s="149">
        <v>17.3</v>
      </c>
    </row>
    <row r="57" spans="1:6" x14ac:dyDescent="0.2">
      <c r="A57" s="576" t="s">
        <v>308</v>
      </c>
      <c r="B57" s="577"/>
      <c r="C57" s="577"/>
      <c r="D57" s="577"/>
      <c r="E57" s="577"/>
      <c r="F57" s="578"/>
    </row>
    <row r="58" spans="1:6" x14ac:dyDescent="0.2">
      <c r="A58" s="141">
        <v>1991</v>
      </c>
      <c r="B58" s="144">
        <v>12.2</v>
      </c>
      <c r="C58" s="144">
        <v>10.7</v>
      </c>
      <c r="D58" s="144">
        <v>11.2</v>
      </c>
      <c r="E58" s="151">
        <v>7.2</v>
      </c>
      <c r="F58" s="145">
        <v>31</v>
      </c>
    </row>
    <row r="59" spans="1:6" x14ac:dyDescent="0.2">
      <c r="A59" s="142">
        <v>1992</v>
      </c>
      <c r="B59" s="146">
        <v>14.7</v>
      </c>
      <c r="C59" s="146">
        <v>12.1</v>
      </c>
      <c r="D59" s="146">
        <v>13.2</v>
      </c>
      <c r="E59" s="150">
        <v>5.3</v>
      </c>
      <c r="F59" s="147">
        <v>44.8</v>
      </c>
    </row>
    <row r="60" spans="1:6" x14ac:dyDescent="0.2">
      <c r="A60" s="141">
        <v>1993</v>
      </c>
      <c r="B60" s="144">
        <v>15.8</v>
      </c>
      <c r="C60" s="144">
        <v>13.1</v>
      </c>
      <c r="D60" s="144">
        <v>14.3</v>
      </c>
      <c r="E60" s="151">
        <v>5.4</v>
      </c>
      <c r="F60" s="145">
        <v>49.6</v>
      </c>
    </row>
    <row r="61" spans="1:6" x14ac:dyDescent="0.2">
      <c r="A61" s="142">
        <v>1994</v>
      </c>
      <c r="B61" s="146">
        <v>14.2</v>
      </c>
      <c r="C61" s="146">
        <v>12.1</v>
      </c>
      <c r="D61" s="146">
        <v>13.4</v>
      </c>
      <c r="E61" s="150">
        <v>4.7</v>
      </c>
      <c r="F61" s="147">
        <v>43.8</v>
      </c>
    </row>
    <row r="62" spans="1:6" x14ac:dyDescent="0.2">
      <c r="A62" s="141">
        <v>1995</v>
      </c>
      <c r="B62" s="144">
        <v>13.9</v>
      </c>
      <c r="C62" s="144">
        <v>11.8</v>
      </c>
      <c r="D62" s="144">
        <v>13</v>
      </c>
      <c r="E62" s="151">
        <v>4.5999999999999996</v>
      </c>
      <c r="F62" s="145">
        <v>44.1</v>
      </c>
    </row>
    <row r="63" spans="1:6" x14ac:dyDescent="0.2">
      <c r="A63" s="142">
        <v>1996</v>
      </c>
      <c r="B63" s="146">
        <v>15</v>
      </c>
      <c r="C63" s="146">
        <v>12.7</v>
      </c>
      <c r="D63" s="146">
        <v>14.2</v>
      </c>
      <c r="E63" s="150">
        <v>4.7</v>
      </c>
      <c r="F63" s="147">
        <v>47.9</v>
      </c>
    </row>
    <row r="64" spans="1:6" x14ac:dyDescent="0.2">
      <c r="A64" s="141">
        <v>1997</v>
      </c>
      <c r="B64" s="144">
        <v>18.399999999999999</v>
      </c>
      <c r="C64" s="144">
        <v>15.6</v>
      </c>
      <c r="D64" s="144">
        <v>17.5</v>
      </c>
      <c r="E64" s="151">
        <v>5.7</v>
      </c>
      <c r="F64" s="145">
        <v>55</v>
      </c>
    </row>
    <row r="65" spans="1:6" x14ac:dyDescent="0.2">
      <c r="A65" s="142">
        <v>1998</v>
      </c>
      <c r="B65" s="146">
        <v>17</v>
      </c>
      <c r="C65" s="146">
        <v>14.2</v>
      </c>
      <c r="D65" s="146">
        <v>16.100000000000001</v>
      </c>
      <c r="E65" s="150">
        <v>4.8</v>
      </c>
      <c r="F65" s="147">
        <v>53.5</v>
      </c>
    </row>
    <row r="66" spans="1:6" x14ac:dyDescent="0.2">
      <c r="A66" s="141">
        <v>1999</v>
      </c>
      <c r="B66" s="144">
        <v>17.7</v>
      </c>
      <c r="C66" s="144">
        <v>15</v>
      </c>
      <c r="D66" s="144">
        <v>16.8</v>
      </c>
      <c r="E66" s="151">
        <v>5.2</v>
      </c>
      <c r="F66" s="145">
        <v>50.1</v>
      </c>
    </row>
    <row r="67" spans="1:6" x14ac:dyDescent="0.2">
      <c r="A67" s="142">
        <v>2000</v>
      </c>
      <c r="B67" s="146">
        <v>17.600000000000001</v>
      </c>
      <c r="C67" s="146">
        <v>14.8</v>
      </c>
      <c r="D67" s="146">
        <v>16.8</v>
      </c>
      <c r="E67" s="150">
        <v>4.7</v>
      </c>
      <c r="F67" s="147">
        <v>50.3</v>
      </c>
    </row>
    <row r="68" spans="1:6" x14ac:dyDescent="0.2">
      <c r="A68" s="141">
        <v>2001</v>
      </c>
      <c r="B68" s="144">
        <v>18</v>
      </c>
      <c r="C68" s="144">
        <v>15.3</v>
      </c>
      <c r="D68" s="144">
        <v>17.399999999999999</v>
      </c>
      <c r="E68" s="151">
        <v>4.7</v>
      </c>
      <c r="F68" s="145">
        <v>49.2</v>
      </c>
    </row>
    <row r="69" spans="1:6" x14ac:dyDescent="0.2">
      <c r="A69" s="142">
        <v>2002</v>
      </c>
      <c r="B69" s="146">
        <v>18.5</v>
      </c>
      <c r="C69" s="146">
        <v>15.9</v>
      </c>
      <c r="D69" s="146">
        <v>17.899999999999999</v>
      </c>
      <c r="E69" s="150">
        <v>5.5</v>
      </c>
      <c r="F69" s="147">
        <v>49.1</v>
      </c>
    </row>
    <row r="70" spans="1:6" x14ac:dyDescent="0.2">
      <c r="A70" s="141">
        <v>2003</v>
      </c>
      <c r="B70" s="144">
        <v>19.600000000000001</v>
      </c>
      <c r="C70" s="144">
        <v>16.899999999999999</v>
      </c>
      <c r="D70" s="144">
        <v>18.899999999999999</v>
      </c>
      <c r="E70" s="151">
        <v>6.2</v>
      </c>
      <c r="F70" s="145">
        <v>48.9</v>
      </c>
    </row>
    <row r="71" spans="1:6" x14ac:dyDescent="0.2">
      <c r="A71" s="142">
        <v>2004</v>
      </c>
      <c r="B71" s="146">
        <v>19.899999999999999</v>
      </c>
      <c r="C71" s="146">
        <v>17.100000000000001</v>
      </c>
      <c r="D71" s="146">
        <v>19.399999999999999</v>
      </c>
      <c r="E71" s="150">
        <v>6</v>
      </c>
      <c r="F71" s="147">
        <v>51.2</v>
      </c>
    </row>
    <row r="72" spans="1:6" x14ac:dyDescent="0.2">
      <c r="A72" s="141">
        <v>2005</v>
      </c>
      <c r="B72" s="144">
        <v>18.3</v>
      </c>
      <c r="C72" s="144">
        <v>15.3</v>
      </c>
      <c r="D72" s="144">
        <v>17.5</v>
      </c>
      <c r="E72" s="151">
        <v>6</v>
      </c>
      <c r="F72" s="145">
        <v>41.5</v>
      </c>
    </row>
    <row r="73" spans="1:6" x14ac:dyDescent="0.2">
      <c r="A73" s="142">
        <v>2006</v>
      </c>
      <c r="B73" s="146">
        <v>16.899999999999999</v>
      </c>
      <c r="C73" s="146">
        <v>13.7</v>
      </c>
      <c r="D73" s="146">
        <v>15.8</v>
      </c>
      <c r="E73" s="150">
        <v>5</v>
      </c>
      <c r="F73" s="147">
        <v>39.299999999999997</v>
      </c>
    </row>
    <row r="74" spans="1:6" x14ac:dyDescent="0.2">
      <c r="A74" s="141">
        <v>2007</v>
      </c>
      <c r="B74" s="144">
        <v>14.6</v>
      </c>
      <c r="C74" s="144">
        <v>11.6</v>
      </c>
      <c r="D74" s="144">
        <v>13.3</v>
      </c>
      <c r="E74" s="151">
        <v>4.5999999999999996</v>
      </c>
      <c r="F74" s="145">
        <v>38</v>
      </c>
    </row>
    <row r="75" spans="1:6" x14ac:dyDescent="0.2">
      <c r="A75" s="142">
        <v>2008</v>
      </c>
      <c r="B75" s="146">
        <v>12.6</v>
      </c>
      <c r="C75" s="146">
        <v>10.1</v>
      </c>
      <c r="D75" s="146">
        <v>11.6</v>
      </c>
      <c r="E75" s="150">
        <v>3.7</v>
      </c>
      <c r="F75" s="147">
        <v>34.5</v>
      </c>
    </row>
    <row r="76" spans="1:6" x14ac:dyDescent="0.2">
      <c r="A76" s="141">
        <v>2009</v>
      </c>
      <c r="B76" s="144">
        <v>12.6</v>
      </c>
      <c r="C76" s="144">
        <v>10.1</v>
      </c>
      <c r="D76" s="144">
        <v>11.6</v>
      </c>
      <c r="E76" s="151">
        <v>4.2</v>
      </c>
      <c r="F76" s="145">
        <v>34</v>
      </c>
    </row>
    <row r="77" spans="1:6" x14ac:dyDescent="0.2">
      <c r="A77" s="142">
        <v>2010</v>
      </c>
      <c r="B77" s="146">
        <v>11.2</v>
      </c>
      <c r="C77" s="146">
        <v>8.9</v>
      </c>
      <c r="D77" s="146">
        <v>10.1</v>
      </c>
      <c r="E77" s="150">
        <v>4.0999999999999996</v>
      </c>
      <c r="F77" s="147">
        <v>32</v>
      </c>
    </row>
    <row r="78" spans="1:6" x14ac:dyDescent="0.2">
      <c r="A78" s="141">
        <v>2011</v>
      </c>
      <c r="B78" s="144">
        <v>10.5</v>
      </c>
      <c r="C78" s="144">
        <v>8.1999999999999993</v>
      </c>
      <c r="D78" s="144">
        <v>9.1999999999999993</v>
      </c>
      <c r="E78" s="151">
        <v>4.0999999999999996</v>
      </c>
      <c r="F78" s="145">
        <v>31.8</v>
      </c>
    </row>
    <row r="79" spans="1:6" x14ac:dyDescent="0.2">
      <c r="A79" s="143">
        <v>2012</v>
      </c>
      <c r="B79" s="148">
        <v>10</v>
      </c>
      <c r="C79" s="148">
        <v>7.7</v>
      </c>
      <c r="D79" s="148">
        <v>8.6999999999999993</v>
      </c>
      <c r="E79" s="152">
        <v>4.0999999999999996</v>
      </c>
      <c r="F79" s="149">
        <v>30.8</v>
      </c>
    </row>
    <row r="81" spans="1:7" ht="15" customHeight="1" x14ac:dyDescent="0.2">
      <c r="A81" s="571" t="s">
        <v>332</v>
      </c>
      <c r="B81" s="571"/>
      <c r="C81" s="571"/>
      <c r="D81" s="571"/>
      <c r="E81" s="571"/>
      <c r="F81" s="571"/>
      <c r="G81" s="571"/>
    </row>
    <row r="82" spans="1:7" x14ac:dyDescent="0.2">
      <c r="A82" s="571" t="s">
        <v>409</v>
      </c>
      <c r="B82" s="571"/>
      <c r="C82" s="571"/>
      <c r="D82" s="571"/>
      <c r="E82" s="571"/>
      <c r="F82" s="571"/>
    </row>
  </sheetData>
  <mergeCells count="12">
    <mergeCell ref="A2:F2"/>
    <mergeCell ref="A82:F82"/>
    <mergeCell ref="A30:F30"/>
    <mergeCell ref="A57:F57"/>
    <mergeCell ref="A7:F7"/>
    <mergeCell ref="B6:F6"/>
    <mergeCell ref="A4:A6"/>
    <mergeCell ref="D4:E4"/>
    <mergeCell ref="A81:G81"/>
    <mergeCell ref="B4:B5"/>
    <mergeCell ref="C4:C5"/>
    <mergeCell ref="F4:F5"/>
  </mergeCells>
  <pageMargins left="0.70866141732283472" right="0.70866141732283472" top="0.78740157480314965" bottom="0.78740157480314965" header="0.31496062992125984" footer="0.31496062992125984"/>
  <pageSetup paperSize="9" scale="69" orientation="portrait" r:id="rId1"/>
  <headerFooter scaleWithDoc="0">
    <oddHeader>&amp;CBildungsbericht 2014 - (Web-)Tabellen F5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L34"/>
  <sheetViews>
    <sheetView zoomScaleNormal="100" workbookViewId="0">
      <selection sqref="A1:B1"/>
    </sheetView>
  </sheetViews>
  <sheetFormatPr baseColWidth="10" defaultRowHeight="12.75" x14ac:dyDescent="0.2"/>
  <sheetData>
    <row r="1" spans="1:11" ht="25.5" customHeight="1" x14ac:dyDescent="0.2">
      <c r="A1" s="464" t="s">
        <v>52</v>
      </c>
      <c r="B1" s="464"/>
    </row>
    <row r="2" spans="1:11" ht="27.75" customHeight="1" x14ac:dyDescent="0.2">
      <c r="A2" s="460" t="s">
        <v>384</v>
      </c>
      <c r="B2" s="461"/>
      <c r="C2" s="461"/>
      <c r="D2" s="461"/>
      <c r="E2" s="461"/>
      <c r="F2" s="461"/>
      <c r="G2" s="461"/>
      <c r="H2" s="461"/>
      <c r="I2" s="461"/>
      <c r="J2" s="461"/>
      <c r="K2" s="461"/>
    </row>
    <row r="3" spans="1:11" ht="12.75" customHeight="1" x14ac:dyDescent="0.2">
      <c r="A3" s="423"/>
      <c r="B3" s="424"/>
      <c r="C3" s="424"/>
      <c r="D3" s="424"/>
      <c r="E3" s="424"/>
      <c r="F3" s="424"/>
      <c r="G3" s="424"/>
      <c r="H3" s="424"/>
      <c r="I3" s="424"/>
      <c r="J3" s="424"/>
      <c r="K3" s="424"/>
    </row>
    <row r="33" spans="1:12" ht="14.25" customHeight="1" x14ac:dyDescent="0.2">
      <c r="A33" s="462" t="s">
        <v>369</v>
      </c>
      <c r="B33" s="462"/>
      <c r="C33" s="462"/>
      <c r="D33" s="462"/>
      <c r="E33" s="462"/>
      <c r="F33" s="462"/>
      <c r="G33" s="462"/>
      <c r="H33" s="462"/>
      <c r="I33" s="462"/>
      <c r="J33" s="462"/>
      <c r="K33" s="462"/>
      <c r="L33" s="462"/>
    </row>
    <row r="34" spans="1:12" x14ac:dyDescent="0.2">
      <c r="A34" s="463" t="s">
        <v>408</v>
      </c>
      <c r="B34" s="463"/>
      <c r="C34" s="463"/>
      <c r="D34" s="463"/>
      <c r="E34" s="463"/>
      <c r="F34" s="463"/>
      <c r="G34" s="463"/>
      <c r="H34" s="463"/>
      <c r="I34" s="463"/>
      <c r="J34" s="351" t="str">
        <f>"--&gt; Tab. F5-16web"</f>
        <v>--&gt; Tab. F5-16web</v>
      </c>
      <c r="K34" s="350"/>
      <c r="L34" s="350"/>
    </row>
  </sheetData>
  <mergeCells count="4">
    <mergeCell ref="A2:K2"/>
    <mergeCell ref="A33:L33"/>
    <mergeCell ref="A34:I34"/>
    <mergeCell ref="A1:B1"/>
  </mergeCells>
  <hyperlinks>
    <hyperlink ref="A1" location="Inhalt!A1" display="Inhalt!A1"/>
  </hyperlinks>
  <pageMargins left="0.70866141732283472" right="0.70866141732283472" top="0.78740157480314965" bottom="0.78740157480314965" header="0.31496062992125984" footer="0.31496062992125984"/>
  <pageSetup paperSize="9" scale="97" orientation="landscape" r:id="rId1"/>
  <headerFooter scaleWithDoc="0">
    <oddHeader>&amp;CBildungsbericht 2014 - (Web-)Tabellen F5</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X70"/>
  <sheetViews>
    <sheetView zoomScaleNormal="100" workbookViewId="0">
      <selection sqref="A1:B1"/>
    </sheetView>
  </sheetViews>
  <sheetFormatPr baseColWidth="10" defaultRowHeight="12.75" x14ac:dyDescent="0.2"/>
  <cols>
    <col min="1" max="1" width="6.42578125" style="296" customWidth="1"/>
    <col min="2" max="2" width="10.42578125" customWidth="1"/>
    <col min="3" max="3" width="5.7109375" customWidth="1"/>
    <col min="4" max="4" width="10.7109375" customWidth="1"/>
    <col min="5" max="5" width="10" customWidth="1"/>
    <col min="6" max="6" width="11" customWidth="1"/>
    <col min="7" max="7" width="8.85546875" customWidth="1"/>
    <col min="8" max="8" width="7.28515625" customWidth="1"/>
    <col min="9" max="9" width="7.7109375" customWidth="1"/>
    <col min="10" max="10" width="7.140625" customWidth="1"/>
    <col min="11" max="11" width="9.140625" customWidth="1"/>
    <col min="12" max="12" width="8.42578125" customWidth="1"/>
    <col min="13" max="13" width="6.7109375" customWidth="1"/>
  </cols>
  <sheetData>
    <row r="1" spans="1:14" ht="25.5" customHeight="1" x14ac:dyDescent="0.2">
      <c r="A1" s="464" t="s">
        <v>52</v>
      </c>
      <c r="B1" s="464"/>
    </row>
    <row r="2" spans="1:14" ht="30" customHeight="1" x14ac:dyDescent="0.2">
      <c r="A2" s="472" t="s">
        <v>385</v>
      </c>
      <c r="B2" s="472"/>
      <c r="C2" s="472"/>
      <c r="D2" s="472"/>
      <c r="E2" s="472"/>
      <c r="F2" s="472"/>
      <c r="G2" s="472"/>
      <c r="H2" s="472"/>
      <c r="I2" s="472"/>
      <c r="J2" s="472"/>
      <c r="K2" s="472"/>
      <c r="L2" s="472"/>
      <c r="M2" s="472"/>
    </row>
    <row r="3" spans="1:14" ht="12.75" customHeight="1" x14ac:dyDescent="0.2">
      <c r="A3" s="473" t="s">
        <v>121</v>
      </c>
      <c r="B3" s="469" t="s">
        <v>91</v>
      </c>
      <c r="C3" s="469" t="s">
        <v>114</v>
      </c>
      <c r="D3" s="465" t="s">
        <v>122</v>
      </c>
      <c r="E3" s="466"/>
      <c r="F3" s="466"/>
      <c r="G3" s="466"/>
      <c r="H3" s="466"/>
      <c r="I3" s="466"/>
      <c r="J3" s="466"/>
      <c r="K3" s="466"/>
      <c r="L3" s="466"/>
      <c r="M3" s="466"/>
      <c r="N3" s="91"/>
    </row>
    <row r="4" spans="1:14" ht="12.75" customHeight="1" x14ac:dyDescent="0.2">
      <c r="A4" s="474"/>
      <c r="B4" s="476"/>
      <c r="C4" s="476"/>
      <c r="D4" s="469" t="s">
        <v>347</v>
      </c>
      <c r="E4" s="465" t="s">
        <v>143</v>
      </c>
      <c r="F4" s="481"/>
      <c r="G4" s="469" t="s">
        <v>37</v>
      </c>
      <c r="H4" s="469" t="s">
        <v>38</v>
      </c>
      <c r="I4" s="469" t="s">
        <v>123</v>
      </c>
      <c r="J4" s="469" t="s">
        <v>124</v>
      </c>
      <c r="K4" s="469" t="s">
        <v>361</v>
      </c>
      <c r="L4" s="469" t="s">
        <v>39</v>
      </c>
      <c r="M4" s="477" t="s">
        <v>125</v>
      </c>
      <c r="N4" s="91"/>
    </row>
    <row r="5" spans="1:14" ht="102" customHeight="1" x14ac:dyDescent="0.2">
      <c r="A5" s="474"/>
      <c r="B5" s="470"/>
      <c r="C5" s="470"/>
      <c r="D5" s="470"/>
      <c r="E5" s="93" t="s">
        <v>346</v>
      </c>
      <c r="F5" s="93" t="s">
        <v>348</v>
      </c>
      <c r="G5" s="470"/>
      <c r="H5" s="470"/>
      <c r="I5" s="470"/>
      <c r="J5" s="470"/>
      <c r="K5" s="470"/>
      <c r="L5" s="470"/>
      <c r="M5" s="478"/>
    </row>
    <row r="6" spans="1:14" ht="11.25" customHeight="1" x14ac:dyDescent="0.2">
      <c r="A6" s="475"/>
      <c r="B6" s="140" t="s">
        <v>40</v>
      </c>
      <c r="C6" s="467" t="s">
        <v>41</v>
      </c>
      <c r="D6" s="468"/>
      <c r="E6" s="468"/>
      <c r="F6" s="468"/>
      <c r="G6" s="468"/>
      <c r="H6" s="468"/>
      <c r="I6" s="468"/>
      <c r="J6" s="468"/>
      <c r="K6" s="468"/>
      <c r="L6" s="468"/>
      <c r="M6" s="468"/>
      <c r="N6" s="91"/>
    </row>
    <row r="7" spans="1:14" x14ac:dyDescent="0.2">
      <c r="A7" s="480" t="s">
        <v>42</v>
      </c>
      <c r="B7" s="480"/>
      <c r="C7" s="480"/>
      <c r="D7" s="480"/>
      <c r="E7" s="480"/>
      <c r="F7" s="480"/>
      <c r="G7" s="480"/>
      <c r="H7" s="480"/>
      <c r="I7" s="480"/>
      <c r="J7" s="480"/>
      <c r="K7" s="480"/>
      <c r="L7" s="480"/>
      <c r="M7" s="480"/>
    </row>
    <row r="8" spans="1:14" ht="12" customHeight="1" x14ac:dyDescent="0.2">
      <c r="A8" s="41">
        <v>1995</v>
      </c>
      <c r="B8" s="167">
        <v>197015</v>
      </c>
      <c r="C8" s="29" t="s">
        <v>3</v>
      </c>
      <c r="D8" s="19">
        <v>51.5</v>
      </c>
      <c r="E8" s="162">
        <v>12.787351216912418</v>
      </c>
      <c r="F8" s="19">
        <v>38.66659898992463</v>
      </c>
      <c r="G8" s="19">
        <v>0.2</v>
      </c>
      <c r="H8" s="162">
        <v>11.4</v>
      </c>
      <c r="I8" s="162" t="s">
        <v>43</v>
      </c>
      <c r="J8" s="162" t="s">
        <v>43</v>
      </c>
      <c r="K8" s="162">
        <v>36.9</v>
      </c>
      <c r="L8" s="162" t="s">
        <v>43</v>
      </c>
      <c r="M8" s="20" t="s">
        <v>43</v>
      </c>
    </row>
    <row r="9" spans="1:14" ht="12" customHeight="1" x14ac:dyDescent="0.2">
      <c r="A9" s="116">
        <v>1996</v>
      </c>
      <c r="B9" s="169">
        <v>202042</v>
      </c>
      <c r="C9" s="96" t="s">
        <v>3</v>
      </c>
      <c r="D9" s="97">
        <v>52.3</v>
      </c>
      <c r="E9" s="160">
        <v>13.206660001385851</v>
      </c>
      <c r="F9" s="97">
        <v>39.079498322131037</v>
      </c>
      <c r="G9" s="97">
        <v>0.2</v>
      </c>
      <c r="H9" s="160">
        <v>11.4</v>
      </c>
      <c r="I9" s="160" t="s">
        <v>43</v>
      </c>
      <c r="J9" s="160" t="s">
        <v>43</v>
      </c>
      <c r="K9" s="160">
        <v>36.1</v>
      </c>
      <c r="L9" s="160" t="s">
        <v>43</v>
      </c>
      <c r="M9" s="98" t="s">
        <v>43</v>
      </c>
    </row>
    <row r="10" spans="1:14" ht="12" customHeight="1" x14ac:dyDescent="0.2">
      <c r="A10" s="41">
        <v>1997</v>
      </c>
      <c r="B10" s="167">
        <v>201073</v>
      </c>
      <c r="C10" s="19">
        <v>16.399999999999999</v>
      </c>
      <c r="D10" s="19">
        <v>51.5</v>
      </c>
      <c r="E10" s="162">
        <v>13.005724289188503</v>
      </c>
      <c r="F10" s="19">
        <v>38.532771679937142</v>
      </c>
      <c r="G10" s="19">
        <v>0.2</v>
      </c>
      <c r="H10" s="162">
        <v>11.6</v>
      </c>
      <c r="I10" s="162" t="s">
        <v>43</v>
      </c>
      <c r="J10" s="162" t="s">
        <v>43</v>
      </c>
      <c r="K10" s="162">
        <v>36.700000000000003</v>
      </c>
      <c r="L10" s="162" t="s">
        <v>43</v>
      </c>
      <c r="M10" s="20" t="s">
        <v>43</v>
      </c>
    </row>
    <row r="11" spans="1:14" ht="12" customHeight="1" x14ac:dyDescent="0.2">
      <c r="A11" s="116">
        <v>1998</v>
      </c>
      <c r="B11" s="169">
        <v>190886</v>
      </c>
      <c r="C11" s="97">
        <v>16.399999999999999</v>
      </c>
      <c r="D11" s="97">
        <v>51.1</v>
      </c>
      <c r="E11" s="160">
        <v>13.514348878388146</v>
      </c>
      <c r="F11" s="97">
        <v>37.550684701863943</v>
      </c>
      <c r="G11" s="97">
        <v>0.2</v>
      </c>
      <c r="H11" s="160">
        <v>12.3</v>
      </c>
      <c r="I11" s="160" t="s">
        <v>43</v>
      </c>
      <c r="J11" s="160" t="s">
        <v>43</v>
      </c>
      <c r="K11" s="160">
        <v>36.4</v>
      </c>
      <c r="L11" s="160" t="s">
        <v>43</v>
      </c>
      <c r="M11" s="98" t="s">
        <v>43</v>
      </c>
    </row>
    <row r="12" spans="1:14" ht="12" customHeight="1" x14ac:dyDescent="0.2">
      <c r="A12" s="41">
        <v>1999</v>
      </c>
      <c r="B12" s="167">
        <v>185001</v>
      </c>
      <c r="C12" s="19">
        <v>16.8</v>
      </c>
      <c r="D12" s="19">
        <v>50.8</v>
      </c>
      <c r="E12" s="162">
        <v>13.729655515375594</v>
      </c>
      <c r="F12" s="19">
        <v>37.051691612477775</v>
      </c>
      <c r="G12" s="19">
        <v>0.1</v>
      </c>
      <c r="H12" s="162">
        <v>12.5</v>
      </c>
      <c r="I12" s="162" t="s">
        <v>43</v>
      </c>
      <c r="J12" s="162" t="s">
        <v>43</v>
      </c>
      <c r="K12" s="162">
        <v>36.6</v>
      </c>
      <c r="L12" s="162" t="s">
        <v>43</v>
      </c>
      <c r="M12" s="20" t="s">
        <v>43</v>
      </c>
    </row>
    <row r="13" spans="1:14" ht="12" customHeight="1" x14ac:dyDescent="0.2">
      <c r="A13" s="116">
        <v>2000</v>
      </c>
      <c r="B13" s="169">
        <v>176654</v>
      </c>
      <c r="C13" s="97">
        <v>16.899999999999999</v>
      </c>
      <c r="D13" s="97">
        <v>50.5</v>
      </c>
      <c r="E13" s="160">
        <v>14.177431589434713</v>
      </c>
      <c r="F13" s="97">
        <v>36.31505655122443</v>
      </c>
      <c r="G13" s="97">
        <v>0.1</v>
      </c>
      <c r="H13" s="160">
        <v>12.8</v>
      </c>
      <c r="I13" s="160">
        <v>0.1</v>
      </c>
      <c r="J13" s="160">
        <v>0</v>
      </c>
      <c r="K13" s="160">
        <v>36.5</v>
      </c>
      <c r="L13" s="160" t="s">
        <v>43</v>
      </c>
      <c r="M13" s="98" t="s">
        <v>43</v>
      </c>
    </row>
    <row r="14" spans="1:14" ht="12" customHeight="1" x14ac:dyDescent="0.2">
      <c r="A14" s="41">
        <v>2001</v>
      </c>
      <c r="B14" s="167">
        <v>171714</v>
      </c>
      <c r="C14" s="19">
        <v>17</v>
      </c>
      <c r="D14" s="19">
        <v>50</v>
      </c>
      <c r="E14" s="162">
        <v>14.065248028698882</v>
      </c>
      <c r="F14" s="19">
        <v>35.942905063069993</v>
      </c>
      <c r="G14" s="19">
        <v>0.1</v>
      </c>
      <c r="H14" s="162">
        <v>12.4</v>
      </c>
      <c r="I14" s="162">
        <v>0.1</v>
      </c>
      <c r="J14" s="162">
        <v>0.1</v>
      </c>
      <c r="K14" s="162">
        <v>37.299999999999997</v>
      </c>
      <c r="L14" s="162">
        <v>0</v>
      </c>
      <c r="M14" s="20">
        <v>0</v>
      </c>
    </row>
    <row r="15" spans="1:14" ht="12" customHeight="1" x14ac:dyDescent="0.2">
      <c r="A15" s="116">
        <v>2002</v>
      </c>
      <c r="B15" s="169">
        <v>172606</v>
      </c>
      <c r="C15" s="97">
        <v>17.399999999999999</v>
      </c>
      <c r="D15" s="97">
        <v>50.4</v>
      </c>
      <c r="E15" s="160">
        <v>13.677971797040659</v>
      </c>
      <c r="F15" s="97">
        <v>36.685862600373106</v>
      </c>
      <c r="G15" s="97">
        <v>0.1</v>
      </c>
      <c r="H15" s="160">
        <v>11.7</v>
      </c>
      <c r="I15" s="160">
        <v>0.4</v>
      </c>
      <c r="J15" s="160">
        <v>0.2</v>
      </c>
      <c r="K15" s="160">
        <v>37.1</v>
      </c>
      <c r="L15" s="160">
        <v>0.1</v>
      </c>
      <c r="M15" s="98">
        <v>0</v>
      </c>
    </row>
    <row r="16" spans="1:14" ht="12" customHeight="1" x14ac:dyDescent="0.2">
      <c r="A16" s="41">
        <v>2003</v>
      </c>
      <c r="B16" s="167">
        <v>181528</v>
      </c>
      <c r="C16" s="19">
        <v>18.399999999999999</v>
      </c>
      <c r="D16" s="19">
        <v>49.1</v>
      </c>
      <c r="E16" s="162">
        <v>12.567207262791417</v>
      </c>
      <c r="F16" s="19">
        <v>36.502908642192935</v>
      </c>
      <c r="G16" s="19">
        <v>0.1</v>
      </c>
      <c r="H16" s="162">
        <v>10.6</v>
      </c>
      <c r="I16" s="162">
        <v>0.8</v>
      </c>
      <c r="J16" s="162">
        <v>0.2</v>
      </c>
      <c r="K16" s="162">
        <v>38.700000000000003</v>
      </c>
      <c r="L16" s="162">
        <v>0.5</v>
      </c>
      <c r="M16" s="20">
        <v>0</v>
      </c>
    </row>
    <row r="17" spans="1:24" ht="12" customHeight="1" x14ac:dyDescent="0.2">
      <c r="A17" s="116">
        <v>2004</v>
      </c>
      <c r="B17" s="169">
        <v>191785</v>
      </c>
      <c r="C17" s="97">
        <v>19.5</v>
      </c>
      <c r="D17" s="97">
        <v>47.5</v>
      </c>
      <c r="E17" s="160">
        <v>11.943061240451547</v>
      </c>
      <c r="F17" s="97">
        <v>35.520504731861195</v>
      </c>
      <c r="G17" s="97">
        <v>0</v>
      </c>
      <c r="H17" s="160">
        <v>10.199999999999999</v>
      </c>
      <c r="I17" s="160">
        <v>2</v>
      </c>
      <c r="J17" s="160">
        <v>0.5</v>
      </c>
      <c r="K17" s="160">
        <v>38.700000000000003</v>
      </c>
      <c r="L17" s="160">
        <v>1.1000000000000001</v>
      </c>
      <c r="M17" s="98">
        <v>0.1</v>
      </c>
    </row>
    <row r="18" spans="1:24" ht="12" customHeight="1" x14ac:dyDescent="0.2">
      <c r="A18" s="41">
        <v>2005</v>
      </c>
      <c r="B18" s="167">
        <v>207936</v>
      </c>
      <c r="C18" s="19">
        <v>21.1</v>
      </c>
      <c r="D18" s="19">
        <v>45.9</v>
      </c>
      <c r="E18" s="162">
        <v>10.562384579870729</v>
      </c>
      <c r="F18" s="19">
        <v>35.314712219144354</v>
      </c>
      <c r="G18" s="19">
        <v>0</v>
      </c>
      <c r="H18" s="162">
        <v>10.199999999999999</v>
      </c>
      <c r="I18" s="162">
        <v>3.3</v>
      </c>
      <c r="J18" s="162">
        <v>0.7</v>
      </c>
      <c r="K18" s="162">
        <v>38.200000000000003</v>
      </c>
      <c r="L18" s="162">
        <v>1.4</v>
      </c>
      <c r="M18" s="20">
        <v>0.3</v>
      </c>
    </row>
    <row r="19" spans="1:24" ht="12" customHeight="1" x14ac:dyDescent="0.2">
      <c r="A19" s="116">
        <v>2006</v>
      </c>
      <c r="B19" s="169">
        <v>220782</v>
      </c>
      <c r="C19" s="97">
        <v>22.2</v>
      </c>
      <c r="D19" s="97">
        <v>45</v>
      </c>
      <c r="E19" s="160">
        <v>10.167495538585573</v>
      </c>
      <c r="F19" s="97">
        <v>34.838437916134467</v>
      </c>
      <c r="G19" s="97">
        <v>0</v>
      </c>
      <c r="H19" s="160">
        <v>10.6</v>
      </c>
      <c r="I19" s="160">
        <v>4.7</v>
      </c>
      <c r="J19" s="160">
        <v>1</v>
      </c>
      <c r="K19" s="160">
        <v>36.299999999999997</v>
      </c>
      <c r="L19" s="160">
        <v>2</v>
      </c>
      <c r="M19" s="98">
        <v>0.4</v>
      </c>
      <c r="P19" s="32"/>
      <c r="Q19" s="32"/>
      <c r="R19" s="32"/>
      <c r="S19" s="32"/>
      <c r="T19" s="32"/>
      <c r="U19" s="32"/>
    </row>
    <row r="20" spans="1:24" ht="12" customHeight="1" x14ac:dyDescent="0.2">
      <c r="A20" s="291">
        <v>2007</v>
      </c>
      <c r="B20" s="258">
        <v>239877</v>
      </c>
      <c r="C20" s="25">
        <v>24.1</v>
      </c>
      <c r="D20" s="25">
        <v>43.992546179917206</v>
      </c>
      <c r="E20" s="176">
        <v>10.193974411886092</v>
      </c>
      <c r="F20" s="25">
        <v>33.798571768031117</v>
      </c>
      <c r="G20" s="25">
        <v>1.2089529217057075E-2</v>
      </c>
      <c r="H20" s="176">
        <v>10.736335705382343</v>
      </c>
      <c r="I20" s="176">
        <v>5.9980740129316281</v>
      </c>
      <c r="J20" s="176">
        <v>1.1551753607056949</v>
      </c>
      <c r="K20" s="176">
        <v>33.961155091984644</v>
      </c>
      <c r="L20" s="176">
        <v>3.6556235070473617</v>
      </c>
      <c r="M20" s="26">
        <v>0.48566557027143076</v>
      </c>
      <c r="P20" s="32"/>
      <c r="Q20" s="32"/>
      <c r="R20" s="32"/>
      <c r="S20" s="32"/>
      <c r="T20" s="32"/>
      <c r="U20" s="32"/>
    </row>
    <row r="21" spans="1:24" ht="12" customHeight="1" x14ac:dyDescent="0.2">
      <c r="A21" s="116">
        <v>2008</v>
      </c>
      <c r="B21" s="169">
        <v>260498</v>
      </c>
      <c r="C21" s="97">
        <v>26.2</v>
      </c>
      <c r="D21" s="97">
        <v>40.397239134273583</v>
      </c>
      <c r="E21" s="160">
        <v>8.1766462698370042</v>
      </c>
      <c r="F21" s="97">
        <v>32.220592864436583</v>
      </c>
      <c r="G21" s="97">
        <v>9.2131225575628212E-3</v>
      </c>
      <c r="H21" s="160">
        <v>11.319856582392188</v>
      </c>
      <c r="I21" s="160">
        <v>8.6660934057075298</v>
      </c>
      <c r="J21" s="160">
        <v>1.4921419742186119</v>
      </c>
      <c r="K21" s="160">
        <v>31.03018065397815</v>
      </c>
      <c r="L21" s="160">
        <v>6.4338305860313705</v>
      </c>
      <c r="M21" s="98">
        <v>0.65144454084100456</v>
      </c>
      <c r="P21" s="32"/>
      <c r="Q21" s="32"/>
      <c r="R21" s="32"/>
      <c r="S21" s="32"/>
      <c r="T21" s="32"/>
      <c r="U21" s="32"/>
    </row>
    <row r="22" spans="1:24" ht="12" customHeight="1" x14ac:dyDescent="0.2">
      <c r="A22" s="291">
        <v>2009</v>
      </c>
      <c r="B22" s="258">
        <v>288875</v>
      </c>
      <c r="C22" s="25">
        <v>29.2</v>
      </c>
      <c r="D22" s="25">
        <v>36.573950670705322</v>
      </c>
      <c r="E22" s="176">
        <v>8.1443530938987454</v>
      </c>
      <c r="F22" s="25">
        <v>28.429597576806575</v>
      </c>
      <c r="G22" s="25">
        <v>5.5387278234530508E-3</v>
      </c>
      <c r="H22" s="176">
        <v>11.325313717005624</v>
      </c>
      <c r="I22" s="176">
        <v>11.605019472090005</v>
      </c>
      <c r="J22" s="176">
        <v>1.9551709216789268</v>
      </c>
      <c r="K22" s="176">
        <v>24.653916053656424</v>
      </c>
      <c r="L22" s="176">
        <v>13.066551276503677</v>
      </c>
      <c r="M22" s="26">
        <v>0.81453916053656428</v>
      </c>
      <c r="P22" s="44"/>
      <c r="Q22" s="44"/>
      <c r="R22" s="44"/>
      <c r="S22" s="44"/>
      <c r="T22" s="44"/>
      <c r="U22" s="32"/>
    </row>
    <row r="23" spans="1:24" ht="12" customHeight="1" x14ac:dyDescent="0.2">
      <c r="A23" s="116">
        <v>2010</v>
      </c>
      <c r="B23" s="169">
        <v>294881</v>
      </c>
      <c r="C23" s="97">
        <v>29.9</v>
      </c>
      <c r="D23" s="97">
        <v>33.209667628636637</v>
      </c>
      <c r="E23" s="160">
        <v>7.4616540231483199</v>
      </c>
      <c r="F23" s="97">
        <v>25.748013605488318</v>
      </c>
      <c r="G23" s="97">
        <v>9.8344756020225105E-3</v>
      </c>
      <c r="H23" s="160">
        <v>10.371641441801946</v>
      </c>
      <c r="I23" s="160">
        <v>18.104252223778406</v>
      </c>
      <c r="J23" s="160">
        <v>7.93540445128713E-2</v>
      </c>
      <c r="K23" s="160">
        <v>18.617001434476961</v>
      </c>
      <c r="L23" s="160">
        <v>19.601127234375902</v>
      </c>
      <c r="M23" s="98">
        <v>7.1215168152576796E-3</v>
      </c>
      <c r="P23" s="45"/>
      <c r="Q23" s="32"/>
      <c r="R23" s="32"/>
      <c r="S23" s="45"/>
      <c r="T23" s="32"/>
      <c r="U23" s="32"/>
    </row>
    <row r="24" spans="1:24" ht="12" customHeight="1" x14ac:dyDescent="0.2">
      <c r="A24" s="291">
        <v>2011</v>
      </c>
      <c r="B24" s="258">
        <v>307271</v>
      </c>
      <c r="C24" s="25">
        <v>30.9</v>
      </c>
      <c r="D24" s="25">
        <v>28.8927363792873</v>
      </c>
      <c r="E24" s="176">
        <v>7.1018742413049063</v>
      </c>
      <c r="F24" s="25">
        <v>21.790862137982433</v>
      </c>
      <c r="G24" s="25">
        <v>7.1598035610259299E-3</v>
      </c>
      <c r="H24" s="176">
        <v>9.7848479029911708</v>
      </c>
      <c r="I24" s="176">
        <v>23.28498296292198</v>
      </c>
      <c r="J24" s="162" t="s">
        <v>43</v>
      </c>
      <c r="K24" s="176">
        <v>12.150604466415601</v>
      </c>
      <c r="L24" s="176">
        <v>25.874228287082001</v>
      </c>
      <c r="M24" s="163" t="s">
        <v>43</v>
      </c>
      <c r="N24" s="2"/>
      <c r="P24" s="45"/>
      <c r="Q24" s="32"/>
      <c r="R24" s="32"/>
      <c r="S24" s="45"/>
      <c r="T24" s="32"/>
      <c r="U24" s="32"/>
    </row>
    <row r="25" spans="1:24" ht="12" customHeight="1" x14ac:dyDescent="0.2">
      <c r="A25" s="116">
        <v>2012</v>
      </c>
      <c r="B25" s="169">
        <v>309621</v>
      </c>
      <c r="C25" s="97">
        <v>30.7</v>
      </c>
      <c r="D25" s="97">
        <v>24.503828874656435</v>
      </c>
      <c r="E25" s="160">
        <v>6.9523708017221049</v>
      </c>
      <c r="F25" s="97">
        <v>17.551458072934327</v>
      </c>
      <c r="G25" s="97">
        <v>3.2297550876717019E-3</v>
      </c>
      <c r="H25" s="160">
        <v>8.9855016294114431</v>
      </c>
      <c r="I25" s="160">
        <v>27.7</v>
      </c>
      <c r="J25" s="251" t="s">
        <v>43</v>
      </c>
      <c r="K25" s="160">
        <v>7.9923519399523943</v>
      </c>
      <c r="L25" s="160">
        <v>30.8</v>
      </c>
      <c r="M25" s="252" t="s">
        <v>43</v>
      </c>
      <c r="N25" s="2"/>
      <c r="P25" s="45"/>
      <c r="Q25" s="32"/>
      <c r="R25" s="32"/>
      <c r="S25" s="45"/>
      <c r="T25" s="32"/>
      <c r="U25" s="32"/>
    </row>
    <row r="26" spans="1:24" ht="12.75" customHeight="1" x14ac:dyDescent="0.2">
      <c r="A26" s="480" t="s">
        <v>28</v>
      </c>
      <c r="B26" s="480"/>
      <c r="C26" s="480"/>
      <c r="D26" s="480"/>
      <c r="E26" s="480"/>
      <c r="F26" s="480"/>
      <c r="G26" s="480"/>
      <c r="H26" s="480"/>
      <c r="I26" s="480"/>
      <c r="J26" s="480"/>
      <c r="K26" s="480"/>
      <c r="L26" s="480"/>
      <c r="M26" s="480"/>
      <c r="N26" s="92"/>
      <c r="O26" s="32"/>
      <c r="P26" s="32"/>
      <c r="Q26" s="32"/>
      <c r="R26" s="32"/>
      <c r="S26" s="32"/>
      <c r="T26" s="32"/>
      <c r="U26" s="32"/>
    </row>
    <row r="27" spans="1:24" ht="12" customHeight="1" x14ac:dyDescent="0.2">
      <c r="A27" s="41">
        <v>1995</v>
      </c>
      <c r="B27" s="167">
        <v>115752</v>
      </c>
      <c r="C27" s="29" t="s">
        <v>3</v>
      </c>
      <c r="D27" s="19">
        <v>53.7</v>
      </c>
      <c r="E27" s="162">
        <v>11.699149906697077</v>
      </c>
      <c r="F27" s="19">
        <v>42.029511369134006</v>
      </c>
      <c r="G27" s="19">
        <v>0.2</v>
      </c>
      <c r="H27" s="162">
        <v>5.0999999999999996</v>
      </c>
      <c r="I27" s="162" t="s">
        <v>43</v>
      </c>
      <c r="J27" s="162" t="s">
        <v>43</v>
      </c>
      <c r="K27" s="162">
        <v>41</v>
      </c>
      <c r="L27" s="162" t="s">
        <v>43</v>
      </c>
      <c r="M27" s="20" t="s">
        <v>43</v>
      </c>
      <c r="N27" s="92"/>
      <c r="O27" s="32"/>
      <c r="P27" s="32"/>
      <c r="Q27" s="32"/>
      <c r="R27" s="32"/>
      <c r="S27" s="32"/>
      <c r="T27" s="32"/>
      <c r="U27" s="32"/>
      <c r="V27" s="32"/>
      <c r="W27" s="32"/>
      <c r="X27" s="32"/>
    </row>
    <row r="28" spans="1:24" ht="12" customHeight="1" x14ac:dyDescent="0.2">
      <c r="A28" s="116">
        <v>1996</v>
      </c>
      <c r="B28" s="169">
        <v>118789</v>
      </c>
      <c r="C28" s="96" t="s">
        <v>3</v>
      </c>
      <c r="D28" s="97">
        <v>54.5</v>
      </c>
      <c r="E28" s="160"/>
      <c r="F28" s="97"/>
      <c r="G28" s="97">
        <v>0.2</v>
      </c>
      <c r="H28" s="160">
        <v>5.5</v>
      </c>
      <c r="I28" s="160" t="s">
        <v>43</v>
      </c>
      <c r="J28" s="160" t="s">
        <v>43</v>
      </c>
      <c r="K28" s="160">
        <v>39.799999999999997</v>
      </c>
      <c r="L28" s="160" t="s">
        <v>43</v>
      </c>
      <c r="M28" s="98" t="s">
        <v>43</v>
      </c>
      <c r="N28" s="92"/>
    </row>
    <row r="29" spans="1:24" ht="12" customHeight="1" x14ac:dyDescent="0.2">
      <c r="A29" s="41">
        <v>1997</v>
      </c>
      <c r="B29" s="167">
        <v>117227</v>
      </c>
      <c r="C29" s="29" t="s">
        <v>3</v>
      </c>
      <c r="D29" s="19">
        <v>53.1</v>
      </c>
      <c r="E29" s="162"/>
      <c r="F29" s="19"/>
      <c r="G29" s="19">
        <v>0.2</v>
      </c>
      <c r="H29" s="162">
        <v>5.8</v>
      </c>
      <c r="I29" s="162" t="s">
        <v>43</v>
      </c>
      <c r="J29" s="162" t="s">
        <v>43</v>
      </c>
      <c r="K29" s="162">
        <v>40.9</v>
      </c>
      <c r="L29" s="162" t="s">
        <v>43</v>
      </c>
      <c r="M29" s="20" t="s">
        <v>43</v>
      </c>
      <c r="N29" s="92"/>
    </row>
    <row r="30" spans="1:24" ht="12" customHeight="1" x14ac:dyDescent="0.2">
      <c r="A30" s="116">
        <v>1998</v>
      </c>
      <c r="B30" s="169">
        <v>109253</v>
      </c>
      <c r="C30" s="96" t="s">
        <v>3</v>
      </c>
      <c r="D30" s="97">
        <v>52.7</v>
      </c>
      <c r="E30" s="160"/>
      <c r="F30" s="97"/>
      <c r="G30" s="97">
        <v>0.2</v>
      </c>
      <c r="H30" s="160">
        <v>6.5</v>
      </c>
      <c r="I30" s="160" t="s">
        <v>43</v>
      </c>
      <c r="J30" s="160" t="s">
        <v>43</v>
      </c>
      <c r="K30" s="160">
        <v>40.6</v>
      </c>
      <c r="L30" s="160" t="s">
        <v>43</v>
      </c>
      <c r="M30" s="98" t="s">
        <v>43</v>
      </c>
      <c r="N30" s="92"/>
    </row>
    <row r="31" spans="1:24" ht="12" customHeight="1" x14ac:dyDescent="0.2">
      <c r="A31" s="41">
        <v>1999</v>
      </c>
      <c r="B31" s="167">
        <v>103300</v>
      </c>
      <c r="C31" s="29" t="s">
        <v>3</v>
      </c>
      <c r="D31" s="19">
        <v>52</v>
      </c>
      <c r="E31" s="162"/>
      <c r="F31" s="19"/>
      <c r="G31" s="19">
        <v>0.1</v>
      </c>
      <c r="H31" s="162">
        <v>6.4</v>
      </c>
      <c r="I31" s="162" t="s">
        <v>43</v>
      </c>
      <c r="J31" s="162" t="s">
        <v>43</v>
      </c>
      <c r="K31" s="162">
        <v>41.5</v>
      </c>
      <c r="L31" s="162" t="s">
        <v>43</v>
      </c>
      <c r="M31" s="20" t="s">
        <v>43</v>
      </c>
      <c r="N31" s="92"/>
    </row>
    <row r="32" spans="1:24" ht="12" customHeight="1" x14ac:dyDescent="0.2">
      <c r="A32" s="116">
        <v>2000</v>
      </c>
      <c r="B32" s="169">
        <v>96020</v>
      </c>
      <c r="C32" s="97">
        <v>17.5</v>
      </c>
      <c r="D32" s="97">
        <v>51.5</v>
      </c>
      <c r="E32" s="160">
        <v>13.021245573838783</v>
      </c>
      <c r="F32" s="97">
        <v>38.528431576754841</v>
      </c>
      <c r="G32" s="97">
        <v>0.1</v>
      </c>
      <c r="H32" s="160">
        <v>6.9</v>
      </c>
      <c r="I32" s="160">
        <v>0.1</v>
      </c>
      <c r="J32" s="160">
        <v>0</v>
      </c>
      <c r="K32" s="160">
        <v>41.3</v>
      </c>
      <c r="L32" s="160" t="s">
        <v>43</v>
      </c>
      <c r="M32" s="98" t="s">
        <v>43</v>
      </c>
      <c r="N32" s="92"/>
    </row>
    <row r="33" spans="1:14" ht="12" customHeight="1" x14ac:dyDescent="0.2">
      <c r="A33" s="41">
        <v>2001</v>
      </c>
      <c r="B33" s="167">
        <v>91036</v>
      </c>
      <c r="C33" s="19">
        <v>17.3</v>
      </c>
      <c r="D33" s="19">
        <v>50.5</v>
      </c>
      <c r="E33" s="162">
        <v>12.735621072982116</v>
      </c>
      <c r="F33" s="19">
        <v>37.813612197372471</v>
      </c>
      <c r="G33" s="19">
        <v>0.1</v>
      </c>
      <c r="H33" s="162">
        <v>6.5</v>
      </c>
      <c r="I33" s="162">
        <v>0.1</v>
      </c>
      <c r="J33" s="162">
        <v>0.1</v>
      </c>
      <c r="K33" s="162">
        <v>42.5</v>
      </c>
      <c r="L33" s="162">
        <v>0</v>
      </c>
      <c r="M33" s="20">
        <v>0</v>
      </c>
      <c r="N33" s="92"/>
    </row>
    <row r="34" spans="1:14" ht="12" customHeight="1" x14ac:dyDescent="0.2">
      <c r="A34" s="116">
        <v>2002</v>
      </c>
      <c r="B34" s="169">
        <v>89606</v>
      </c>
      <c r="C34" s="97">
        <v>17.5</v>
      </c>
      <c r="D34" s="97">
        <v>50.4</v>
      </c>
      <c r="E34" s="160">
        <v>12.442247170948374</v>
      </c>
      <c r="F34" s="97">
        <v>38.00749949780149</v>
      </c>
      <c r="G34" s="97">
        <v>0.1</v>
      </c>
      <c r="H34" s="160">
        <v>6.4</v>
      </c>
      <c r="I34" s="160">
        <v>0.4</v>
      </c>
      <c r="J34" s="160">
        <v>0.2</v>
      </c>
      <c r="K34" s="160">
        <v>42.3</v>
      </c>
      <c r="L34" s="160">
        <v>0.1</v>
      </c>
      <c r="M34" s="98">
        <v>0</v>
      </c>
      <c r="N34" s="38"/>
    </row>
    <row r="35" spans="1:14" ht="12" customHeight="1" x14ac:dyDescent="0.2">
      <c r="A35" s="41">
        <v>2003</v>
      </c>
      <c r="B35" s="167">
        <v>91589</v>
      </c>
      <c r="C35" s="19">
        <v>18.2</v>
      </c>
      <c r="D35" s="19">
        <v>49.1</v>
      </c>
      <c r="E35" s="162">
        <v>11.349616220288462</v>
      </c>
      <c r="F35" s="19">
        <v>37.791656203255847</v>
      </c>
      <c r="G35" s="19">
        <v>0.1</v>
      </c>
      <c r="H35" s="162">
        <v>5.5</v>
      </c>
      <c r="I35" s="162">
        <v>0.8</v>
      </c>
      <c r="J35" s="162">
        <v>0.3</v>
      </c>
      <c r="K35" s="162">
        <v>43.6</v>
      </c>
      <c r="L35" s="162">
        <v>0.6</v>
      </c>
      <c r="M35" s="20">
        <v>0.1</v>
      </c>
      <c r="N35" s="38"/>
    </row>
    <row r="36" spans="1:14" ht="12" customHeight="1" x14ac:dyDescent="0.2">
      <c r="A36" s="116">
        <v>2004</v>
      </c>
      <c r="B36" s="169">
        <v>96121</v>
      </c>
      <c r="C36" s="97">
        <v>19.2</v>
      </c>
      <c r="D36" s="97">
        <v>47.5</v>
      </c>
      <c r="E36" s="160">
        <v>10.676126964971235</v>
      </c>
      <c r="F36" s="97">
        <v>36.849387750855698</v>
      </c>
      <c r="G36" s="97">
        <v>0</v>
      </c>
      <c r="H36" s="160">
        <v>5.2</v>
      </c>
      <c r="I36" s="160">
        <v>1.9</v>
      </c>
      <c r="J36" s="160">
        <v>0.6</v>
      </c>
      <c r="K36" s="160">
        <v>43.3</v>
      </c>
      <c r="L36" s="160">
        <v>1.2</v>
      </c>
      <c r="M36" s="98">
        <v>0.1</v>
      </c>
      <c r="N36" s="38"/>
    </row>
    <row r="37" spans="1:14" ht="12" customHeight="1" x14ac:dyDescent="0.2">
      <c r="A37" s="41">
        <v>2005</v>
      </c>
      <c r="B37" s="167">
        <v>102383</v>
      </c>
      <c r="C37" s="19">
        <v>20.5</v>
      </c>
      <c r="D37" s="19">
        <v>45.8</v>
      </c>
      <c r="E37" s="162">
        <v>9.3589756111854516</v>
      </c>
      <c r="F37" s="19">
        <v>36.478712286219391</v>
      </c>
      <c r="G37" s="19">
        <v>0</v>
      </c>
      <c r="H37" s="162">
        <v>4.8</v>
      </c>
      <c r="I37" s="162">
        <v>3</v>
      </c>
      <c r="J37" s="162">
        <v>0.9</v>
      </c>
      <c r="K37" s="162">
        <v>43.4</v>
      </c>
      <c r="L37" s="162">
        <v>1.7</v>
      </c>
      <c r="M37" s="20">
        <v>0.4</v>
      </c>
      <c r="N37" s="38"/>
    </row>
    <row r="38" spans="1:14" ht="12" customHeight="1" x14ac:dyDescent="0.2">
      <c r="A38" s="116">
        <v>2006</v>
      </c>
      <c r="B38" s="169">
        <v>106809</v>
      </c>
      <c r="C38" s="97">
        <v>21.3</v>
      </c>
      <c r="D38" s="97">
        <v>44.8</v>
      </c>
      <c r="E38" s="160">
        <v>8.7782864739862738</v>
      </c>
      <c r="F38" s="97">
        <v>36.006329054667681</v>
      </c>
      <c r="G38" s="97">
        <v>0</v>
      </c>
      <c r="H38" s="160">
        <v>5.0999999999999996</v>
      </c>
      <c r="I38" s="160">
        <v>3.9</v>
      </c>
      <c r="J38" s="160">
        <v>1.2</v>
      </c>
      <c r="K38" s="160">
        <v>42.1</v>
      </c>
      <c r="L38" s="160">
        <v>2.2999999999999998</v>
      </c>
      <c r="M38" s="98">
        <v>0.5</v>
      </c>
      <c r="N38" s="38"/>
    </row>
    <row r="39" spans="1:14" ht="12" customHeight="1" x14ac:dyDescent="0.2">
      <c r="A39" s="291">
        <v>2007</v>
      </c>
      <c r="B39" s="258">
        <v>115623</v>
      </c>
      <c r="C39" s="25">
        <v>23</v>
      </c>
      <c r="D39" s="25">
        <v>43.699782915163937</v>
      </c>
      <c r="E39" s="176">
        <v>8.6072840178857142</v>
      </c>
      <c r="F39" s="25">
        <v>35.092498897278226</v>
      </c>
      <c r="G39" s="25">
        <v>1.5567836849069821E-2</v>
      </c>
      <c r="H39" s="176">
        <v>5.3129567646575513</v>
      </c>
      <c r="I39" s="176">
        <v>5.1685218338911803</v>
      </c>
      <c r="J39" s="176">
        <v>1.288670939173002</v>
      </c>
      <c r="K39" s="176">
        <v>39.796580265172153</v>
      </c>
      <c r="L39" s="176">
        <v>4.0519619798828952</v>
      </c>
      <c r="M39" s="26">
        <v>0.66595746521020904</v>
      </c>
      <c r="N39" s="38"/>
    </row>
    <row r="40" spans="1:14" ht="12" customHeight="1" x14ac:dyDescent="0.2">
      <c r="A40" s="116">
        <v>2008</v>
      </c>
      <c r="B40" s="169">
        <v>124515</v>
      </c>
      <c r="C40" s="97">
        <v>24.7</v>
      </c>
      <c r="D40" s="97">
        <v>39.809661486567883</v>
      </c>
      <c r="E40" s="160">
        <v>6.5992049150704739</v>
      </c>
      <c r="F40" s="97">
        <v>33.21045657149741</v>
      </c>
      <c r="G40" s="97">
        <v>1.2046741356463078E-2</v>
      </c>
      <c r="H40" s="160">
        <v>5.8057262177247724</v>
      </c>
      <c r="I40" s="160">
        <v>7.4456892743846117</v>
      </c>
      <c r="J40" s="160">
        <v>1.5492109384411517</v>
      </c>
      <c r="K40" s="160">
        <v>37.458940689876727</v>
      </c>
      <c r="L40" s="160">
        <v>7.0786652210577037</v>
      </c>
      <c r="M40" s="98">
        <v>0.84005943059069188</v>
      </c>
      <c r="N40" s="38"/>
    </row>
    <row r="41" spans="1:14" ht="12" customHeight="1" x14ac:dyDescent="0.2">
      <c r="A41" s="291">
        <v>2009</v>
      </c>
      <c r="B41" s="258">
        <v>139480</v>
      </c>
      <c r="C41" s="25">
        <v>27.8</v>
      </c>
      <c r="D41" s="25">
        <v>36.135646687697161</v>
      </c>
      <c r="E41" s="176">
        <v>6.6504158302265557</v>
      </c>
      <c r="F41" s="25">
        <v>29.485230857470608</v>
      </c>
      <c r="G41" s="25">
        <v>1.0037281330656726E-2</v>
      </c>
      <c r="H41" s="176">
        <v>6.0954975623745344</v>
      </c>
      <c r="I41" s="176">
        <v>10.152710065959278</v>
      </c>
      <c r="J41" s="176">
        <v>2.0569257241181531</v>
      </c>
      <c r="K41" s="176">
        <v>29.954115285345566</v>
      </c>
      <c r="L41" s="176">
        <v>14.562661313449956</v>
      </c>
      <c r="M41" s="26">
        <v>1.0324060797246917</v>
      </c>
      <c r="N41" s="38"/>
    </row>
    <row r="42" spans="1:14" ht="12" customHeight="1" x14ac:dyDescent="0.2">
      <c r="A42" s="116">
        <v>2010</v>
      </c>
      <c r="B42" s="169">
        <v>141681</v>
      </c>
      <c r="C42" s="97">
        <v>28.3</v>
      </c>
      <c r="D42" s="97">
        <v>32.996661514246796</v>
      </c>
      <c r="E42" s="160">
        <v>5.9598675898673781</v>
      </c>
      <c r="F42" s="97">
        <v>27.036793924379417</v>
      </c>
      <c r="G42" s="97">
        <v>1.1998786005180652E-2</v>
      </c>
      <c r="H42" s="160">
        <v>5.7396545761252389</v>
      </c>
      <c r="I42" s="160">
        <v>16.342346539056049</v>
      </c>
      <c r="J42" s="160">
        <v>8.0462447328858502E-2</v>
      </c>
      <c r="K42" s="160">
        <v>22.787812056662503</v>
      </c>
      <c r="L42" s="160">
        <v>22.030476916453161</v>
      </c>
      <c r="M42" s="98">
        <v>1.0587164122218221E-2</v>
      </c>
      <c r="N42" s="38"/>
    </row>
    <row r="43" spans="1:14" ht="12" customHeight="1" x14ac:dyDescent="0.2">
      <c r="A43" s="291">
        <v>2011</v>
      </c>
      <c r="B43" s="258">
        <v>149349</v>
      </c>
      <c r="C43" s="25">
        <v>29.5</v>
      </c>
      <c r="D43" s="25">
        <v>28.8</v>
      </c>
      <c r="E43" s="176">
        <v>5.5889225907103501</v>
      </c>
      <c r="F43" s="25">
        <v>23.251578517432321</v>
      </c>
      <c r="G43" s="25">
        <v>8.7044439534245E-3</v>
      </c>
      <c r="H43" s="176">
        <v>5.5413829349999997</v>
      </c>
      <c r="I43" s="176">
        <v>21.8</v>
      </c>
      <c r="J43" s="162" t="s">
        <v>43</v>
      </c>
      <c r="K43" s="176">
        <v>14.922764799999999</v>
      </c>
      <c r="L43" s="176">
        <v>28.8</v>
      </c>
      <c r="M43" s="163" t="s">
        <v>43</v>
      </c>
      <c r="N43" s="253"/>
    </row>
    <row r="44" spans="1:14" ht="12" customHeight="1" x14ac:dyDescent="0.2">
      <c r="A44" s="116">
        <v>2012</v>
      </c>
      <c r="B44" s="169">
        <v>150741</v>
      </c>
      <c r="C44" s="97">
        <v>29.4</v>
      </c>
      <c r="D44" s="97">
        <v>24.207747062842888</v>
      </c>
      <c r="E44" s="160">
        <v>5.2122514777001614</v>
      </c>
      <c r="F44" s="97">
        <v>18.995495585142727</v>
      </c>
      <c r="G44" s="97">
        <v>5.9705057018329451E-3</v>
      </c>
      <c r="H44" s="160">
        <v>5.0099176733602668</v>
      </c>
      <c r="I44" s="160">
        <v>26.7</v>
      </c>
      <c r="J44" s="251" t="s">
        <v>43</v>
      </c>
      <c r="K44" s="160">
        <v>9.8208184899927691</v>
      </c>
      <c r="L44" s="160">
        <v>34.299999999999997</v>
      </c>
      <c r="M44" s="252" t="s">
        <v>43</v>
      </c>
      <c r="N44" s="253"/>
    </row>
    <row r="45" spans="1:14" x14ac:dyDescent="0.2">
      <c r="A45" s="480" t="s">
        <v>29</v>
      </c>
      <c r="B45" s="480"/>
      <c r="C45" s="480"/>
      <c r="D45" s="480"/>
      <c r="E45" s="480"/>
      <c r="F45" s="480"/>
      <c r="G45" s="480"/>
      <c r="H45" s="480"/>
      <c r="I45" s="480"/>
      <c r="J45" s="480"/>
      <c r="K45" s="480"/>
      <c r="L45" s="480"/>
      <c r="M45" s="480"/>
    </row>
    <row r="46" spans="1:14" ht="12" customHeight="1" x14ac:dyDescent="0.2">
      <c r="A46" s="41">
        <v>1995</v>
      </c>
      <c r="B46" s="167">
        <v>81263</v>
      </c>
      <c r="C46" s="29" t="s">
        <v>3</v>
      </c>
      <c r="D46" s="19">
        <v>48.2</v>
      </c>
      <c r="E46" s="162">
        <v>14.337398323960473</v>
      </c>
      <c r="F46" s="19">
        <v>33.876425925698044</v>
      </c>
      <c r="G46" s="19">
        <v>0.2</v>
      </c>
      <c r="H46" s="162">
        <v>20.5</v>
      </c>
      <c r="I46" s="162" t="s">
        <v>43</v>
      </c>
      <c r="J46" s="162" t="s">
        <v>43</v>
      </c>
      <c r="K46" s="162">
        <v>31.1</v>
      </c>
      <c r="L46" s="162" t="s">
        <v>43</v>
      </c>
      <c r="M46" s="20" t="s">
        <v>43</v>
      </c>
    </row>
    <row r="47" spans="1:14" ht="12" customHeight="1" x14ac:dyDescent="0.2">
      <c r="A47" s="116">
        <v>1996</v>
      </c>
      <c r="B47" s="169">
        <v>83253</v>
      </c>
      <c r="C47" s="96" t="s">
        <v>3</v>
      </c>
      <c r="D47" s="97"/>
      <c r="E47" s="160">
        <v>14.337398323960473</v>
      </c>
      <c r="F47" s="97">
        <v>33.876425925698044</v>
      </c>
      <c r="G47" s="97">
        <v>0.2</v>
      </c>
      <c r="H47" s="160">
        <v>19.899999999999999</v>
      </c>
      <c r="I47" s="160" t="s">
        <v>43</v>
      </c>
      <c r="J47" s="160" t="s">
        <v>43</v>
      </c>
      <c r="K47" s="160">
        <v>30.7</v>
      </c>
      <c r="L47" s="160" t="s">
        <v>43</v>
      </c>
      <c r="M47" s="98" t="s">
        <v>43</v>
      </c>
    </row>
    <row r="48" spans="1:14" ht="12" customHeight="1" x14ac:dyDescent="0.2">
      <c r="A48" s="41">
        <v>1997</v>
      </c>
      <c r="B48" s="167">
        <v>83846</v>
      </c>
      <c r="C48" s="29" t="s">
        <v>3</v>
      </c>
      <c r="D48" s="19"/>
      <c r="E48" s="162">
        <v>14.337398323960473</v>
      </c>
      <c r="F48" s="19">
        <v>33.876425925698044</v>
      </c>
      <c r="G48" s="19">
        <v>0.2</v>
      </c>
      <c r="H48" s="162">
        <v>19.7</v>
      </c>
      <c r="I48" s="162" t="s">
        <v>43</v>
      </c>
      <c r="J48" s="162" t="s">
        <v>43</v>
      </c>
      <c r="K48" s="162">
        <v>30.8</v>
      </c>
      <c r="L48" s="162" t="s">
        <v>43</v>
      </c>
      <c r="M48" s="20" t="s">
        <v>43</v>
      </c>
    </row>
    <row r="49" spans="1:14" ht="12" customHeight="1" x14ac:dyDescent="0.2">
      <c r="A49" s="116">
        <v>1998</v>
      </c>
      <c r="B49" s="169">
        <v>81633</v>
      </c>
      <c r="C49" s="96" t="s">
        <v>3</v>
      </c>
      <c r="D49" s="97"/>
      <c r="E49" s="160">
        <v>14.337398323960473</v>
      </c>
      <c r="F49" s="97">
        <v>33.876425925698044</v>
      </c>
      <c r="G49" s="97">
        <v>0.1</v>
      </c>
      <c r="H49" s="160">
        <v>20.100000000000001</v>
      </c>
      <c r="I49" s="160" t="s">
        <v>43</v>
      </c>
      <c r="J49" s="160" t="s">
        <v>43</v>
      </c>
      <c r="K49" s="160">
        <v>30.9</v>
      </c>
      <c r="L49" s="160" t="s">
        <v>43</v>
      </c>
      <c r="M49" s="98" t="s">
        <v>43</v>
      </c>
    </row>
    <row r="50" spans="1:14" ht="12" customHeight="1" x14ac:dyDescent="0.2">
      <c r="A50" s="41">
        <v>1999</v>
      </c>
      <c r="B50" s="167">
        <v>81701</v>
      </c>
      <c r="C50" s="29" t="s">
        <v>3</v>
      </c>
      <c r="D50" s="19"/>
      <c r="E50" s="162">
        <v>14.337398323960473</v>
      </c>
      <c r="F50" s="19">
        <v>33.876425925698044</v>
      </c>
      <c r="G50" s="19">
        <v>0.2</v>
      </c>
      <c r="H50" s="162">
        <v>20.2</v>
      </c>
      <c r="I50" s="162" t="s">
        <v>43</v>
      </c>
      <c r="J50" s="162" t="s">
        <v>43</v>
      </c>
      <c r="K50" s="162">
        <v>30.4</v>
      </c>
      <c r="L50" s="162" t="s">
        <v>43</v>
      </c>
      <c r="M50" s="20" t="s">
        <v>43</v>
      </c>
    </row>
    <row r="51" spans="1:14" ht="12" customHeight="1" x14ac:dyDescent="0.2">
      <c r="A51" s="116">
        <v>2000</v>
      </c>
      <c r="B51" s="169">
        <v>80634</v>
      </c>
      <c r="C51" s="97">
        <v>16.2</v>
      </c>
      <c r="D51" s="97">
        <v>49.2</v>
      </c>
      <c r="E51" s="160">
        <v>15.554232705806484</v>
      </c>
      <c r="F51" s="97">
        <v>33.679341220824959</v>
      </c>
      <c r="G51" s="97">
        <v>0.1</v>
      </c>
      <c r="H51" s="160">
        <v>19.899999999999999</v>
      </c>
      <c r="I51" s="160">
        <v>0.1</v>
      </c>
      <c r="J51" s="160">
        <v>0</v>
      </c>
      <c r="K51" s="160">
        <v>30.6</v>
      </c>
      <c r="L51" s="160" t="s">
        <v>43</v>
      </c>
      <c r="M51" s="98" t="s">
        <v>43</v>
      </c>
    </row>
    <row r="52" spans="1:14" ht="12" customHeight="1" x14ac:dyDescent="0.2">
      <c r="A52" s="292">
        <v>2001</v>
      </c>
      <c r="B52" s="289">
        <v>80678</v>
      </c>
      <c r="C52" s="21">
        <v>16.600000000000001</v>
      </c>
      <c r="D52" s="21">
        <v>49.4</v>
      </c>
      <c r="E52" s="162">
        <v>15.565581695133742</v>
      </c>
      <c r="F52" s="21">
        <v>33.832023599990087</v>
      </c>
      <c r="G52" s="21">
        <v>0.1</v>
      </c>
      <c r="H52" s="162">
        <v>19</v>
      </c>
      <c r="I52" s="162">
        <v>0.1</v>
      </c>
      <c r="J52" s="162">
        <v>0</v>
      </c>
      <c r="K52" s="162">
        <v>31.3</v>
      </c>
      <c r="L52" s="162">
        <v>0</v>
      </c>
      <c r="M52" s="22">
        <v>0</v>
      </c>
    </row>
    <row r="53" spans="1:14" ht="12" customHeight="1" x14ac:dyDescent="0.2">
      <c r="A53" s="116">
        <v>2002</v>
      </c>
      <c r="B53" s="169">
        <v>83000</v>
      </c>
      <c r="C53" s="97">
        <v>17.2</v>
      </c>
      <c r="D53" s="97">
        <v>50.3</v>
      </c>
      <c r="E53" s="160">
        <v>15.012048192771084</v>
      </c>
      <c r="F53" s="97">
        <v>35.259036144578317</v>
      </c>
      <c r="G53" s="97">
        <v>0.1</v>
      </c>
      <c r="H53" s="160">
        <v>17.5</v>
      </c>
      <c r="I53" s="160">
        <v>0.5</v>
      </c>
      <c r="J53" s="160">
        <v>0.1</v>
      </c>
      <c r="K53" s="160">
        <v>31.4</v>
      </c>
      <c r="L53" s="160">
        <v>0.1</v>
      </c>
      <c r="M53" s="98">
        <v>0</v>
      </c>
      <c r="N53" s="38"/>
    </row>
    <row r="54" spans="1:14" ht="12" customHeight="1" x14ac:dyDescent="0.2">
      <c r="A54" s="41">
        <v>2003</v>
      </c>
      <c r="B54" s="167">
        <v>89939</v>
      </c>
      <c r="C54" s="19">
        <v>18.7</v>
      </c>
      <c r="D54" s="19">
        <v>49</v>
      </c>
      <c r="E54" s="162">
        <v>13.807135947697885</v>
      </c>
      <c r="F54" s="19">
        <v>35.190518017767594</v>
      </c>
      <c r="G54" s="19">
        <v>0.1</v>
      </c>
      <c r="H54" s="162">
        <v>15.7</v>
      </c>
      <c r="I54" s="162">
        <v>0.8</v>
      </c>
      <c r="J54" s="162">
        <v>0.1</v>
      </c>
      <c r="K54" s="162">
        <v>33.799999999999997</v>
      </c>
      <c r="L54" s="162">
        <v>0.4</v>
      </c>
      <c r="M54" s="20">
        <v>0</v>
      </c>
      <c r="N54" s="38"/>
    </row>
    <row r="55" spans="1:14" ht="12" customHeight="1" x14ac:dyDescent="0.2">
      <c r="A55" s="116">
        <v>2004</v>
      </c>
      <c r="B55" s="169">
        <v>95664</v>
      </c>
      <c r="C55" s="97">
        <v>19.7</v>
      </c>
      <c r="D55" s="97">
        <v>47.4</v>
      </c>
      <c r="E55" s="160">
        <v>13.216047834085968</v>
      </c>
      <c r="F55" s="97">
        <v>34.185273457099854</v>
      </c>
      <c r="G55" s="97">
        <v>0</v>
      </c>
      <c r="H55" s="160">
        <v>15.3</v>
      </c>
      <c r="I55" s="160">
        <v>2</v>
      </c>
      <c r="J55" s="160">
        <v>0.3</v>
      </c>
      <c r="K55" s="160">
        <v>34</v>
      </c>
      <c r="L55" s="160">
        <v>0.9</v>
      </c>
      <c r="M55" s="98">
        <v>0</v>
      </c>
      <c r="N55" s="38"/>
    </row>
    <row r="56" spans="1:14" ht="12" customHeight="1" x14ac:dyDescent="0.2">
      <c r="A56" s="41">
        <v>2005</v>
      </c>
      <c r="B56" s="167">
        <v>105553</v>
      </c>
      <c r="C56" s="19">
        <v>21.6</v>
      </c>
      <c r="D56" s="19">
        <v>45.9</v>
      </c>
      <c r="E56" s="162">
        <v>11.729652402110787</v>
      </c>
      <c r="F56" s="19">
        <v>34.185669758320465</v>
      </c>
      <c r="G56" s="19">
        <v>0</v>
      </c>
      <c r="H56" s="162">
        <v>15.5</v>
      </c>
      <c r="I56" s="162">
        <v>3.5</v>
      </c>
      <c r="J56" s="162">
        <v>0.6</v>
      </c>
      <c r="K56" s="162">
        <v>33.1</v>
      </c>
      <c r="L56" s="162">
        <v>1.2</v>
      </c>
      <c r="M56" s="20">
        <v>0.2</v>
      </c>
      <c r="N56" s="38"/>
    </row>
    <row r="57" spans="1:14" ht="12" customHeight="1" x14ac:dyDescent="0.2">
      <c r="A57" s="116">
        <v>2006</v>
      </c>
      <c r="B57" s="169">
        <v>113973</v>
      </c>
      <c r="C57" s="97">
        <v>23.2</v>
      </c>
      <c r="D57" s="97">
        <v>45.2</v>
      </c>
      <c r="E57" s="160">
        <v>11.469383099506024</v>
      </c>
      <c r="F57" s="97">
        <v>33.743956902073293</v>
      </c>
      <c r="G57" s="97">
        <v>0</v>
      </c>
      <c r="H57" s="160">
        <v>15.8</v>
      </c>
      <c r="I57" s="160">
        <v>5.5</v>
      </c>
      <c r="J57" s="160">
        <v>0.8</v>
      </c>
      <c r="K57" s="160">
        <v>30.8</v>
      </c>
      <c r="L57" s="160">
        <v>1.7</v>
      </c>
      <c r="M57" s="98">
        <v>0.2</v>
      </c>
      <c r="N57" s="38"/>
    </row>
    <row r="58" spans="1:14" ht="12" customHeight="1" x14ac:dyDescent="0.2">
      <c r="A58" s="41">
        <v>2007</v>
      </c>
      <c r="B58" s="167">
        <v>124254</v>
      </c>
      <c r="C58" s="19">
        <v>25.2</v>
      </c>
      <c r="D58" s="19">
        <v>44.3</v>
      </c>
      <c r="E58" s="176">
        <v>11.67044924107071</v>
      </c>
      <c r="F58" s="19">
        <v>32.594524119947849</v>
      </c>
      <c r="G58" s="19">
        <v>8.8528337115907751E-3</v>
      </c>
      <c r="H58" s="176">
        <v>15.789431326154491</v>
      </c>
      <c r="I58" s="176">
        <v>6.7587361372672117</v>
      </c>
      <c r="J58" s="176">
        <v>1.0301479228032902</v>
      </c>
      <c r="K58" s="176">
        <v>28.531073446327682</v>
      </c>
      <c r="L58" s="176">
        <v>3.2980829590999079</v>
      </c>
      <c r="M58" s="20">
        <v>0.31870201361726785</v>
      </c>
      <c r="N58" s="38"/>
    </row>
    <row r="59" spans="1:14" ht="12" customHeight="1" x14ac:dyDescent="0.2">
      <c r="A59" s="116">
        <v>2008</v>
      </c>
      <c r="B59" s="169">
        <v>135983</v>
      </c>
      <c r="C59" s="97">
        <v>27.7</v>
      </c>
      <c r="D59" s="97">
        <v>40.9</v>
      </c>
      <c r="E59" s="160">
        <v>9.62105557312311</v>
      </c>
      <c r="F59" s="97">
        <v>31.314208393696269</v>
      </c>
      <c r="G59" s="97">
        <v>6.6184743681195445E-3</v>
      </c>
      <c r="H59" s="160">
        <v>16.368957884441436</v>
      </c>
      <c r="I59" s="160">
        <v>9.7835758881624901</v>
      </c>
      <c r="J59" s="160">
        <v>1.4398858680864519</v>
      </c>
      <c r="K59" s="160">
        <v>25.14358412448615</v>
      </c>
      <c r="L59" s="160">
        <v>5.8433774810086554</v>
      </c>
      <c r="M59" s="98">
        <v>0.4787363126273137</v>
      </c>
      <c r="N59" s="38"/>
    </row>
    <row r="60" spans="1:14" ht="12" customHeight="1" x14ac:dyDescent="0.2">
      <c r="A60" s="41">
        <v>2009</v>
      </c>
      <c r="B60" s="167">
        <v>149395</v>
      </c>
      <c r="C60" s="19">
        <v>30.6</v>
      </c>
      <c r="D60" s="19">
        <v>37</v>
      </c>
      <c r="E60" s="176">
        <v>9.5391412028514999</v>
      </c>
      <c r="F60" s="19">
        <v>27.444024231065296</v>
      </c>
      <c r="G60" s="19">
        <v>1.3387328893202583E-3</v>
      </c>
      <c r="H60" s="176">
        <v>16.208039091000366</v>
      </c>
      <c r="I60" s="176">
        <v>12.960942467954082</v>
      </c>
      <c r="J60" s="176">
        <v>1.8601693497104992</v>
      </c>
      <c r="K60" s="176">
        <v>19.705478764349543</v>
      </c>
      <c r="L60" s="176">
        <v>11.669734596204693</v>
      </c>
      <c r="M60" s="20">
        <v>0.61113156397469792</v>
      </c>
      <c r="N60" s="38"/>
    </row>
    <row r="61" spans="1:14" ht="12" customHeight="1" x14ac:dyDescent="0.2">
      <c r="A61" s="116">
        <v>2010</v>
      </c>
      <c r="B61" s="169">
        <v>153200</v>
      </c>
      <c r="C61" s="97">
        <v>31.5</v>
      </c>
      <c r="D61" s="97">
        <v>33.4</v>
      </c>
      <c r="E61" s="160">
        <v>8.8505221932114875</v>
      </c>
      <c r="F61" s="97">
        <v>24.556135770234988</v>
      </c>
      <c r="G61" s="97">
        <v>7.8328981723237608E-3</v>
      </c>
      <c r="H61" s="160">
        <v>14.655352480417754</v>
      </c>
      <c r="I61" s="160">
        <v>19.733681462140993</v>
      </c>
      <c r="J61" s="160">
        <v>7.8328981723237601E-2</v>
      </c>
      <c r="K61" s="160">
        <v>14.759791122715404</v>
      </c>
      <c r="L61" s="160">
        <v>17.354438642297652</v>
      </c>
      <c r="M61" s="98">
        <v>3.9164490861618804E-3</v>
      </c>
      <c r="N61" s="253"/>
    </row>
    <row r="62" spans="1:14" ht="12" customHeight="1" x14ac:dyDescent="0.2">
      <c r="A62" s="291">
        <v>2011</v>
      </c>
      <c r="B62" s="258">
        <v>157922</v>
      </c>
      <c r="C62" s="25">
        <v>32.299999999999997</v>
      </c>
      <c r="D62" s="25">
        <v>28.938969871202243</v>
      </c>
      <c r="E62" s="176">
        <v>8.53269335494738</v>
      </c>
      <c r="F62" s="25">
        <v>20.409442636238143</v>
      </c>
      <c r="G62" s="25">
        <v>5.6990160000000003E-3</v>
      </c>
      <c r="H62" s="176">
        <v>13.797950889999999</v>
      </c>
      <c r="I62" s="176">
        <v>24.53869632</v>
      </c>
      <c r="J62" s="162" t="s">
        <v>43</v>
      </c>
      <c r="K62" s="176">
        <v>9.5395195099999999</v>
      </c>
      <c r="L62" s="176">
        <v>23.175998280000002</v>
      </c>
      <c r="M62" s="163" t="s">
        <v>43</v>
      </c>
      <c r="N62" s="253"/>
    </row>
    <row r="63" spans="1:14" ht="12" customHeight="1" x14ac:dyDescent="0.2">
      <c r="A63" s="293">
        <v>2012</v>
      </c>
      <c r="B63" s="290">
        <v>158880</v>
      </c>
      <c r="C63" s="101">
        <v>32.200000000000003</v>
      </c>
      <c r="D63" s="101">
        <v>24.784743202416916</v>
      </c>
      <c r="E63" s="192">
        <v>8.603348439073514</v>
      </c>
      <c r="F63" s="101">
        <v>16.181394763343405</v>
      </c>
      <c r="G63" s="101">
        <v>6.2940584088620342E-4</v>
      </c>
      <c r="H63" s="192">
        <v>12.757426988922457</v>
      </c>
      <c r="I63" s="192">
        <v>28.7</v>
      </c>
      <c r="J63" s="254" t="s">
        <v>43</v>
      </c>
      <c r="K63" s="192">
        <v>6.2575528700906338</v>
      </c>
      <c r="L63" s="192">
        <v>27.5</v>
      </c>
      <c r="M63" s="255" t="s">
        <v>43</v>
      </c>
      <c r="N63" s="253"/>
    </row>
    <row r="64" spans="1:14" ht="150" customHeight="1" x14ac:dyDescent="0.2">
      <c r="A64" s="471" t="s">
        <v>407</v>
      </c>
      <c r="B64" s="471"/>
      <c r="C64" s="471"/>
      <c r="D64" s="471"/>
      <c r="E64" s="471"/>
      <c r="F64" s="471"/>
      <c r="G64" s="471"/>
      <c r="H64" s="471"/>
      <c r="I64" s="471"/>
      <c r="J64" s="471"/>
      <c r="K64" s="471"/>
      <c r="L64" s="471"/>
      <c r="M64" s="471"/>
      <c r="N64" s="23"/>
    </row>
    <row r="65" spans="1:14" ht="15.75" customHeight="1" x14ac:dyDescent="0.2">
      <c r="A65" s="479"/>
      <c r="B65" s="479"/>
      <c r="C65" s="479"/>
      <c r="D65" s="479"/>
      <c r="E65" s="479"/>
      <c r="F65" s="479"/>
      <c r="G65" s="479"/>
      <c r="H65" s="479"/>
      <c r="I65" s="479"/>
      <c r="J65" s="479"/>
      <c r="K65" s="479"/>
      <c r="L65" s="479"/>
      <c r="M65" s="479"/>
      <c r="N65" s="23"/>
    </row>
    <row r="66" spans="1:14" x14ac:dyDescent="0.2">
      <c r="A66" s="294"/>
      <c r="B66" s="23"/>
      <c r="C66" s="23"/>
      <c r="D66" s="23"/>
      <c r="E66" s="23"/>
      <c r="F66" s="23"/>
      <c r="G66" s="23"/>
      <c r="H66" s="23"/>
      <c r="I66" s="23"/>
      <c r="J66" s="23"/>
      <c r="K66" s="23"/>
      <c r="L66" s="23"/>
      <c r="M66" s="23"/>
      <c r="N66" s="23"/>
    </row>
    <row r="67" spans="1:14" x14ac:dyDescent="0.2">
      <c r="A67" s="294"/>
      <c r="B67" s="23"/>
      <c r="C67" s="23"/>
      <c r="D67" s="23"/>
      <c r="E67" s="23"/>
      <c r="F67" s="23"/>
      <c r="G67" s="23"/>
      <c r="H67" s="23"/>
      <c r="I67" s="23"/>
      <c r="J67" s="23"/>
      <c r="K67" s="23"/>
      <c r="L67" s="23"/>
      <c r="M67" s="23"/>
      <c r="N67" s="23"/>
    </row>
    <row r="68" spans="1:14" x14ac:dyDescent="0.2">
      <c r="A68" s="294"/>
      <c r="B68" s="23"/>
      <c r="C68" s="23"/>
      <c r="D68" s="23"/>
      <c r="E68" s="23"/>
      <c r="F68" s="23"/>
      <c r="G68" s="23"/>
      <c r="H68" s="23"/>
      <c r="I68" s="23"/>
      <c r="J68" s="23"/>
      <c r="K68" s="23"/>
      <c r="L68" s="23"/>
      <c r="M68" s="23"/>
      <c r="N68" s="23"/>
    </row>
    <row r="69" spans="1:14" x14ac:dyDescent="0.2">
      <c r="A69" s="294"/>
      <c r="B69" s="23"/>
      <c r="C69" s="23"/>
      <c r="D69" s="23"/>
      <c r="E69" s="23"/>
      <c r="F69" s="23"/>
      <c r="G69" s="23"/>
      <c r="H69" s="23"/>
      <c r="I69" s="23"/>
      <c r="J69" s="23"/>
      <c r="K69" s="23"/>
      <c r="L69" s="23"/>
      <c r="M69" s="23"/>
      <c r="N69" s="23"/>
    </row>
    <row r="70" spans="1:14" x14ac:dyDescent="0.2">
      <c r="A70" s="295"/>
      <c r="B70" s="13"/>
      <c r="C70" s="13"/>
      <c r="D70" s="13"/>
      <c r="E70" s="13"/>
      <c r="F70" s="13"/>
      <c r="G70" s="13"/>
      <c r="H70" s="13"/>
      <c r="I70" s="13"/>
      <c r="J70" s="13"/>
      <c r="K70" s="13"/>
      <c r="L70" s="13"/>
      <c r="M70" s="13"/>
      <c r="N70" s="13"/>
    </row>
  </sheetData>
  <mergeCells count="21">
    <mergeCell ref="E4:F4"/>
    <mergeCell ref="M4:M5"/>
    <mergeCell ref="A65:M65"/>
    <mergeCell ref="I4:I5"/>
    <mergeCell ref="J4:J5"/>
    <mergeCell ref="K4:K5"/>
    <mergeCell ref="L4:L5"/>
    <mergeCell ref="H4:H5"/>
    <mergeCell ref="A26:M26"/>
    <mergeCell ref="A7:M7"/>
    <mergeCell ref="A45:M45"/>
    <mergeCell ref="D3:M3"/>
    <mergeCell ref="C6:M6"/>
    <mergeCell ref="D4:D5"/>
    <mergeCell ref="A64:M64"/>
    <mergeCell ref="G4:G5"/>
    <mergeCell ref="A1:B1"/>
    <mergeCell ref="A2:M2"/>
    <mergeCell ref="A3:A6"/>
    <mergeCell ref="B3:B5"/>
    <mergeCell ref="C3:C5"/>
  </mergeCells>
  <phoneticPr fontId="44" type="noConversion"/>
  <hyperlinks>
    <hyperlink ref="A1" location="Inhalt!A1" display="Inhalt!A1"/>
  </hyperlinks>
  <pageMargins left="0.70866141732283472" right="0.70866141732283472" top="0.78740157480314965" bottom="0.78740157480314965" header="0.31496062992125984" footer="0.31496062992125984"/>
  <pageSetup paperSize="9" scale="71" orientation="portrait" r:id="rId1"/>
  <headerFooter scaleWithDoc="0">
    <oddHeader>&amp;CBildungsbericht 2014 - (Web-)Tabellen F5</oddHeader>
  </headerFooter>
  <rowBreaks count="1" manualBreakCount="1">
    <brk id="6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enableFormatConditionsCalculation="0">
    <pageSetUpPr fitToPage="1"/>
  </sheetPr>
  <dimension ref="A1:S43"/>
  <sheetViews>
    <sheetView zoomScaleNormal="100" workbookViewId="0">
      <selection sqref="A1:B1"/>
    </sheetView>
  </sheetViews>
  <sheetFormatPr baseColWidth="10" defaultRowHeight="12.75" x14ac:dyDescent="0.2"/>
  <cols>
    <col min="1" max="1" width="19" customWidth="1"/>
    <col min="2" max="7" width="6.140625" customWidth="1"/>
    <col min="8" max="13" width="6.85546875" customWidth="1"/>
    <col min="14" max="18" width="6.42578125" customWidth="1"/>
  </cols>
  <sheetData>
    <row r="1" spans="1:19" ht="25.5" customHeight="1" x14ac:dyDescent="0.2">
      <c r="A1" s="464" t="s">
        <v>52</v>
      </c>
      <c r="B1" s="464"/>
    </row>
    <row r="2" spans="1:19" ht="29.25" customHeight="1" x14ac:dyDescent="0.2">
      <c r="A2" s="472" t="s">
        <v>386</v>
      </c>
      <c r="B2" s="472"/>
      <c r="C2" s="472"/>
      <c r="D2" s="472"/>
      <c r="E2" s="472"/>
      <c r="F2" s="472"/>
      <c r="G2" s="472"/>
      <c r="H2" s="472"/>
      <c r="I2" s="472"/>
      <c r="J2" s="472"/>
      <c r="K2" s="472"/>
      <c r="L2" s="472"/>
      <c r="M2" s="472"/>
      <c r="N2" s="472"/>
      <c r="O2" s="472"/>
      <c r="P2" s="472"/>
      <c r="Q2" s="472"/>
      <c r="R2" s="472"/>
    </row>
    <row r="3" spans="1:19" ht="13.5" customHeight="1" x14ac:dyDescent="0.2">
      <c r="A3" s="473" t="s">
        <v>12</v>
      </c>
      <c r="B3" s="477" t="s">
        <v>381</v>
      </c>
      <c r="C3" s="482"/>
      <c r="D3" s="482"/>
      <c r="E3" s="482"/>
      <c r="F3" s="482"/>
      <c r="G3" s="473"/>
      <c r="H3" s="477" t="s">
        <v>382</v>
      </c>
      <c r="I3" s="482"/>
      <c r="J3" s="473"/>
      <c r="K3" s="477" t="s">
        <v>383</v>
      </c>
      <c r="L3" s="482"/>
      <c r="M3" s="473"/>
      <c r="N3" s="477" t="s">
        <v>13</v>
      </c>
      <c r="O3" s="482"/>
      <c r="P3" s="482"/>
      <c r="Q3" s="482"/>
      <c r="R3" s="482"/>
      <c r="S3" s="2"/>
    </row>
    <row r="4" spans="1:19" ht="35.25" customHeight="1" x14ac:dyDescent="0.2">
      <c r="A4" s="474"/>
      <c r="B4" s="478"/>
      <c r="C4" s="483"/>
      <c r="D4" s="483"/>
      <c r="E4" s="483"/>
      <c r="F4" s="483"/>
      <c r="G4" s="475"/>
      <c r="H4" s="478"/>
      <c r="I4" s="483"/>
      <c r="J4" s="475"/>
      <c r="K4" s="478"/>
      <c r="L4" s="483"/>
      <c r="M4" s="475"/>
      <c r="N4" s="478"/>
      <c r="O4" s="483"/>
      <c r="P4" s="483"/>
      <c r="Q4" s="483"/>
      <c r="R4" s="483"/>
      <c r="S4" s="2"/>
    </row>
    <row r="5" spans="1:19" x14ac:dyDescent="0.2">
      <c r="A5" s="474"/>
      <c r="B5" s="383">
        <v>1995</v>
      </c>
      <c r="C5" s="383">
        <v>2000</v>
      </c>
      <c r="D5" s="383">
        <v>2005</v>
      </c>
      <c r="E5" s="383">
        <v>2009</v>
      </c>
      <c r="F5" s="383">
        <v>2010</v>
      </c>
      <c r="G5" s="383">
        <v>2011</v>
      </c>
      <c r="H5" s="383">
        <v>2005</v>
      </c>
      <c r="I5" s="383">
        <v>2010</v>
      </c>
      <c r="J5" s="383">
        <v>2011</v>
      </c>
      <c r="K5" s="383">
        <v>2005</v>
      </c>
      <c r="L5" s="383">
        <v>2010</v>
      </c>
      <c r="M5" s="383">
        <v>2011</v>
      </c>
      <c r="N5" s="383">
        <v>2003</v>
      </c>
      <c r="O5" s="382">
        <v>2005</v>
      </c>
      <c r="P5" s="382">
        <v>2009</v>
      </c>
      <c r="Q5" s="382">
        <v>2010</v>
      </c>
      <c r="R5" s="382">
        <v>2011</v>
      </c>
      <c r="S5" s="2"/>
    </row>
    <row r="6" spans="1:19" x14ac:dyDescent="0.2">
      <c r="A6" s="475"/>
      <c r="B6" s="484" t="s">
        <v>41</v>
      </c>
      <c r="C6" s="485"/>
      <c r="D6" s="485"/>
      <c r="E6" s="485"/>
      <c r="F6" s="485"/>
      <c r="G6" s="485"/>
      <c r="H6" s="485"/>
      <c r="I6" s="485"/>
      <c r="J6" s="485"/>
      <c r="K6" s="485"/>
      <c r="L6" s="485"/>
      <c r="M6" s="485"/>
      <c r="N6" s="485"/>
      <c r="O6" s="485"/>
      <c r="P6" s="485"/>
      <c r="Q6" s="485"/>
      <c r="R6" s="485"/>
      <c r="S6" s="2"/>
    </row>
    <row r="7" spans="1:19" ht="12.75" customHeight="1" x14ac:dyDescent="0.2">
      <c r="A7" s="35" t="s">
        <v>110</v>
      </c>
      <c r="B7" s="153">
        <v>20</v>
      </c>
      <c r="C7" s="153">
        <v>28.106730607028783</v>
      </c>
      <c r="D7" s="153">
        <v>34</v>
      </c>
      <c r="E7" s="153">
        <v>39</v>
      </c>
      <c r="F7" s="154">
        <v>39</v>
      </c>
      <c r="G7" s="153">
        <v>39</v>
      </c>
      <c r="H7" s="153">
        <v>42</v>
      </c>
      <c r="I7" s="153">
        <v>47</v>
      </c>
      <c r="J7" s="153">
        <v>46</v>
      </c>
      <c r="K7" s="153">
        <v>28</v>
      </c>
      <c r="L7" s="153">
        <v>32</v>
      </c>
      <c r="M7" s="153">
        <v>32</v>
      </c>
      <c r="N7" s="155">
        <v>1.24</v>
      </c>
      <c r="O7" s="155">
        <v>1.26</v>
      </c>
      <c r="P7" s="157">
        <v>1.52</v>
      </c>
      <c r="Q7" s="157">
        <v>1.57</v>
      </c>
      <c r="R7" s="156">
        <v>1.59</v>
      </c>
      <c r="S7" s="2"/>
    </row>
    <row r="8" spans="1:19" x14ac:dyDescent="0.2">
      <c r="A8" s="104" t="s">
        <v>14</v>
      </c>
      <c r="B8" s="180" t="s">
        <v>3</v>
      </c>
      <c r="C8" s="158">
        <v>36</v>
      </c>
      <c r="D8" s="158">
        <v>50</v>
      </c>
      <c r="E8" s="158">
        <v>50</v>
      </c>
      <c r="F8" s="158">
        <v>50</v>
      </c>
      <c r="G8" s="180" t="s">
        <v>3</v>
      </c>
      <c r="H8" s="158">
        <v>59</v>
      </c>
      <c r="I8" s="158">
        <v>59</v>
      </c>
      <c r="J8" s="180" t="s">
        <v>3</v>
      </c>
      <c r="K8" s="158">
        <v>41</v>
      </c>
      <c r="L8" s="158">
        <v>41</v>
      </c>
      <c r="M8" s="180" t="s">
        <v>3</v>
      </c>
      <c r="N8" s="159">
        <v>1.65</v>
      </c>
      <c r="O8" s="159">
        <v>1.82</v>
      </c>
      <c r="P8" s="160">
        <v>1.85</v>
      </c>
      <c r="Q8" s="160">
        <v>1.89</v>
      </c>
      <c r="R8" s="181" t="s">
        <v>3</v>
      </c>
      <c r="S8" s="2"/>
    </row>
    <row r="9" spans="1:19" x14ac:dyDescent="0.2">
      <c r="A9" s="389" t="s">
        <v>15</v>
      </c>
      <c r="B9" s="390">
        <v>10</v>
      </c>
      <c r="C9" s="391">
        <v>15.317445147530758</v>
      </c>
      <c r="D9" s="391">
        <v>20.378303728666001</v>
      </c>
      <c r="E9" s="391">
        <v>29.3</v>
      </c>
      <c r="F9" s="391">
        <v>30</v>
      </c>
      <c r="G9" s="391">
        <v>35</v>
      </c>
      <c r="H9" s="391">
        <v>22</v>
      </c>
      <c r="I9" s="391">
        <v>34</v>
      </c>
      <c r="J9" s="391">
        <v>39</v>
      </c>
      <c r="K9" s="391">
        <v>19</v>
      </c>
      <c r="L9" s="391">
        <v>25</v>
      </c>
      <c r="M9" s="391">
        <v>31</v>
      </c>
      <c r="N9" s="392">
        <v>1.85</v>
      </c>
      <c r="O9" s="392">
        <v>1.97</v>
      </c>
      <c r="P9" s="392">
        <v>2.0299999999999998</v>
      </c>
      <c r="Q9" s="392">
        <v>2.23</v>
      </c>
      <c r="R9" s="393">
        <v>2.11</v>
      </c>
      <c r="S9" s="2"/>
    </row>
    <row r="10" spans="1:19" x14ac:dyDescent="0.2">
      <c r="A10" s="394" t="s">
        <v>132</v>
      </c>
      <c r="B10" s="395" t="s">
        <v>3</v>
      </c>
      <c r="C10" s="395" t="s">
        <v>3</v>
      </c>
      <c r="D10" s="395" t="s">
        <v>3</v>
      </c>
      <c r="E10" s="395" t="s">
        <v>3</v>
      </c>
      <c r="F10" s="395" t="s">
        <v>3</v>
      </c>
      <c r="G10" s="395" t="s">
        <v>3</v>
      </c>
      <c r="H10" s="395" t="s">
        <v>3</v>
      </c>
      <c r="I10" s="395" t="s">
        <v>3</v>
      </c>
      <c r="J10" s="395" t="s">
        <v>3</v>
      </c>
      <c r="K10" s="395" t="s">
        <v>3</v>
      </c>
      <c r="L10" s="395" t="s">
        <v>3</v>
      </c>
      <c r="M10" s="395" t="s">
        <v>3</v>
      </c>
      <c r="N10" s="251">
        <v>1</v>
      </c>
      <c r="O10" s="251">
        <v>1.2</v>
      </c>
      <c r="P10" s="251">
        <v>1.3</v>
      </c>
      <c r="Q10" s="251">
        <v>1.5</v>
      </c>
      <c r="R10" s="252">
        <v>1.5</v>
      </c>
      <c r="S10" s="2"/>
    </row>
    <row r="11" spans="1:19" x14ac:dyDescent="0.2">
      <c r="A11" s="389" t="s">
        <v>17</v>
      </c>
      <c r="B11" s="390">
        <v>27</v>
      </c>
      <c r="C11" s="391">
        <v>27.194750558814629</v>
      </c>
      <c r="D11" s="391">
        <v>29</v>
      </c>
      <c r="E11" s="391">
        <v>36</v>
      </c>
      <c r="F11" s="391">
        <v>36</v>
      </c>
      <c r="G11" s="396" t="s">
        <v>3</v>
      </c>
      <c r="H11" s="391">
        <v>44</v>
      </c>
      <c r="I11" s="391">
        <v>44</v>
      </c>
      <c r="J11" s="396" t="s">
        <v>3</v>
      </c>
      <c r="K11" s="391">
        <v>26</v>
      </c>
      <c r="L11" s="391">
        <v>28</v>
      </c>
      <c r="M11" s="396" t="s">
        <v>3</v>
      </c>
      <c r="N11" s="392">
        <v>0.92</v>
      </c>
      <c r="O11" s="392">
        <v>0.89</v>
      </c>
      <c r="P11" s="392">
        <v>1.2</v>
      </c>
      <c r="Q11" s="392">
        <v>1.23</v>
      </c>
      <c r="R11" s="397" t="s">
        <v>3</v>
      </c>
      <c r="S11" s="2"/>
    </row>
    <row r="12" spans="1:19" x14ac:dyDescent="0.2">
      <c r="A12" s="394" t="s">
        <v>187</v>
      </c>
      <c r="B12" s="395" t="s">
        <v>3</v>
      </c>
      <c r="C12" s="395" t="s">
        <v>3</v>
      </c>
      <c r="D12" s="395" t="s">
        <v>3</v>
      </c>
      <c r="E12" s="395" t="s">
        <v>3</v>
      </c>
      <c r="F12" s="395" t="s">
        <v>3</v>
      </c>
      <c r="G12" s="398">
        <v>24</v>
      </c>
      <c r="H12" s="395" t="s">
        <v>3</v>
      </c>
      <c r="I12" s="395" t="s">
        <v>3</v>
      </c>
      <c r="J12" s="398">
        <v>28</v>
      </c>
      <c r="K12" s="395" t="s">
        <v>3</v>
      </c>
      <c r="L12" s="395" t="s">
        <v>3</v>
      </c>
      <c r="M12" s="398">
        <v>21</v>
      </c>
      <c r="N12" s="399" t="s">
        <v>3</v>
      </c>
      <c r="O12" s="399" t="s">
        <v>3</v>
      </c>
      <c r="P12" s="251">
        <v>0.2</v>
      </c>
      <c r="Q12" s="251">
        <v>0.2</v>
      </c>
      <c r="R12" s="252">
        <v>0.2</v>
      </c>
    </row>
    <row r="13" spans="1:19" x14ac:dyDescent="0.2">
      <c r="A13" s="389" t="s">
        <v>16</v>
      </c>
      <c r="B13" s="391">
        <v>13</v>
      </c>
      <c r="C13" s="391">
        <v>13.815259306532827</v>
      </c>
      <c r="D13" s="391">
        <v>23</v>
      </c>
      <c r="E13" s="391">
        <v>38.4</v>
      </c>
      <c r="F13" s="391">
        <v>38</v>
      </c>
      <c r="G13" s="391">
        <v>41</v>
      </c>
      <c r="H13" s="391">
        <v>27</v>
      </c>
      <c r="I13" s="391">
        <v>49</v>
      </c>
      <c r="J13" s="391">
        <v>53</v>
      </c>
      <c r="K13" s="391">
        <v>21</v>
      </c>
      <c r="L13" s="391">
        <v>28</v>
      </c>
      <c r="M13" s="391">
        <v>29</v>
      </c>
      <c r="N13" s="392">
        <v>0.99</v>
      </c>
      <c r="O13" s="392">
        <v>1.17</v>
      </c>
      <c r="P13" s="392">
        <v>1.42</v>
      </c>
      <c r="Q13" s="392">
        <v>1.29</v>
      </c>
      <c r="R13" s="393">
        <v>1.44</v>
      </c>
      <c r="S13" s="2"/>
    </row>
    <row r="14" spans="1:19" x14ac:dyDescent="0.2">
      <c r="A14" s="394" t="s">
        <v>18</v>
      </c>
      <c r="B14" s="398">
        <v>25</v>
      </c>
      <c r="C14" s="398">
        <v>37.320704205255041</v>
      </c>
      <c r="D14" s="398">
        <v>45.507493952232203</v>
      </c>
      <c r="E14" s="398">
        <v>50</v>
      </c>
      <c r="F14" s="398">
        <v>50</v>
      </c>
      <c r="G14" s="398">
        <v>50</v>
      </c>
      <c r="H14" s="398">
        <v>58</v>
      </c>
      <c r="I14" s="398">
        <v>62</v>
      </c>
      <c r="J14" s="398">
        <v>60</v>
      </c>
      <c r="K14" s="398">
        <v>33</v>
      </c>
      <c r="L14" s="398">
        <v>38</v>
      </c>
      <c r="M14" s="398">
        <v>39</v>
      </c>
      <c r="N14" s="251">
        <v>1.0900000000000001</v>
      </c>
      <c r="O14" s="251">
        <v>1.23</v>
      </c>
      <c r="P14" s="251">
        <v>1.64</v>
      </c>
      <c r="Q14" s="251">
        <v>1.97</v>
      </c>
      <c r="R14" s="252">
        <v>2.16</v>
      </c>
      <c r="S14" s="2"/>
    </row>
    <row r="15" spans="1:19" x14ac:dyDescent="0.2">
      <c r="A15" s="389" t="s">
        <v>188</v>
      </c>
      <c r="B15" s="400" t="s">
        <v>3</v>
      </c>
      <c r="C15" s="400" t="s">
        <v>3</v>
      </c>
      <c r="D15" s="400" t="s">
        <v>3</v>
      </c>
      <c r="E15" s="400" t="s">
        <v>3</v>
      </c>
      <c r="F15" s="400" t="s">
        <v>3</v>
      </c>
      <c r="G15" s="400" t="s">
        <v>3</v>
      </c>
      <c r="H15" s="400" t="s">
        <v>3</v>
      </c>
      <c r="I15" s="400" t="s">
        <v>3</v>
      </c>
      <c r="J15" s="400" t="s">
        <v>3</v>
      </c>
      <c r="K15" s="400" t="s">
        <v>3</v>
      </c>
      <c r="L15" s="400" t="s">
        <v>3</v>
      </c>
      <c r="M15" s="400" t="s">
        <v>3</v>
      </c>
      <c r="N15" s="400" t="s">
        <v>3</v>
      </c>
      <c r="O15" s="392">
        <v>0.7</v>
      </c>
      <c r="P15" s="392">
        <v>0.8</v>
      </c>
      <c r="Q15" s="392">
        <v>0.9</v>
      </c>
      <c r="R15" s="393">
        <v>1.3</v>
      </c>
      <c r="S15" s="2"/>
    </row>
    <row r="16" spans="1:19" x14ac:dyDescent="0.2">
      <c r="A16" s="394" t="s">
        <v>19</v>
      </c>
      <c r="B16" s="401">
        <v>21</v>
      </c>
      <c r="C16" s="398">
        <v>40.76720596207732</v>
      </c>
      <c r="D16" s="398">
        <v>47</v>
      </c>
      <c r="E16" s="398">
        <v>44</v>
      </c>
      <c r="F16" s="398">
        <v>49</v>
      </c>
      <c r="G16" s="398">
        <v>47</v>
      </c>
      <c r="H16" s="398">
        <v>60</v>
      </c>
      <c r="I16" s="398">
        <v>57</v>
      </c>
      <c r="J16" s="398">
        <v>58</v>
      </c>
      <c r="K16" s="398">
        <v>36</v>
      </c>
      <c r="L16" s="398">
        <v>41</v>
      </c>
      <c r="M16" s="398">
        <v>36</v>
      </c>
      <c r="N16" s="251">
        <v>1.87</v>
      </c>
      <c r="O16" s="251">
        <v>2.1</v>
      </c>
      <c r="P16" s="251">
        <v>2.5499999999999998</v>
      </c>
      <c r="Q16" s="251">
        <v>2.35</v>
      </c>
      <c r="R16" s="252">
        <v>2.54</v>
      </c>
      <c r="S16" s="2"/>
    </row>
    <row r="17" spans="1:19" x14ac:dyDescent="0.2">
      <c r="A17" s="389" t="s">
        <v>109</v>
      </c>
      <c r="B17" s="400" t="s">
        <v>3</v>
      </c>
      <c r="C17" s="400" t="s">
        <v>3</v>
      </c>
      <c r="D17" s="400" t="s">
        <v>3</v>
      </c>
      <c r="E17" s="400" t="s">
        <v>3</v>
      </c>
      <c r="F17" s="400" t="s">
        <v>3</v>
      </c>
      <c r="G17" s="400" t="s">
        <v>3</v>
      </c>
      <c r="H17" s="400" t="s">
        <v>3</v>
      </c>
      <c r="I17" s="400" t="s">
        <v>3</v>
      </c>
      <c r="J17" s="400" t="s">
        <v>3</v>
      </c>
      <c r="K17" s="400" t="s">
        <v>3</v>
      </c>
      <c r="L17" s="400" t="s">
        <v>3</v>
      </c>
      <c r="M17" s="400" t="s">
        <v>3</v>
      </c>
      <c r="N17" s="392">
        <v>1.1399999999999999</v>
      </c>
      <c r="O17" s="392">
        <v>1.29</v>
      </c>
      <c r="P17" s="392">
        <v>1.52</v>
      </c>
      <c r="Q17" s="392">
        <v>1.57</v>
      </c>
      <c r="R17" s="397" t="s">
        <v>3</v>
      </c>
      <c r="S17" s="2"/>
    </row>
    <row r="18" spans="1:19" x14ac:dyDescent="0.2">
      <c r="A18" s="394" t="s">
        <v>20</v>
      </c>
      <c r="B18" s="401">
        <v>14</v>
      </c>
      <c r="C18" s="398">
        <v>18.403600831862459</v>
      </c>
      <c r="D18" s="398">
        <v>19.884701832056699</v>
      </c>
      <c r="E18" s="398">
        <v>28</v>
      </c>
      <c r="F18" s="398">
        <v>30</v>
      </c>
      <c r="G18" s="398">
        <v>31</v>
      </c>
      <c r="H18" s="398">
        <v>20</v>
      </c>
      <c r="I18" s="398">
        <v>32</v>
      </c>
      <c r="J18" s="398">
        <v>32</v>
      </c>
      <c r="K18" s="398">
        <v>19</v>
      </c>
      <c r="L18" s="398">
        <v>28</v>
      </c>
      <c r="M18" s="398">
        <v>30</v>
      </c>
      <c r="N18" s="251">
        <v>2</v>
      </c>
      <c r="O18" s="251">
        <v>2.41</v>
      </c>
      <c r="P18" s="251">
        <v>2.52</v>
      </c>
      <c r="Q18" s="251">
        <v>2.6</v>
      </c>
      <c r="R18" s="252">
        <v>2.74</v>
      </c>
      <c r="S18" s="2"/>
    </row>
    <row r="19" spans="1:19" x14ac:dyDescent="0.2">
      <c r="A19" s="389" t="s">
        <v>21</v>
      </c>
      <c r="B19" s="391">
        <v>14</v>
      </c>
      <c r="C19" s="391">
        <v>14.517686970657181</v>
      </c>
      <c r="D19" s="391">
        <v>24.926646691065901</v>
      </c>
      <c r="E19" s="400" t="s">
        <v>3</v>
      </c>
      <c r="F19" s="400" t="s">
        <v>3</v>
      </c>
      <c r="G19" s="400" t="s">
        <v>3</v>
      </c>
      <c r="H19" s="391">
        <v>33</v>
      </c>
      <c r="I19" s="400" t="s">
        <v>3</v>
      </c>
      <c r="J19" s="400" t="s">
        <v>3</v>
      </c>
      <c r="K19" s="391">
        <v>18</v>
      </c>
      <c r="L19" s="400" t="s">
        <v>3</v>
      </c>
      <c r="M19" s="400" t="s">
        <v>3</v>
      </c>
      <c r="N19" s="392">
        <v>0.6</v>
      </c>
      <c r="O19" s="392">
        <v>0.72</v>
      </c>
      <c r="P19" s="400" t="s">
        <v>3</v>
      </c>
      <c r="Q19" s="392">
        <v>1.1000000000000001</v>
      </c>
      <c r="R19" s="393">
        <v>0.99</v>
      </c>
      <c r="S19" s="2"/>
    </row>
    <row r="20" spans="1:19" x14ac:dyDescent="0.2">
      <c r="A20" s="394" t="s">
        <v>22</v>
      </c>
      <c r="B20" s="399" t="s">
        <v>3</v>
      </c>
      <c r="C20" s="399" t="s">
        <v>3</v>
      </c>
      <c r="D20" s="398">
        <v>32</v>
      </c>
      <c r="E20" s="398">
        <v>31</v>
      </c>
      <c r="F20" s="398">
        <v>31</v>
      </c>
      <c r="G20" s="398">
        <v>27</v>
      </c>
      <c r="H20" s="398">
        <v>45</v>
      </c>
      <c r="I20" s="398">
        <v>40</v>
      </c>
      <c r="J20" s="398">
        <v>34</v>
      </c>
      <c r="K20" s="398">
        <v>24</v>
      </c>
      <c r="L20" s="398">
        <v>23</v>
      </c>
      <c r="M20" s="398">
        <v>21</v>
      </c>
      <c r="N20" s="251">
        <v>0.79</v>
      </c>
      <c r="O20" s="251">
        <v>0.73</v>
      </c>
      <c r="P20" s="251">
        <v>0.88</v>
      </c>
      <c r="Q20" s="251">
        <v>0.82</v>
      </c>
      <c r="R20" s="252">
        <v>0.79</v>
      </c>
      <c r="S20" s="2"/>
    </row>
    <row r="21" spans="1:19" x14ac:dyDescent="0.2">
      <c r="A21" s="389" t="s">
        <v>23</v>
      </c>
      <c r="B21" s="391">
        <v>20</v>
      </c>
      <c r="C21" s="391">
        <v>33.199389214819575</v>
      </c>
      <c r="D21" s="391">
        <v>56.309121925793903</v>
      </c>
      <c r="E21" s="391">
        <v>51</v>
      </c>
      <c r="F21" s="391">
        <v>60</v>
      </c>
      <c r="G21" s="400" t="s">
        <v>3</v>
      </c>
      <c r="H21" s="391">
        <v>73</v>
      </c>
      <c r="I21" s="391">
        <v>80</v>
      </c>
      <c r="J21" s="400" t="s">
        <v>3</v>
      </c>
      <c r="K21" s="391">
        <v>33</v>
      </c>
      <c r="L21" s="391">
        <v>41</v>
      </c>
      <c r="M21" s="400" t="s">
        <v>3</v>
      </c>
      <c r="N21" s="392">
        <v>0.14000000000000001</v>
      </c>
      <c r="O21" s="392">
        <v>0.34</v>
      </c>
      <c r="P21" s="392">
        <v>0.7</v>
      </c>
      <c r="Q21" s="392">
        <v>0.8</v>
      </c>
      <c r="R21" s="397" t="s">
        <v>3</v>
      </c>
      <c r="S21" s="2"/>
    </row>
    <row r="22" spans="1:19" x14ac:dyDescent="0.2">
      <c r="A22" s="394" t="s">
        <v>24</v>
      </c>
      <c r="B22" s="399" t="s">
        <v>3</v>
      </c>
      <c r="C22" s="398">
        <v>30.452862164197843</v>
      </c>
      <c r="D22" s="398">
        <v>38.1762295820376</v>
      </c>
      <c r="E22" s="398">
        <v>47.1</v>
      </c>
      <c r="F22" s="398">
        <v>47</v>
      </c>
      <c r="G22" s="398">
        <v>43</v>
      </c>
      <c r="H22" s="398">
        <v>45</v>
      </c>
      <c r="I22" s="398">
        <v>53</v>
      </c>
      <c r="J22" s="398">
        <v>49</v>
      </c>
      <c r="K22" s="398">
        <v>31</v>
      </c>
      <c r="L22" s="398">
        <v>40</v>
      </c>
      <c r="M22" s="398">
        <v>37</v>
      </c>
      <c r="N22" s="251">
        <v>1.07</v>
      </c>
      <c r="O22" s="251">
        <v>1.18</v>
      </c>
      <c r="P22" s="251">
        <v>1.4</v>
      </c>
      <c r="Q22" s="251">
        <v>1.6</v>
      </c>
      <c r="R22" s="252">
        <v>1.92</v>
      </c>
      <c r="S22" s="2"/>
    </row>
    <row r="23" spans="1:19" x14ac:dyDescent="0.2">
      <c r="A23" s="389" t="s">
        <v>134</v>
      </c>
      <c r="B23" s="396" t="s">
        <v>3</v>
      </c>
      <c r="C23" s="396" t="s">
        <v>3</v>
      </c>
      <c r="D23" s="391">
        <v>35</v>
      </c>
      <c r="E23" s="391">
        <v>37</v>
      </c>
      <c r="F23" s="391">
        <v>37</v>
      </c>
      <c r="G23" s="391">
        <v>40</v>
      </c>
      <c r="H23" s="391">
        <v>42</v>
      </c>
      <c r="I23" s="391">
        <v>43</v>
      </c>
      <c r="J23" s="391">
        <v>47</v>
      </c>
      <c r="K23" s="391">
        <v>27</v>
      </c>
      <c r="L23" s="391">
        <v>31</v>
      </c>
      <c r="M23" s="391">
        <v>33</v>
      </c>
      <c r="N23" s="392">
        <v>1.2</v>
      </c>
      <c r="O23" s="392">
        <v>1.3</v>
      </c>
      <c r="P23" s="392">
        <v>1.3</v>
      </c>
      <c r="Q23" s="392">
        <v>1.5</v>
      </c>
      <c r="R23" s="393">
        <v>1.4</v>
      </c>
      <c r="S23" s="2"/>
    </row>
    <row r="24" spans="1:19" x14ac:dyDescent="0.2">
      <c r="A24" s="394" t="s">
        <v>25</v>
      </c>
      <c r="B24" s="395" t="s">
        <v>3</v>
      </c>
      <c r="C24" s="398">
        <v>19.011993014535179</v>
      </c>
      <c r="D24" s="398">
        <v>40.958561760202201</v>
      </c>
      <c r="E24" s="398">
        <v>32.6</v>
      </c>
      <c r="F24" s="398">
        <v>32</v>
      </c>
      <c r="G24" s="398">
        <v>32</v>
      </c>
      <c r="H24" s="398">
        <v>48</v>
      </c>
      <c r="I24" s="398">
        <v>38</v>
      </c>
      <c r="J24" s="398">
        <v>39</v>
      </c>
      <c r="K24" s="398">
        <v>34</v>
      </c>
      <c r="L24" s="398">
        <v>25</v>
      </c>
      <c r="M24" s="398">
        <v>25</v>
      </c>
      <c r="N24" s="251">
        <v>0.49</v>
      </c>
      <c r="O24" s="251">
        <v>1.1000000000000001</v>
      </c>
      <c r="P24" s="395" t="s">
        <v>3</v>
      </c>
      <c r="Q24" s="395" t="s">
        <v>3</v>
      </c>
      <c r="R24" s="252">
        <v>1.38</v>
      </c>
      <c r="S24" s="2"/>
    </row>
    <row r="25" spans="1:19" x14ac:dyDescent="0.2">
      <c r="A25" s="389" t="s">
        <v>26</v>
      </c>
      <c r="B25" s="390">
        <v>25</v>
      </c>
      <c r="C25" s="391">
        <v>29.383095539100594</v>
      </c>
      <c r="D25" s="391">
        <v>37</v>
      </c>
      <c r="E25" s="391">
        <v>40.4</v>
      </c>
      <c r="F25" s="391">
        <v>40</v>
      </c>
      <c r="G25" s="391">
        <v>44</v>
      </c>
      <c r="H25" s="391">
        <v>32</v>
      </c>
      <c r="I25" s="391">
        <v>36</v>
      </c>
      <c r="J25" s="391">
        <v>39</v>
      </c>
      <c r="K25" s="391">
        <v>41</v>
      </c>
      <c r="L25" s="391">
        <v>44</v>
      </c>
      <c r="M25" s="391">
        <v>48</v>
      </c>
      <c r="N25" s="392">
        <v>0.8</v>
      </c>
      <c r="O25" s="392">
        <v>0.9</v>
      </c>
      <c r="P25" s="392">
        <v>1.1100000000000001</v>
      </c>
      <c r="Q25" s="392">
        <v>1.06</v>
      </c>
      <c r="R25" s="393">
        <v>1.08</v>
      </c>
      <c r="S25" s="2"/>
    </row>
    <row r="26" spans="1:19" x14ac:dyDescent="0.2">
      <c r="A26" s="394" t="s">
        <v>135</v>
      </c>
      <c r="B26" s="395" t="s">
        <v>3</v>
      </c>
      <c r="C26" s="395" t="s">
        <v>3</v>
      </c>
      <c r="D26" s="395" t="s">
        <v>3</v>
      </c>
      <c r="E26" s="395" t="s">
        <v>3</v>
      </c>
      <c r="F26" s="395" t="s">
        <v>3</v>
      </c>
      <c r="G26" s="395" t="s">
        <v>3</v>
      </c>
      <c r="H26" s="395" t="s">
        <v>3</v>
      </c>
      <c r="I26" s="395" t="s">
        <v>3</v>
      </c>
      <c r="J26" s="395" t="s">
        <v>3</v>
      </c>
      <c r="K26" s="395" t="s">
        <v>3</v>
      </c>
      <c r="L26" s="395" t="s">
        <v>3</v>
      </c>
      <c r="M26" s="395" t="s">
        <v>3</v>
      </c>
      <c r="N26" s="251">
        <v>0.9</v>
      </c>
      <c r="O26" s="251">
        <v>1</v>
      </c>
      <c r="P26" s="251">
        <v>1.2</v>
      </c>
      <c r="Q26" s="251">
        <v>1.2</v>
      </c>
      <c r="R26" s="252">
        <v>1.4</v>
      </c>
      <c r="S26" s="2"/>
    </row>
    <row r="27" spans="1:19" x14ac:dyDescent="0.2">
      <c r="A27" s="389" t="s">
        <v>189</v>
      </c>
      <c r="B27" s="400" t="s">
        <v>3</v>
      </c>
      <c r="C27" s="400" t="s">
        <v>3</v>
      </c>
      <c r="D27" s="400" t="s">
        <v>3</v>
      </c>
      <c r="E27" s="400" t="s">
        <v>3</v>
      </c>
      <c r="F27" s="400" t="s">
        <v>3</v>
      </c>
      <c r="G27" s="400" t="s">
        <v>3</v>
      </c>
      <c r="H27" s="400" t="s">
        <v>3</v>
      </c>
      <c r="I27" s="400" t="s">
        <v>3</v>
      </c>
      <c r="J27" s="400" t="s">
        <v>3</v>
      </c>
      <c r="K27" s="400" t="s">
        <v>3</v>
      </c>
      <c r="L27" s="400" t="s">
        <v>3</v>
      </c>
      <c r="M27" s="400" t="s">
        <v>3</v>
      </c>
      <c r="N27" s="400" t="s">
        <v>3</v>
      </c>
      <c r="O27" s="400" t="s">
        <v>3</v>
      </c>
      <c r="P27" s="400" t="s">
        <v>3</v>
      </c>
      <c r="Q27" s="400" t="s">
        <v>3</v>
      </c>
      <c r="R27" s="397" t="s">
        <v>3</v>
      </c>
      <c r="S27" s="2"/>
    </row>
    <row r="28" spans="1:19" x14ac:dyDescent="0.2">
      <c r="A28" s="394" t="s">
        <v>190</v>
      </c>
      <c r="B28" s="399" t="s">
        <v>3</v>
      </c>
      <c r="C28" s="399" t="s">
        <v>3</v>
      </c>
      <c r="D28" s="398">
        <v>17</v>
      </c>
      <c r="E28" s="398">
        <v>19</v>
      </c>
      <c r="F28" s="398">
        <v>20</v>
      </c>
      <c r="G28" s="398">
        <v>21</v>
      </c>
      <c r="H28" s="398">
        <v>18</v>
      </c>
      <c r="I28" s="398">
        <v>21</v>
      </c>
      <c r="J28" s="398">
        <v>23</v>
      </c>
      <c r="K28" s="398">
        <v>16</v>
      </c>
      <c r="L28" s="398">
        <v>18</v>
      </c>
      <c r="M28" s="398">
        <v>20</v>
      </c>
      <c r="N28" s="395" t="s">
        <v>3</v>
      </c>
      <c r="O28" s="251">
        <v>0.1</v>
      </c>
      <c r="P28" s="251">
        <v>0.2</v>
      </c>
      <c r="Q28" s="251">
        <v>0.2</v>
      </c>
      <c r="R28" s="252">
        <v>0.2</v>
      </c>
      <c r="S28" s="2"/>
    </row>
    <row r="29" spans="1:19" x14ac:dyDescent="0.2">
      <c r="A29" s="389" t="s">
        <v>27</v>
      </c>
      <c r="B29" s="391">
        <v>29</v>
      </c>
      <c r="C29" s="391">
        <v>35.067634064116255</v>
      </c>
      <c r="D29" s="391">
        <v>42.120618388472401</v>
      </c>
      <c r="E29" s="391">
        <v>41.8</v>
      </c>
      <c r="F29" s="391">
        <v>42</v>
      </c>
      <c r="G29" s="391">
        <v>42</v>
      </c>
      <c r="H29" s="391">
        <v>48</v>
      </c>
      <c r="I29" s="391">
        <v>47</v>
      </c>
      <c r="J29" s="391">
        <v>48</v>
      </c>
      <c r="K29" s="391">
        <v>36</v>
      </c>
      <c r="L29" s="391">
        <v>37</v>
      </c>
      <c r="M29" s="391">
        <v>37</v>
      </c>
      <c r="N29" s="400" t="s">
        <v>3</v>
      </c>
      <c r="O29" s="392">
        <v>1.43</v>
      </c>
      <c r="P29" s="392">
        <v>1.65</v>
      </c>
      <c r="Q29" s="392">
        <v>1.83</v>
      </c>
      <c r="R29" s="393">
        <v>1.82</v>
      </c>
      <c r="S29" s="2"/>
    </row>
    <row r="30" spans="1:19" x14ac:dyDescent="0.2">
      <c r="A30" s="394" t="s">
        <v>74</v>
      </c>
      <c r="B30" s="401">
        <v>33</v>
      </c>
      <c r="C30" s="398">
        <v>50.310731658890106</v>
      </c>
      <c r="D30" s="398">
        <v>51.256123736710698</v>
      </c>
      <c r="E30" s="398">
        <v>49.6</v>
      </c>
      <c r="F30" s="398">
        <v>47</v>
      </c>
      <c r="G30" s="398">
        <v>52</v>
      </c>
      <c r="H30" s="398">
        <v>62</v>
      </c>
      <c r="I30" s="398">
        <v>57</v>
      </c>
      <c r="J30" s="398">
        <v>64</v>
      </c>
      <c r="K30" s="398">
        <v>40</v>
      </c>
      <c r="L30" s="398">
        <v>38</v>
      </c>
      <c r="M30" s="398">
        <v>39</v>
      </c>
      <c r="N30" s="251">
        <v>0.92</v>
      </c>
      <c r="O30" s="251">
        <v>1.1200000000000001</v>
      </c>
      <c r="P30" s="251">
        <v>1.44</v>
      </c>
      <c r="Q30" s="251">
        <v>1.71</v>
      </c>
      <c r="R30" s="252">
        <v>1.94</v>
      </c>
      <c r="S30" s="2"/>
    </row>
    <row r="31" spans="1:19" x14ac:dyDescent="0.2">
      <c r="A31" s="389" t="s">
        <v>75</v>
      </c>
      <c r="B31" s="391">
        <v>26</v>
      </c>
      <c r="C31" s="391">
        <v>37.412976348463964</v>
      </c>
      <c r="D31" s="391">
        <v>40.686794958739</v>
      </c>
      <c r="E31" s="391">
        <v>40.700000000000003</v>
      </c>
      <c r="F31" s="391">
        <v>42</v>
      </c>
      <c r="G31" s="391">
        <v>43</v>
      </c>
      <c r="H31" s="391">
        <v>53</v>
      </c>
      <c r="I31" s="391">
        <v>53</v>
      </c>
      <c r="J31" s="391">
        <v>56</v>
      </c>
      <c r="K31" s="391">
        <v>28</v>
      </c>
      <c r="L31" s="391">
        <v>30</v>
      </c>
      <c r="M31" s="391">
        <v>32</v>
      </c>
      <c r="N31" s="392">
        <v>1.04</v>
      </c>
      <c r="O31" s="392">
        <v>1.23</v>
      </c>
      <c r="P31" s="392">
        <v>1.6</v>
      </c>
      <c r="Q31" s="392">
        <v>1.78</v>
      </c>
      <c r="R31" s="393">
        <v>1.92</v>
      </c>
      <c r="S31" s="2"/>
    </row>
    <row r="32" spans="1:19" x14ac:dyDescent="0.2">
      <c r="A32" s="394" t="s">
        <v>76</v>
      </c>
      <c r="B32" s="399" t="s">
        <v>3</v>
      </c>
      <c r="C32" s="398">
        <v>34.441372543169607</v>
      </c>
      <c r="D32" s="398">
        <v>47</v>
      </c>
      <c r="E32" s="398">
        <v>50.2</v>
      </c>
      <c r="F32" s="398">
        <v>55</v>
      </c>
      <c r="G32" s="398">
        <v>58</v>
      </c>
      <c r="H32" s="398">
        <v>60</v>
      </c>
      <c r="I32" s="398">
        <v>72</v>
      </c>
      <c r="J32" s="398">
        <v>75</v>
      </c>
      <c r="K32" s="398">
        <v>34</v>
      </c>
      <c r="L32" s="398">
        <v>39</v>
      </c>
      <c r="M32" s="398">
        <v>41</v>
      </c>
      <c r="N32" s="251">
        <v>1</v>
      </c>
      <c r="O32" s="251">
        <v>0.51</v>
      </c>
      <c r="P32" s="251">
        <v>0.45</v>
      </c>
      <c r="Q32" s="251">
        <v>0.51</v>
      </c>
      <c r="R32" s="252">
        <v>0.46</v>
      </c>
      <c r="S32" s="2"/>
    </row>
    <row r="33" spans="1:19" x14ac:dyDescent="0.2">
      <c r="A33" s="389" t="s">
        <v>77</v>
      </c>
      <c r="B33" s="391">
        <v>15</v>
      </c>
      <c r="C33" s="391">
        <v>23.246099389533391</v>
      </c>
      <c r="D33" s="391">
        <v>32.287344542812001</v>
      </c>
      <c r="E33" s="391">
        <v>40</v>
      </c>
      <c r="F33" s="391">
        <v>40</v>
      </c>
      <c r="G33" s="391">
        <v>39</v>
      </c>
      <c r="H33" s="391">
        <v>44</v>
      </c>
      <c r="I33" s="391">
        <v>50</v>
      </c>
      <c r="J33" s="391">
        <v>48</v>
      </c>
      <c r="K33" s="391">
        <v>21</v>
      </c>
      <c r="L33" s="391">
        <v>30</v>
      </c>
      <c r="M33" s="391">
        <v>31</v>
      </c>
      <c r="N33" s="392">
        <v>2.36</v>
      </c>
      <c r="O33" s="392">
        <v>2.58</v>
      </c>
      <c r="P33" s="392">
        <v>2.7</v>
      </c>
      <c r="Q33" s="392">
        <v>1.79</v>
      </c>
      <c r="R33" s="393">
        <v>1.42</v>
      </c>
      <c r="S33" s="2"/>
    </row>
    <row r="34" spans="1:19" ht="12.75" customHeight="1" x14ac:dyDescent="0.2">
      <c r="A34" s="394" t="s">
        <v>111</v>
      </c>
      <c r="B34" s="401">
        <v>15</v>
      </c>
      <c r="C34" s="399" t="s">
        <v>3</v>
      </c>
      <c r="D34" s="398">
        <v>30.117216768753401</v>
      </c>
      <c r="E34" s="398">
        <v>62</v>
      </c>
      <c r="F34" s="398">
        <v>49</v>
      </c>
      <c r="G34" s="398">
        <v>46</v>
      </c>
      <c r="H34" s="398">
        <v>35</v>
      </c>
      <c r="I34" s="398">
        <v>65</v>
      </c>
      <c r="J34" s="398">
        <v>60</v>
      </c>
      <c r="K34" s="398">
        <v>26</v>
      </c>
      <c r="L34" s="398">
        <v>34</v>
      </c>
      <c r="M34" s="398">
        <v>32</v>
      </c>
      <c r="N34" s="251">
        <v>2.54</v>
      </c>
      <c r="O34" s="251">
        <v>1.24</v>
      </c>
      <c r="P34" s="251">
        <v>2.2000000000000002</v>
      </c>
      <c r="Q34" s="251">
        <v>3.24</v>
      </c>
      <c r="R34" s="252">
        <v>1.86</v>
      </c>
      <c r="S34" s="2"/>
    </row>
    <row r="35" spans="1:19" ht="12.75" customHeight="1" x14ac:dyDescent="0.2">
      <c r="A35" s="389" t="s">
        <v>192</v>
      </c>
      <c r="B35" s="396" t="s">
        <v>3</v>
      </c>
      <c r="C35" s="396" t="s">
        <v>3</v>
      </c>
      <c r="D35" s="391">
        <v>18</v>
      </c>
      <c r="E35" s="391">
        <v>27</v>
      </c>
      <c r="F35" s="391">
        <v>29</v>
      </c>
      <c r="G35" s="391">
        <v>37</v>
      </c>
      <c r="H35" s="391">
        <v>23</v>
      </c>
      <c r="I35" s="391">
        <v>45</v>
      </c>
      <c r="J35" s="391">
        <v>51</v>
      </c>
      <c r="K35" s="391">
        <v>13</v>
      </c>
      <c r="L35" s="391">
        <v>15</v>
      </c>
      <c r="M35" s="391">
        <v>24</v>
      </c>
      <c r="N35" s="400" t="s">
        <v>3</v>
      </c>
      <c r="O35" s="392">
        <v>1.2</v>
      </c>
      <c r="P35" s="392">
        <v>1.5</v>
      </c>
      <c r="Q35" s="392">
        <v>1.5</v>
      </c>
      <c r="R35" s="393">
        <v>1.7</v>
      </c>
      <c r="S35" s="2"/>
    </row>
    <row r="36" spans="1:19" x14ac:dyDescent="0.2">
      <c r="A36" s="394" t="s">
        <v>78</v>
      </c>
      <c r="B36" s="398">
        <v>24</v>
      </c>
      <c r="C36" s="398">
        <v>29</v>
      </c>
      <c r="D36" s="398">
        <v>30</v>
      </c>
      <c r="E36" s="398">
        <v>27</v>
      </c>
      <c r="F36" s="398">
        <v>30</v>
      </c>
      <c r="G36" s="398">
        <v>32</v>
      </c>
      <c r="H36" s="398">
        <v>40</v>
      </c>
      <c r="I36" s="398">
        <v>37</v>
      </c>
      <c r="J36" s="398">
        <v>40</v>
      </c>
      <c r="K36" s="398">
        <v>25</v>
      </c>
      <c r="L36" s="398">
        <v>22</v>
      </c>
      <c r="M36" s="398">
        <v>24</v>
      </c>
      <c r="N36" s="251">
        <v>1.08</v>
      </c>
      <c r="O36" s="251">
        <v>0.98</v>
      </c>
      <c r="P36" s="251">
        <v>1.01</v>
      </c>
      <c r="Q36" s="251">
        <v>1.1399999999999999</v>
      </c>
      <c r="R36" s="252">
        <v>1.1399999999999999</v>
      </c>
      <c r="S36" s="2"/>
    </row>
    <row r="37" spans="1:19" x14ac:dyDescent="0.2">
      <c r="A37" s="389" t="s">
        <v>79</v>
      </c>
      <c r="B37" s="390">
        <v>24</v>
      </c>
      <c r="C37" s="391">
        <v>28.129260734838425</v>
      </c>
      <c r="D37" s="391">
        <v>37.723633161541798</v>
      </c>
      <c r="E37" s="391">
        <v>36.200000000000003</v>
      </c>
      <c r="F37" s="391">
        <v>37</v>
      </c>
      <c r="G37" s="391">
        <v>41</v>
      </c>
      <c r="H37" s="391">
        <v>49</v>
      </c>
      <c r="I37" s="391">
        <v>47</v>
      </c>
      <c r="J37" s="391">
        <v>53</v>
      </c>
      <c r="K37" s="391">
        <v>26</v>
      </c>
      <c r="L37" s="391">
        <v>26</v>
      </c>
      <c r="M37" s="391">
        <v>29</v>
      </c>
      <c r="N37" s="392">
        <v>2.84</v>
      </c>
      <c r="O37" s="392">
        <v>2.2400000000000002</v>
      </c>
      <c r="P37" s="392">
        <v>2.98</v>
      </c>
      <c r="Q37" s="392">
        <v>2.8</v>
      </c>
      <c r="R37" s="393">
        <v>2.79</v>
      </c>
      <c r="S37" s="2"/>
    </row>
    <row r="38" spans="1:19" x14ac:dyDescent="0.2">
      <c r="A38" s="394" t="s">
        <v>80</v>
      </c>
      <c r="B38" s="398">
        <v>9</v>
      </c>
      <c r="C38" s="398">
        <v>11.871634917795333</v>
      </c>
      <c r="D38" s="398">
        <v>27.417084297979699</v>
      </c>
      <c r="E38" s="398">
        <v>30.5</v>
      </c>
      <c r="F38" s="398">
        <v>31</v>
      </c>
      <c r="G38" s="398">
        <v>32</v>
      </c>
      <c r="H38" s="398">
        <v>24</v>
      </c>
      <c r="I38" s="398">
        <v>33</v>
      </c>
      <c r="J38" s="398">
        <v>35</v>
      </c>
      <c r="K38" s="398">
        <v>30</v>
      </c>
      <c r="L38" s="398">
        <v>30</v>
      </c>
      <c r="M38" s="398">
        <v>30</v>
      </c>
      <c r="N38" s="251">
        <v>2.5099999999999998</v>
      </c>
      <c r="O38" s="251">
        <v>3.1</v>
      </c>
      <c r="P38" s="251">
        <v>3.44</v>
      </c>
      <c r="Q38" s="251">
        <v>3.57</v>
      </c>
      <c r="R38" s="252">
        <v>3.24</v>
      </c>
      <c r="S38" s="2"/>
    </row>
    <row r="39" spans="1:19" x14ac:dyDescent="0.2">
      <c r="A39" s="389" t="s">
        <v>81</v>
      </c>
      <c r="B39" s="390">
        <v>6</v>
      </c>
      <c r="C39" s="391">
        <v>8.8155535149524979</v>
      </c>
      <c r="D39" s="391">
        <v>11.180946481665</v>
      </c>
      <c r="E39" s="391">
        <v>20.9</v>
      </c>
      <c r="F39" s="391">
        <v>23</v>
      </c>
      <c r="G39" s="391">
        <v>23</v>
      </c>
      <c r="H39" s="391">
        <v>11</v>
      </c>
      <c r="I39" s="391">
        <v>21</v>
      </c>
      <c r="J39" s="391">
        <v>21</v>
      </c>
      <c r="K39" s="391">
        <v>12</v>
      </c>
      <c r="L39" s="391">
        <v>25</v>
      </c>
      <c r="M39" s="391">
        <v>24</v>
      </c>
      <c r="N39" s="392">
        <v>0.25</v>
      </c>
      <c r="O39" s="392">
        <v>0.24</v>
      </c>
      <c r="P39" s="392">
        <v>0.36</v>
      </c>
      <c r="Q39" s="392">
        <v>0.4</v>
      </c>
      <c r="R39" s="393">
        <v>0.38</v>
      </c>
      <c r="S39" s="2"/>
    </row>
    <row r="40" spans="1:19" ht="12.75" customHeight="1" x14ac:dyDescent="0.2">
      <c r="A40" s="394" t="s">
        <v>112</v>
      </c>
      <c r="B40" s="395" t="s">
        <v>3</v>
      </c>
      <c r="C40" s="398">
        <v>42</v>
      </c>
      <c r="D40" s="398">
        <v>47</v>
      </c>
      <c r="E40" s="398">
        <v>47.8</v>
      </c>
      <c r="F40" s="398">
        <v>51</v>
      </c>
      <c r="G40" s="398">
        <v>55</v>
      </c>
      <c r="H40" s="398">
        <v>52</v>
      </c>
      <c r="I40" s="398">
        <v>57</v>
      </c>
      <c r="J40" s="398">
        <v>62</v>
      </c>
      <c r="K40" s="398">
        <v>42</v>
      </c>
      <c r="L40" s="398">
        <v>45</v>
      </c>
      <c r="M40" s="398">
        <v>48</v>
      </c>
      <c r="N40" s="251">
        <v>1.81</v>
      </c>
      <c r="O40" s="251">
        <v>1.93</v>
      </c>
      <c r="P40" s="251">
        <v>2.14</v>
      </c>
      <c r="Q40" s="251">
        <v>2.27</v>
      </c>
      <c r="R40" s="252">
        <v>2.42</v>
      </c>
      <c r="S40" s="2"/>
    </row>
    <row r="41" spans="1:19" x14ac:dyDescent="0.2">
      <c r="A41" s="33" t="s">
        <v>82</v>
      </c>
      <c r="B41" s="402">
        <v>33</v>
      </c>
      <c r="C41" s="402">
        <v>34.353925568229123</v>
      </c>
      <c r="D41" s="402">
        <v>34.1731890107406</v>
      </c>
      <c r="E41" s="402">
        <v>37.799999999999997</v>
      </c>
      <c r="F41" s="402">
        <v>38</v>
      </c>
      <c r="G41" s="402">
        <v>39</v>
      </c>
      <c r="H41" s="402">
        <v>41</v>
      </c>
      <c r="I41" s="402">
        <v>45</v>
      </c>
      <c r="J41" s="402">
        <v>45</v>
      </c>
      <c r="K41" s="402">
        <v>28</v>
      </c>
      <c r="L41" s="402">
        <v>32</v>
      </c>
      <c r="M41" s="402">
        <v>32</v>
      </c>
      <c r="N41" s="165">
        <v>1.21</v>
      </c>
      <c r="O41" s="165">
        <v>1.34</v>
      </c>
      <c r="P41" s="165">
        <v>1.56</v>
      </c>
      <c r="Q41" s="165">
        <v>1.61</v>
      </c>
      <c r="R41" s="166">
        <v>1.74</v>
      </c>
      <c r="S41" s="2"/>
    </row>
    <row r="42" spans="1:19" ht="93.75" customHeight="1" x14ac:dyDescent="0.2">
      <c r="A42" s="486" t="s">
        <v>423</v>
      </c>
      <c r="B42" s="486"/>
      <c r="C42" s="486"/>
      <c r="D42" s="486"/>
      <c r="E42" s="486"/>
      <c r="F42" s="486"/>
      <c r="G42" s="486"/>
      <c r="H42" s="486"/>
      <c r="I42" s="486"/>
      <c r="J42" s="486"/>
      <c r="K42" s="486"/>
      <c r="L42" s="486"/>
      <c r="M42" s="486"/>
      <c r="N42" s="486"/>
      <c r="O42" s="486"/>
      <c r="P42" s="486"/>
      <c r="Q42" s="486"/>
      <c r="R42" s="486"/>
    </row>
    <row r="43" spans="1:19" ht="15.75" customHeight="1" x14ac:dyDescent="0.2">
      <c r="A43" s="479"/>
      <c r="B43" s="479"/>
      <c r="C43" s="479"/>
      <c r="D43" s="479"/>
      <c r="E43" s="479"/>
      <c r="F43" s="479"/>
      <c r="G43" s="479"/>
      <c r="H43" s="479"/>
      <c r="I43" s="479"/>
      <c r="J43" s="479"/>
      <c r="K43" s="479"/>
      <c r="L43" s="479"/>
      <c r="M43" s="479"/>
      <c r="N43" s="479"/>
      <c r="O43" s="479"/>
      <c r="P43" s="461"/>
      <c r="Q43" s="64"/>
      <c r="R43" s="64"/>
    </row>
  </sheetData>
  <mergeCells count="10">
    <mergeCell ref="A1:B1"/>
    <mergeCell ref="A3:A6"/>
    <mergeCell ref="K3:M4"/>
    <mergeCell ref="A43:P43"/>
    <mergeCell ref="A2:R2"/>
    <mergeCell ref="B3:G4"/>
    <mergeCell ref="H3:J4"/>
    <mergeCell ref="N3:R4"/>
    <mergeCell ref="B6:R6"/>
    <mergeCell ref="A42:R42"/>
  </mergeCells>
  <phoneticPr fontId="13" type="noConversion"/>
  <hyperlinks>
    <hyperlink ref="A1" location="Inhalt!A1" display="Inhalt!A1"/>
  </hyperlinks>
  <pageMargins left="0.70866141732283472" right="0.70866141732283472" top="0.78740157480314965" bottom="0.78740157480314965" header="0.31496062992125984" footer="0.31496062992125984"/>
  <pageSetup paperSize="9" scale="72" orientation="landscape" r:id="rId1"/>
  <headerFooter scaleWithDoc="0">
    <oddHeader>&amp;CBildungsbericht 2014 - (Web-)Tabellen F5</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I42"/>
  <sheetViews>
    <sheetView zoomScaleNormal="100" workbookViewId="0">
      <selection sqref="A1:B1"/>
    </sheetView>
  </sheetViews>
  <sheetFormatPr baseColWidth="10" defaultRowHeight="12.75" x14ac:dyDescent="0.2"/>
  <cols>
    <col min="2" max="4" width="18" customWidth="1"/>
  </cols>
  <sheetData>
    <row r="1" spans="1:5" ht="25.5" customHeight="1" x14ac:dyDescent="0.2">
      <c r="A1" s="487" t="s">
        <v>52</v>
      </c>
      <c r="B1" s="487"/>
    </row>
    <row r="2" spans="1:5" ht="30.75" customHeight="1" x14ac:dyDescent="0.2">
      <c r="A2" s="488" t="s">
        <v>370</v>
      </c>
      <c r="B2" s="488"/>
      <c r="C2" s="488"/>
      <c r="D2" s="488"/>
    </row>
    <row r="3" spans="1:5" ht="12.75" customHeight="1" x14ac:dyDescent="0.2">
      <c r="A3" s="481" t="s">
        <v>118</v>
      </c>
      <c r="B3" s="465" t="s">
        <v>119</v>
      </c>
      <c r="C3" s="466"/>
      <c r="D3" s="466"/>
      <c r="E3" s="2"/>
    </row>
    <row r="4" spans="1:5" ht="12.75" customHeight="1" x14ac:dyDescent="0.2">
      <c r="A4" s="481"/>
      <c r="B4" s="477" t="s">
        <v>42</v>
      </c>
      <c r="C4" s="465" t="s">
        <v>143</v>
      </c>
      <c r="D4" s="466"/>
      <c r="E4" s="2"/>
    </row>
    <row r="5" spans="1:5" x14ac:dyDescent="0.2">
      <c r="A5" s="481"/>
      <c r="B5" s="478"/>
      <c r="C5" s="93" t="s">
        <v>86</v>
      </c>
      <c r="D5" s="107" t="s">
        <v>116</v>
      </c>
      <c r="E5" s="2"/>
    </row>
    <row r="6" spans="1:5" x14ac:dyDescent="0.2">
      <c r="A6" s="481"/>
      <c r="B6" s="489" t="s">
        <v>41</v>
      </c>
      <c r="C6" s="489"/>
      <c r="D6" s="484"/>
      <c r="E6" s="2"/>
    </row>
    <row r="7" spans="1:5" x14ac:dyDescent="0.2">
      <c r="A7" s="18">
        <v>1995</v>
      </c>
      <c r="B7" s="19">
        <v>41.2</v>
      </c>
      <c r="C7" s="19">
        <v>45.1</v>
      </c>
      <c r="D7" s="20">
        <v>34.700000000000003</v>
      </c>
      <c r="E7" s="2"/>
    </row>
    <row r="8" spans="1:5" x14ac:dyDescent="0.2">
      <c r="A8" s="94">
        <v>1996</v>
      </c>
      <c r="B8" s="97">
        <v>41.2</v>
      </c>
      <c r="C8" s="97">
        <v>44.7</v>
      </c>
      <c r="D8" s="98">
        <v>35.1</v>
      </c>
      <c r="E8" s="2"/>
    </row>
    <row r="9" spans="1:5" x14ac:dyDescent="0.2">
      <c r="A9" s="18">
        <v>1997</v>
      </c>
      <c r="B9" s="19">
        <v>41.7</v>
      </c>
      <c r="C9" s="19">
        <v>45.6</v>
      </c>
      <c r="D9" s="20">
        <v>35</v>
      </c>
      <c r="E9" s="2"/>
    </row>
    <row r="10" spans="1:5" x14ac:dyDescent="0.2">
      <c r="A10" s="94">
        <v>1998</v>
      </c>
      <c r="B10" s="97">
        <v>42.8</v>
      </c>
      <c r="C10" s="97">
        <v>46.5</v>
      </c>
      <c r="D10" s="98">
        <v>36.200000000000003</v>
      </c>
      <c r="E10" s="2"/>
    </row>
    <row r="11" spans="1:5" x14ac:dyDescent="0.2">
      <c r="A11" s="18">
        <v>1999</v>
      </c>
      <c r="B11" s="19">
        <v>44.2</v>
      </c>
      <c r="C11" s="19">
        <v>48.5</v>
      </c>
      <c r="D11" s="20">
        <v>36.700000000000003</v>
      </c>
      <c r="E11" s="2"/>
    </row>
    <row r="12" spans="1:5" x14ac:dyDescent="0.2">
      <c r="A12" s="94">
        <v>2000</v>
      </c>
      <c r="B12" s="97">
        <v>45.6</v>
      </c>
      <c r="C12" s="97">
        <v>49.8</v>
      </c>
      <c r="D12" s="98">
        <v>38.4</v>
      </c>
      <c r="E12" s="2"/>
    </row>
    <row r="13" spans="1:5" x14ac:dyDescent="0.2">
      <c r="A13" s="18">
        <v>2001</v>
      </c>
      <c r="B13" s="19">
        <v>47</v>
      </c>
      <c r="C13" s="19">
        <v>51.5</v>
      </c>
      <c r="D13" s="20">
        <v>39.5</v>
      </c>
      <c r="E13" s="2"/>
    </row>
    <row r="14" spans="1:5" x14ac:dyDescent="0.2">
      <c r="A14" s="94">
        <v>2002</v>
      </c>
      <c r="B14" s="97">
        <v>48.1</v>
      </c>
      <c r="C14" s="97">
        <v>52.4</v>
      </c>
      <c r="D14" s="98">
        <v>40.700000000000003</v>
      </c>
      <c r="E14" s="2"/>
    </row>
    <row r="15" spans="1:5" x14ac:dyDescent="0.2">
      <c r="A15" s="18">
        <v>2003</v>
      </c>
      <c r="B15" s="19">
        <v>49.5</v>
      </c>
      <c r="C15" s="19">
        <v>53.7</v>
      </c>
      <c r="D15" s="20">
        <v>43.2</v>
      </c>
      <c r="E15" s="2"/>
    </row>
    <row r="16" spans="1:5" x14ac:dyDescent="0.2">
      <c r="A16" s="94">
        <v>2004</v>
      </c>
      <c r="B16" s="97">
        <v>49.9</v>
      </c>
      <c r="C16" s="97">
        <v>54</v>
      </c>
      <c r="D16" s="98">
        <v>43.7</v>
      </c>
      <c r="E16" s="2"/>
    </row>
    <row r="17" spans="1:5" x14ac:dyDescent="0.2">
      <c r="A17" s="18">
        <v>2005</v>
      </c>
      <c r="B17" s="19">
        <v>50.8</v>
      </c>
      <c r="C17" s="19">
        <v>55.2</v>
      </c>
      <c r="D17" s="20">
        <v>43.8</v>
      </c>
      <c r="E17" s="2"/>
    </row>
    <row r="18" spans="1:5" x14ac:dyDescent="0.2">
      <c r="A18" s="94">
        <v>2006</v>
      </c>
      <c r="B18" s="97">
        <v>51.6</v>
      </c>
      <c r="C18" s="97">
        <v>56.5</v>
      </c>
      <c r="D18" s="98">
        <v>43.6</v>
      </c>
      <c r="E18" s="2"/>
    </row>
    <row r="19" spans="1:5" x14ac:dyDescent="0.2">
      <c r="A19" s="24">
        <v>2007</v>
      </c>
      <c r="B19" s="25">
        <v>51.8</v>
      </c>
      <c r="C19" s="25">
        <v>56.8</v>
      </c>
      <c r="D19" s="26">
        <v>43.5</v>
      </c>
      <c r="E19" s="2"/>
    </row>
    <row r="20" spans="1:5" x14ac:dyDescent="0.2">
      <c r="A20" s="94">
        <v>2008</v>
      </c>
      <c r="B20" s="97">
        <v>52.2</v>
      </c>
      <c r="C20" s="97">
        <v>57.8</v>
      </c>
      <c r="D20" s="98">
        <v>43.1</v>
      </c>
      <c r="E20" s="2"/>
    </row>
    <row r="21" spans="1:5" x14ac:dyDescent="0.2">
      <c r="A21" s="24">
        <v>2009</v>
      </c>
      <c r="B21" s="25">
        <v>51.716140199048034</v>
      </c>
      <c r="C21" s="25">
        <v>57.097325246781239</v>
      </c>
      <c r="D21" s="26">
        <v>42.929865793127234</v>
      </c>
      <c r="E21" s="2"/>
    </row>
    <row r="22" spans="1:5" x14ac:dyDescent="0.2">
      <c r="A22" s="94">
        <v>2010</v>
      </c>
      <c r="B22" s="97">
        <v>51.953160766546503</v>
      </c>
      <c r="C22" s="97">
        <v>56.945724740914549</v>
      </c>
      <c r="D22" s="98">
        <v>43.712580201240328</v>
      </c>
      <c r="E22" s="2"/>
    </row>
    <row r="23" spans="1:5" x14ac:dyDescent="0.2">
      <c r="A23" s="24">
        <v>2011</v>
      </c>
      <c r="B23" s="25">
        <v>51.395022634742602</v>
      </c>
      <c r="C23" s="25">
        <v>55.7</v>
      </c>
      <c r="D23" s="26">
        <v>44.240457982507998</v>
      </c>
      <c r="E23" s="2"/>
    </row>
    <row r="24" spans="1:5" x14ac:dyDescent="0.2">
      <c r="A24" s="99">
        <v>2012</v>
      </c>
      <c r="B24" s="101">
        <f>158880/309621*100</f>
        <v>51.314348832928005</v>
      </c>
      <c r="C24" s="101">
        <v>55.4</v>
      </c>
      <c r="D24" s="102">
        <v>44.7</v>
      </c>
      <c r="E24" s="2"/>
    </row>
    <row r="25" spans="1:5" ht="17.25" customHeight="1" x14ac:dyDescent="0.2">
      <c r="A25" s="490" t="s">
        <v>320</v>
      </c>
      <c r="B25" s="490"/>
      <c r="C25" s="490"/>
      <c r="D25" s="490"/>
    </row>
    <row r="26" spans="1:5" ht="16.5" customHeight="1" x14ac:dyDescent="0.2">
      <c r="A26" s="490" t="s">
        <v>120</v>
      </c>
      <c r="B26" s="490"/>
      <c r="C26" s="490"/>
      <c r="D26" s="490"/>
    </row>
    <row r="41" spans="3:9" x14ac:dyDescent="0.2">
      <c r="C41" s="38"/>
      <c r="F41" s="38"/>
      <c r="I41" s="38"/>
    </row>
    <row r="42" spans="3:9" x14ac:dyDescent="0.2">
      <c r="C42" s="38"/>
      <c r="F42" s="38"/>
      <c r="I42" s="38"/>
    </row>
  </sheetData>
  <mergeCells count="9">
    <mergeCell ref="A1:B1"/>
    <mergeCell ref="A2:D2"/>
    <mergeCell ref="A3:A6"/>
    <mergeCell ref="B6:D6"/>
    <mergeCell ref="A25:D25"/>
    <mergeCell ref="A26:D26"/>
    <mergeCell ref="B3:D3"/>
    <mergeCell ref="B4:B5"/>
    <mergeCell ref="C4:D4"/>
  </mergeCells>
  <phoneticPr fontId="44" type="noConversion"/>
  <hyperlinks>
    <hyperlink ref="A1" location="Inhalt!A1" display="Inhalt!A1"/>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F5</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enableFormatConditionsCalculation="0">
    <pageSetUpPr fitToPage="1"/>
  </sheetPr>
  <dimension ref="A1:L76"/>
  <sheetViews>
    <sheetView zoomScaleNormal="100" workbookViewId="0">
      <selection sqref="A1:C1"/>
    </sheetView>
  </sheetViews>
  <sheetFormatPr baseColWidth="10" defaultRowHeight="12.75" x14ac:dyDescent="0.2"/>
  <cols>
    <col min="1" max="1" width="5.85546875" customWidth="1"/>
    <col min="2" max="11" width="10.7109375" customWidth="1"/>
  </cols>
  <sheetData>
    <row r="1" spans="1:12" ht="25.5" customHeight="1" x14ac:dyDescent="0.2">
      <c r="A1" s="464" t="s">
        <v>52</v>
      </c>
      <c r="B1" s="464"/>
      <c r="C1" s="464"/>
    </row>
    <row r="2" spans="1:12" ht="33.75" customHeight="1" x14ac:dyDescent="0.2">
      <c r="A2" s="472" t="s">
        <v>388</v>
      </c>
      <c r="B2" s="498"/>
      <c r="C2" s="498"/>
      <c r="D2" s="498"/>
      <c r="E2" s="498"/>
      <c r="F2" s="498"/>
      <c r="G2" s="498"/>
      <c r="H2" s="498"/>
      <c r="I2" s="498"/>
      <c r="J2" s="498"/>
      <c r="K2" s="498"/>
    </row>
    <row r="3" spans="1:12" ht="12.75" customHeight="1" x14ac:dyDescent="0.2">
      <c r="A3" s="473" t="s">
        <v>115</v>
      </c>
      <c r="B3" s="499" t="s">
        <v>387</v>
      </c>
      <c r="C3" s="499" t="s">
        <v>47</v>
      </c>
      <c r="D3" s="499"/>
      <c r="E3" s="499"/>
      <c r="F3" s="499"/>
      <c r="G3" s="499"/>
      <c r="H3" s="499"/>
      <c r="I3" s="499"/>
      <c r="J3" s="499"/>
      <c r="K3" s="465"/>
      <c r="L3" s="2"/>
    </row>
    <row r="4" spans="1:12" ht="18.75" customHeight="1" x14ac:dyDescent="0.2">
      <c r="A4" s="474"/>
      <c r="B4" s="499"/>
      <c r="C4" s="496" t="s">
        <v>49</v>
      </c>
      <c r="D4" s="496" t="s">
        <v>44</v>
      </c>
      <c r="E4" s="496" t="s">
        <v>11</v>
      </c>
      <c r="F4" s="496" t="s">
        <v>89</v>
      </c>
      <c r="G4" s="496" t="s">
        <v>113</v>
      </c>
      <c r="H4" s="496" t="s">
        <v>51</v>
      </c>
      <c r="I4" s="496" t="s">
        <v>334</v>
      </c>
      <c r="J4" s="496" t="s">
        <v>50</v>
      </c>
      <c r="K4" s="500" t="s">
        <v>45</v>
      </c>
      <c r="L4" s="2"/>
    </row>
    <row r="5" spans="1:12" x14ac:dyDescent="0.2">
      <c r="A5" s="474"/>
      <c r="B5" s="499"/>
      <c r="C5" s="496"/>
      <c r="D5" s="496"/>
      <c r="E5" s="496"/>
      <c r="F5" s="496"/>
      <c r="G5" s="496"/>
      <c r="H5" s="496"/>
      <c r="I5" s="496"/>
      <c r="J5" s="496"/>
      <c r="K5" s="500"/>
      <c r="L5" s="2"/>
    </row>
    <row r="6" spans="1:12" ht="17.25" customHeight="1" x14ac:dyDescent="0.2">
      <c r="A6" s="474"/>
      <c r="B6" s="499"/>
      <c r="C6" s="496"/>
      <c r="D6" s="496"/>
      <c r="E6" s="496"/>
      <c r="F6" s="496"/>
      <c r="G6" s="496"/>
      <c r="H6" s="496"/>
      <c r="I6" s="496"/>
      <c r="J6" s="496"/>
      <c r="K6" s="500"/>
      <c r="L6" s="2"/>
    </row>
    <row r="7" spans="1:12" ht="12.75" customHeight="1" x14ac:dyDescent="0.2">
      <c r="A7" s="475"/>
      <c r="B7" s="140" t="s">
        <v>40</v>
      </c>
      <c r="C7" s="493" t="s">
        <v>90</v>
      </c>
      <c r="D7" s="494"/>
      <c r="E7" s="494"/>
      <c r="F7" s="494"/>
      <c r="G7" s="494"/>
      <c r="H7" s="494"/>
      <c r="I7" s="494"/>
      <c r="J7" s="494"/>
      <c r="K7" s="494"/>
      <c r="L7" s="2"/>
    </row>
    <row r="8" spans="1:12" x14ac:dyDescent="0.2">
      <c r="A8" s="497" t="s">
        <v>181</v>
      </c>
      <c r="B8" s="497"/>
      <c r="C8" s="497"/>
      <c r="D8" s="497"/>
      <c r="E8" s="497"/>
      <c r="F8" s="497"/>
      <c r="G8" s="497"/>
      <c r="H8" s="497"/>
      <c r="I8" s="497"/>
      <c r="J8" s="497"/>
      <c r="K8" s="497"/>
    </row>
    <row r="9" spans="1:12" ht="12" customHeight="1" x14ac:dyDescent="0.2">
      <c r="A9" s="16">
        <v>1995</v>
      </c>
      <c r="B9" s="167">
        <v>197015</v>
      </c>
      <c r="C9" s="167">
        <v>27125</v>
      </c>
      <c r="D9" s="167">
        <v>2431</v>
      </c>
      <c r="E9" s="167">
        <v>66538</v>
      </c>
      <c r="F9" s="167">
        <v>27800</v>
      </c>
      <c r="G9" s="167">
        <v>12075</v>
      </c>
      <c r="H9" s="168">
        <v>944</v>
      </c>
      <c r="I9" s="167">
        <v>5527</v>
      </c>
      <c r="J9" s="167">
        <v>47295</v>
      </c>
      <c r="K9" s="256">
        <v>7280</v>
      </c>
    </row>
    <row r="10" spans="1:12" ht="12" customHeight="1" x14ac:dyDescent="0.2">
      <c r="A10" s="135">
        <v>2000</v>
      </c>
      <c r="B10" s="169">
        <v>176654</v>
      </c>
      <c r="C10" s="169">
        <v>29911</v>
      </c>
      <c r="D10" s="169">
        <v>2547</v>
      </c>
      <c r="E10" s="169">
        <v>62732</v>
      </c>
      <c r="F10" s="169">
        <v>21844</v>
      </c>
      <c r="G10" s="169">
        <v>10620</v>
      </c>
      <c r="H10" s="170">
        <v>884</v>
      </c>
      <c r="I10" s="169">
        <v>4761</v>
      </c>
      <c r="J10" s="169">
        <v>35725</v>
      </c>
      <c r="K10" s="257">
        <v>7630</v>
      </c>
    </row>
    <row r="11" spans="1:12" ht="12" customHeight="1" x14ac:dyDescent="0.2">
      <c r="A11" s="16">
        <v>2005</v>
      </c>
      <c r="B11" s="167">
        <v>207936</v>
      </c>
      <c r="C11" s="167">
        <v>35732</v>
      </c>
      <c r="D11" s="167">
        <v>2876</v>
      </c>
      <c r="E11" s="167">
        <v>76566</v>
      </c>
      <c r="F11" s="167">
        <v>30737</v>
      </c>
      <c r="G11" s="167">
        <v>11817</v>
      </c>
      <c r="H11" s="168">
        <v>866</v>
      </c>
      <c r="I11" s="167">
        <v>5312</v>
      </c>
      <c r="J11" s="167">
        <v>34339</v>
      </c>
      <c r="K11" s="256">
        <v>9678</v>
      </c>
    </row>
    <row r="12" spans="1:12" ht="12" customHeight="1" x14ac:dyDescent="0.2">
      <c r="A12" s="135">
        <v>2006</v>
      </c>
      <c r="B12" s="169">
        <v>220782</v>
      </c>
      <c r="C12" s="169">
        <v>39769</v>
      </c>
      <c r="D12" s="169">
        <v>3113</v>
      </c>
      <c r="E12" s="169">
        <v>79235</v>
      </c>
      <c r="F12" s="169">
        <v>34062</v>
      </c>
      <c r="G12" s="169">
        <v>12230</v>
      </c>
      <c r="H12" s="170">
        <v>899</v>
      </c>
      <c r="I12" s="169">
        <v>5328</v>
      </c>
      <c r="J12" s="169">
        <v>35627</v>
      </c>
      <c r="K12" s="257">
        <v>10503</v>
      </c>
    </row>
    <row r="13" spans="1:12" ht="12" customHeight="1" x14ac:dyDescent="0.2">
      <c r="A13" s="27">
        <v>2007</v>
      </c>
      <c r="B13" s="258">
        <v>239877</v>
      </c>
      <c r="C13" s="258">
        <v>43827</v>
      </c>
      <c r="D13" s="258">
        <v>3435</v>
      </c>
      <c r="E13" s="258">
        <v>85838</v>
      </c>
      <c r="F13" s="258">
        <v>38417</v>
      </c>
      <c r="G13" s="258">
        <v>13358</v>
      </c>
      <c r="H13" s="171">
        <v>873</v>
      </c>
      <c r="I13" s="258">
        <v>5661</v>
      </c>
      <c r="J13" s="258">
        <v>38065</v>
      </c>
      <c r="K13" s="259">
        <v>10399</v>
      </c>
    </row>
    <row r="14" spans="1:12" ht="12" customHeight="1" x14ac:dyDescent="0.2">
      <c r="A14" s="135">
        <v>2008</v>
      </c>
      <c r="B14" s="169">
        <v>260498</v>
      </c>
      <c r="C14" s="169">
        <v>50680</v>
      </c>
      <c r="D14" s="169">
        <v>3996</v>
      </c>
      <c r="E14" s="169">
        <v>87196</v>
      </c>
      <c r="F14" s="169">
        <v>43333</v>
      </c>
      <c r="G14" s="169">
        <v>14345</v>
      </c>
      <c r="H14" s="169">
        <v>841</v>
      </c>
      <c r="I14" s="169">
        <v>6363</v>
      </c>
      <c r="J14" s="169">
        <v>42558</v>
      </c>
      <c r="K14" s="257">
        <v>11185</v>
      </c>
    </row>
    <row r="15" spans="1:12" ht="12" customHeight="1" x14ac:dyDescent="0.2">
      <c r="A15" s="16">
        <v>2009</v>
      </c>
      <c r="B15" s="167">
        <v>288875</v>
      </c>
      <c r="C15" s="167">
        <v>53003</v>
      </c>
      <c r="D15" s="167">
        <v>4404</v>
      </c>
      <c r="E15" s="167">
        <v>102095</v>
      </c>
      <c r="F15" s="167">
        <v>47900</v>
      </c>
      <c r="G15" s="167">
        <v>15142</v>
      </c>
      <c r="H15" s="168">
        <v>942</v>
      </c>
      <c r="I15" s="167">
        <v>6787</v>
      </c>
      <c r="J15" s="167">
        <v>47057</v>
      </c>
      <c r="K15" s="256">
        <v>11544</v>
      </c>
    </row>
    <row r="16" spans="1:12" ht="12" customHeight="1" x14ac:dyDescent="0.2">
      <c r="A16" s="109">
        <v>2010</v>
      </c>
      <c r="B16" s="169">
        <v>294881</v>
      </c>
      <c r="C16" s="169">
        <v>54808</v>
      </c>
      <c r="D16" s="169">
        <v>4619</v>
      </c>
      <c r="E16" s="169">
        <v>102866</v>
      </c>
      <c r="F16" s="169">
        <v>48561</v>
      </c>
      <c r="G16" s="169">
        <v>15222</v>
      </c>
      <c r="H16" s="170">
        <v>910</v>
      </c>
      <c r="I16" s="169">
        <v>6215</v>
      </c>
      <c r="J16" s="169">
        <v>49860</v>
      </c>
      <c r="K16" s="257">
        <v>11820</v>
      </c>
    </row>
    <row r="17" spans="1:12" ht="12" customHeight="1" x14ac:dyDescent="0.2">
      <c r="A17" s="68">
        <v>2011</v>
      </c>
      <c r="B17" s="167">
        <v>307271</v>
      </c>
      <c r="C17" s="167">
        <v>56140</v>
      </c>
      <c r="D17" s="167">
        <v>4585</v>
      </c>
      <c r="E17" s="167">
        <v>105589</v>
      </c>
      <c r="F17" s="167">
        <v>49593</v>
      </c>
      <c r="G17" s="167">
        <v>15686</v>
      </c>
      <c r="H17" s="168">
        <v>958</v>
      </c>
      <c r="I17" s="167">
        <v>6563</v>
      </c>
      <c r="J17" s="167">
        <v>55631</v>
      </c>
      <c r="K17" s="256">
        <v>12525</v>
      </c>
    </row>
    <row r="18" spans="1:12" ht="12" customHeight="1" x14ac:dyDescent="0.2">
      <c r="A18" s="109">
        <v>2012</v>
      </c>
      <c r="B18" s="169">
        <v>309621</v>
      </c>
      <c r="C18" s="169">
        <v>55659</v>
      </c>
      <c r="D18" s="169">
        <v>4381</v>
      </c>
      <c r="E18" s="169">
        <v>105024</v>
      </c>
      <c r="F18" s="169">
        <v>48231</v>
      </c>
      <c r="G18" s="169">
        <v>15856</v>
      </c>
      <c r="H18" s="170">
        <v>940</v>
      </c>
      <c r="I18" s="169">
        <v>6405</v>
      </c>
      <c r="J18" s="169">
        <v>60259</v>
      </c>
      <c r="K18" s="257">
        <v>12866</v>
      </c>
    </row>
    <row r="19" spans="1:12" x14ac:dyDescent="0.2">
      <c r="A19" s="491" t="s">
        <v>389</v>
      </c>
      <c r="B19" s="491"/>
      <c r="C19" s="491"/>
      <c r="D19" s="491"/>
      <c r="E19" s="491"/>
      <c r="F19" s="491"/>
      <c r="G19" s="491"/>
      <c r="H19" s="491"/>
      <c r="I19" s="491"/>
      <c r="J19" s="491"/>
      <c r="K19" s="491"/>
      <c r="L19" s="37"/>
    </row>
    <row r="20" spans="1:12" ht="12" customHeight="1" x14ac:dyDescent="0.2">
      <c r="A20" s="68">
        <v>1995</v>
      </c>
      <c r="B20" s="168">
        <v>100</v>
      </c>
      <c r="C20" s="162">
        <v>13.8</v>
      </c>
      <c r="D20" s="162">
        <v>1.2</v>
      </c>
      <c r="E20" s="162">
        <v>33.799999999999997</v>
      </c>
      <c r="F20" s="162">
        <v>14.1</v>
      </c>
      <c r="G20" s="162">
        <v>6.1</v>
      </c>
      <c r="H20" s="162">
        <v>0.5</v>
      </c>
      <c r="I20" s="162">
        <v>2.8</v>
      </c>
      <c r="J20" s="162">
        <v>24</v>
      </c>
      <c r="K20" s="163">
        <v>3.7</v>
      </c>
      <c r="L20" s="38"/>
    </row>
    <row r="21" spans="1:12" ht="12" customHeight="1" x14ac:dyDescent="0.2">
      <c r="A21" s="109">
        <v>2000</v>
      </c>
      <c r="B21" s="170">
        <v>100</v>
      </c>
      <c r="C21" s="160">
        <v>16.899999999999999</v>
      </c>
      <c r="D21" s="160">
        <v>1.4</v>
      </c>
      <c r="E21" s="160">
        <v>35.5</v>
      </c>
      <c r="F21" s="160">
        <v>12.4</v>
      </c>
      <c r="G21" s="160">
        <v>6</v>
      </c>
      <c r="H21" s="160">
        <v>0.5</v>
      </c>
      <c r="I21" s="160">
        <v>2.7</v>
      </c>
      <c r="J21" s="160">
        <v>20.2</v>
      </c>
      <c r="K21" s="161">
        <v>4.3</v>
      </c>
      <c r="L21" s="38"/>
    </row>
    <row r="22" spans="1:12" ht="12" customHeight="1" x14ac:dyDescent="0.2">
      <c r="A22" s="68">
        <v>2005</v>
      </c>
      <c r="B22" s="168">
        <v>100</v>
      </c>
      <c r="C22" s="162">
        <v>17.2</v>
      </c>
      <c r="D22" s="162">
        <v>1.4</v>
      </c>
      <c r="E22" s="162">
        <v>36.799999999999997</v>
      </c>
      <c r="F22" s="162">
        <v>14.8</v>
      </c>
      <c r="G22" s="162">
        <v>5.7</v>
      </c>
      <c r="H22" s="162">
        <v>0.4</v>
      </c>
      <c r="I22" s="162">
        <v>2.6</v>
      </c>
      <c r="J22" s="162">
        <v>16.5</v>
      </c>
      <c r="K22" s="163">
        <v>4.7</v>
      </c>
      <c r="L22" s="38"/>
    </row>
    <row r="23" spans="1:12" ht="12" customHeight="1" x14ac:dyDescent="0.2">
      <c r="A23" s="109">
        <v>2006</v>
      </c>
      <c r="B23" s="170">
        <v>100</v>
      </c>
      <c r="C23" s="160">
        <v>18</v>
      </c>
      <c r="D23" s="160">
        <v>1.4</v>
      </c>
      <c r="E23" s="160">
        <v>35.9</v>
      </c>
      <c r="F23" s="160">
        <v>15.4</v>
      </c>
      <c r="G23" s="160">
        <v>5.5</v>
      </c>
      <c r="H23" s="160">
        <v>0.4</v>
      </c>
      <c r="I23" s="160">
        <v>2.4</v>
      </c>
      <c r="J23" s="160">
        <v>16.100000000000001</v>
      </c>
      <c r="K23" s="161">
        <v>4.8</v>
      </c>
      <c r="L23" s="38"/>
    </row>
    <row r="24" spans="1:12" ht="12" customHeight="1" x14ac:dyDescent="0.2">
      <c r="A24" s="68">
        <v>2007</v>
      </c>
      <c r="B24" s="168">
        <v>100</v>
      </c>
      <c r="C24" s="162">
        <v>18.270613689515876</v>
      </c>
      <c r="D24" s="162">
        <v>1.4319838917445191</v>
      </c>
      <c r="E24" s="162">
        <v>35.784172721853288</v>
      </c>
      <c r="F24" s="162">
        <v>16.015291170057989</v>
      </c>
      <c r="G24" s="162">
        <v>5.5686872855671865</v>
      </c>
      <c r="H24" s="162">
        <v>0.36393651746520095</v>
      </c>
      <c r="I24" s="162">
        <v>2.3599594792331069</v>
      </c>
      <c r="J24" s="162">
        <v>15.868549298181986</v>
      </c>
      <c r="K24" s="163">
        <v>4.3351384251095304</v>
      </c>
      <c r="L24" s="38"/>
    </row>
    <row r="25" spans="1:12" ht="12" customHeight="1" x14ac:dyDescent="0.2">
      <c r="A25" s="109">
        <v>2008</v>
      </c>
      <c r="B25" s="170">
        <v>100</v>
      </c>
      <c r="C25" s="160">
        <v>19.455043800720201</v>
      </c>
      <c r="D25" s="160">
        <v>1.5339849058342099</v>
      </c>
      <c r="E25" s="160">
        <v>33.472809772051995</v>
      </c>
      <c r="F25" s="160">
        <v>16.63467665778624</v>
      </c>
      <c r="G25" s="160">
        <v>5.5067601286766115</v>
      </c>
      <c r="H25" s="160">
        <v>0.32284316962126386</v>
      </c>
      <c r="I25" s="160">
        <v>2.4426291180738429</v>
      </c>
      <c r="J25" s="160">
        <v>16.337169575198274</v>
      </c>
      <c r="K25" s="161">
        <v>4.2936989919308397</v>
      </c>
      <c r="L25" s="38"/>
    </row>
    <row r="26" spans="1:12" ht="12" customHeight="1" x14ac:dyDescent="0.2">
      <c r="A26" s="68">
        <v>2009</v>
      </c>
      <c r="B26" s="168">
        <v>100</v>
      </c>
      <c r="C26" s="162">
        <f>C15/$B15*100</f>
        <v>18.348074426655128</v>
      </c>
      <c r="D26" s="162">
        <f t="shared" ref="D26:K26" si="0">D15/$B15*100</f>
        <v>1.5245348334054523</v>
      </c>
      <c r="E26" s="162">
        <f t="shared" si="0"/>
        <v>35.342276070964949</v>
      </c>
      <c r="F26" s="162">
        <f t="shared" si="0"/>
        <v>16.581566421462572</v>
      </c>
      <c r="G26" s="162">
        <f t="shared" si="0"/>
        <v>5.2417135439203806</v>
      </c>
      <c r="H26" s="162">
        <f t="shared" si="0"/>
        <v>0.32609260060579837</v>
      </c>
      <c r="I26" s="162">
        <f t="shared" si="0"/>
        <v>2.3494591086109908</v>
      </c>
      <c r="J26" s="162">
        <f t="shared" si="0"/>
        <v>16.289744699264389</v>
      </c>
      <c r="K26" s="163">
        <f t="shared" si="0"/>
        <v>3.9961921246213761</v>
      </c>
      <c r="L26" s="38"/>
    </row>
    <row r="27" spans="1:12" ht="12" customHeight="1" x14ac:dyDescent="0.2">
      <c r="A27" s="109">
        <v>2010</v>
      </c>
      <c r="B27" s="170">
        <v>100</v>
      </c>
      <c r="C27" s="160">
        <f>C16/$B16*100</f>
        <v>18.586480648125857</v>
      </c>
      <c r="D27" s="160">
        <f t="shared" ref="D27:K27" si="1">D16/$B16*100</f>
        <v>1.5663945795083443</v>
      </c>
      <c r="E27" s="160">
        <f t="shared" si="1"/>
        <v>34.883902319918882</v>
      </c>
      <c r="F27" s="160">
        <f t="shared" si="1"/>
        <v>16.467998955510868</v>
      </c>
      <c r="G27" s="160">
        <f t="shared" si="1"/>
        <v>5.162082331516781</v>
      </c>
      <c r="H27" s="160">
        <f t="shared" si="1"/>
        <v>0.30859906199449949</v>
      </c>
      <c r="I27" s="160">
        <f t="shared" si="1"/>
        <v>2.1076298574679275</v>
      </c>
      <c r="J27" s="160">
        <f t="shared" si="1"/>
        <v>16.908515638511805</v>
      </c>
      <c r="K27" s="161">
        <f t="shared" si="1"/>
        <v>4.0083966074450368</v>
      </c>
      <c r="L27" s="38"/>
    </row>
    <row r="28" spans="1:12" ht="12" customHeight="1" x14ac:dyDescent="0.2">
      <c r="A28" s="68">
        <v>2011</v>
      </c>
      <c r="B28" s="167">
        <v>100</v>
      </c>
      <c r="C28" s="172">
        <v>18.270516905272501</v>
      </c>
      <c r="D28" s="172">
        <v>1.49216815124108</v>
      </c>
      <c r="E28" s="172">
        <v>34.3634771911439</v>
      </c>
      <c r="F28" s="172">
        <v>16.1398244546345</v>
      </c>
      <c r="G28" s="172">
        <v>5.1049399390114898</v>
      </c>
      <c r="H28" s="162">
        <v>0.31177690052103801</v>
      </c>
      <c r="I28" s="172">
        <v>2.1358995805005998</v>
      </c>
      <c r="J28" s="172">
        <v>18.104865086519698</v>
      </c>
      <c r="K28" s="173">
        <v>4.0762063455386199</v>
      </c>
      <c r="L28" s="38"/>
    </row>
    <row r="29" spans="1:12" ht="12" customHeight="1" x14ac:dyDescent="0.2">
      <c r="A29" s="109">
        <v>2012</v>
      </c>
      <c r="B29" s="169">
        <v>100</v>
      </c>
      <c r="C29" s="174">
        <f>C18/B18*100</f>
        <v>17.976493842471925</v>
      </c>
      <c r="D29" s="174">
        <f>D18/B18*100</f>
        <v>1.4149557039089726</v>
      </c>
      <c r="E29" s="174">
        <f>E18/B18*100</f>
        <v>33.920179832763282</v>
      </c>
      <c r="F29" s="174">
        <f>F18/B18*100</f>
        <v>15.577431763349386</v>
      </c>
      <c r="G29" s="174">
        <f>G18/B18*100</f>
        <v>5.1210996670122508</v>
      </c>
      <c r="H29" s="174">
        <f>H18/B18*100</f>
        <v>0.30359697824114001</v>
      </c>
      <c r="I29" s="174">
        <f>I18/B18*100</f>
        <v>2.0686581336537251</v>
      </c>
      <c r="J29" s="174">
        <f>J18/B18*100</f>
        <v>19.462181182800908</v>
      </c>
      <c r="K29" s="175">
        <f>K18/B18*100</f>
        <v>4.1554028957984119</v>
      </c>
      <c r="L29" s="38"/>
    </row>
    <row r="30" spans="1:12" x14ac:dyDescent="0.2">
      <c r="A30" s="491" t="s">
        <v>46</v>
      </c>
      <c r="B30" s="491"/>
      <c r="C30" s="491"/>
      <c r="D30" s="491"/>
      <c r="E30" s="491"/>
      <c r="F30" s="491"/>
      <c r="G30" s="491"/>
      <c r="H30" s="491"/>
      <c r="I30" s="491"/>
      <c r="J30" s="491"/>
      <c r="K30" s="491"/>
    </row>
    <row r="31" spans="1:12" ht="12" customHeight="1" x14ac:dyDescent="0.2">
      <c r="A31" s="68">
        <v>1995</v>
      </c>
      <c r="B31" s="162">
        <v>41.2</v>
      </c>
      <c r="C31" s="162">
        <v>72.2</v>
      </c>
      <c r="D31" s="162">
        <v>51.9</v>
      </c>
      <c r="E31" s="162">
        <v>45.3</v>
      </c>
      <c r="F31" s="162">
        <v>37.5</v>
      </c>
      <c r="G31" s="162">
        <v>44.6</v>
      </c>
      <c r="H31" s="162">
        <v>63.8</v>
      </c>
      <c r="I31" s="162">
        <v>47</v>
      </c>
      <c r="J31" s="162">
        <v>14</v>
      </c>
      <c r="K31" s="163">
        <v>63.1</v>
      </c>
    </row>
    <row r="32" spans="1:12" ht="12" customHeight="1" x14ac:dyDescent="0.2">
      <c r="A32" s="109">
        <v>2000</v>
      </c>
      <c r="B32" s="160">
        <v>45.6</v>
      </c>
      <c r="C32" s="160">
        <v>72.7</v>
      </c>
      <c r="D32" s="160">
        <v>53.5</v>
      </c>
      <c r="E32" s="160">
        <v>46.3</v>
      </c>
      <c r="F32" s="160">
        <v>38.299999999999997</v>
      </c>
      <c r="G32" s="160">
        <v>47.6</v>
      </c>
      <c r="H32" s="160">
        <v>77.8</v>
      </c>
      <c r="I32" s="160">
        <v>51.9</v>
      </c>
      <c r="J32" s="160">
        <v>19.5</v>
      </c>
      <c r="K32" s="161">
        <v>64.7</v>
      </c>
    </row>
    <row r="33" spans="1:12" ht="12" customHeight="1" x14ac:dyDescent="0.2">
      <c r="A33" s="68">
        <v>2005</v>
      </c>
      <c r="B33" s="162">
        <v>50.8</v>
      </c>
      <c r="C33" s="162">
        <v>76.8</v>
      </c>
      <c r="D33" s="162">
        <v>49.9</v>
      </c>
      <c r="E33" s="162">
        <v>52.2</v>
      </c>
      <c r="F33" s="162">
        <v>39.6</v>
      </c>
      <c r="G33" s="162">
        <v>57.3</v>
      </c>
      <c r="H33" s="162">
        <v>85.2</v>
      </c>
      <c r="I33" s="162">
        <v>56.8</v>
      </c>
      <c r="J33" s="162">
        <v>22.4</v>
      </c>
      <c r="K33" s="163">
        <v>65.3</v>
      </c>
    </row>
    <row r="34" spans="1:12" ht="12" customHeight="1" x14ac:dyDescent="0.2">
      <c r="A34" s="109">
        <v>2006</v>
      </c>
      <c r="B34" s="160">
        <v>51.6</v>
      </c>
      <c r="C34" s="160">
        <v>77.099999999999994</v>
      </c>
      <c r="D34" s="160">
        <v>51.1</v>
      </c>
      <c r="E34" s="160">
        <v>52.8</v>
      </c>
      <c r="F34" s="160">
        <v>40.299999999999997</v>
      </c>
      <c r="G34" s="160">
        <v>60.4</v>
      </c>
      <c r="H34" s="160">
        <v>84.6</v>
      </c>
      <c r="I34" s="160">
        <v>57.1</v>
      </c>
      <c r="J34" s="160">
        <v>22.5</v>
      </c>
      <c r="K34" s="161">
        <v>66</v>
      </c>
    </row>
    <row r="35" spans="1:12" ht="12" customHeight="1" x14ac:dyDescent="0.2">
      <c r="A35" s="69">
        <v>2007</v>
      </c>
      <c r="B35" s="176">
        <v>51.799047011593444</v>
      </c>
      <c r="C35" s="176">
        <v>77.162479749925851</v>
      </c>
      <c r="D35" s="176">
        <v>50.742358078602621</v>
      </c>
      <c r="E35" s="176">
        <v>52.954402479088515</v>
      </c>
      <c r="F35" s="176">
        <v>40.146289403128819</v>
      </c>
      <c r="G35" s="176">
        <v>62.090133253481063</v>
      </c>
      <c r="H35" s="176">
        <v>85.567010309278345</v>
      </c>
      <c r="I35" s="176">
        <v>57.940293234410881</v>
      </c>
      <c r="J35" s="176">
        <v>22.674372783396819</v>
      </c>
      <c r="K35" s="177">
        <v>65.96788152706992</v>
      </c>
    </row>
    <row r="36" spans="1:12" ht="12" customHeight="1" x14ac:dyDescent="0.2">
      <c r="A36" s="109">
        <v>2008</v>
      </c>
      <c r="B36" s="160">
        <v>52.201168531044381</v>
      </c>
      <c r="C36" s="160">
        <v>77.204025256511443</v>
      </c>
      <c r="D36" s="160">
        <v>49.749749749749753</v>
      </c>
      <c r="E36" s="160">
        <v>53.208862791871191</v>
      </c>
      <c r="F36" s="160">
        <v>40.874160570465925</v>
      </c>
      <c r="G36" s="160">
        <v>64.21052631578948</v>
      </c>
      <c r="H36" s="160">
        <v>86.682520808561236</v>
      </c>
      <c r="I36" s="160">
        <v>57.724343862957724</v>
      </c>
      <c r="J36" s="160">
        <v>22.808872597396494</v>
      </c>
      <c r="K36" s="161">
        <v>66.508717031738939</v>
      </c>
    </row>
    <row r="37" spans="1:12" ht="12" customHeight="1" x14ac:dyDescent="0.2">
      <c r="A37" s="69">
        <v>2009</v>
      </c>
      <c r="B37" s="176">
        <v>51.716140199048034</v>
      </c>
      <c r="C37" s="176">
        <v>77.105069524366542</v>
      </c>
      <c r="D37" s="176">
        <v>47.956403269754766</v>
      </c>
      <c r="E37" s="176">
        <v>53.302316469954455</v>
      </c>
      <c r="F37" s="176">
        <v>40.029227557411275</v>
      </c>
      <c r="G37" s="176">
        <v>65.248976357152287</v>
      </c>
      <c r="H37" s="176">
        <v>85.98726114649682</v>
      </c>
      <c r="I37" s="176">
        <v>58.538382201267126</v>
      </c>
      <c r="J37" s="176">
        <v>22.596000595023057</v>
      </c>
      <c r="K37" s="177">
        <v>65.185377685377688</v>
      </c>
    </row>
    <row r="38" spans="1:12" ht="12" customHeight="1" x14ac:dyDescent="0.2">
      <c r="A38" s="109">
        <v>2010</v>
      </c>
      <c r="B38" s="160">
        <v>51.953160766546503</v>
      </c>
      <c r="C38" s="160">
        <v>77.090935629835059</v>
      </c>
      <c r="D38" s="160">
        <v>45.85408096990691</v>
      </c>
      <c r="E38" s="160">
        <v>54.159780685552072</v>
      </c>
      <c r="F38" s="160">
        <v>41.05969811165339</v>
      </c>
      <c r="G38" s="160">
        <v>65.615556431480755</v>
      </c>
      <c r="H38" s="160">
        <v>86.813186813186817</v>
      </c>
      <c r="I38" s="160">
        <v>59.050683829444893</v>
      </c>
      <c r="J38" s="160">
        <v>21.965503409546731</v>
      </c>
      <c r="K38" s="161">
        <v>65.812182741116757</v>
      </c>
    </row>
    <row r="39" spans="1:12" ht="12" customHeight="1" x14ac:dyDescent="0.2">
      <c r="A39" s="68">
        <v>2011</v>
      </c>
      <c r="B39" s="172">
        <v>51.395022634742602</v>
      </c>
      <c r="C39" s="172">
        <v>76.793729999999996</v>
      </c>
      <c r="D39" s="172">
        <v>43.555070883315103</v>
      </c>
      <c r="E39" s="172">
        <v>54.628910587276998</v>
      </c>
      <c r="F39" s="172">
        <v>39.973383340390697</v>
      </c>
      <c r="G39" s="172">
        <v>65.478770878490295</v>
      </c>
      <c r="H39" s="162">
        <v>88.204592901878897</v>
      </c>
      <c r="I39" s="172">
        <v>57.915587383818298</v>
      </c>
      <c r="J39" s="172">
        <v>22.365228020348301</v>
      </c>
      <c r="K39" s="173">
        <v>66.483033932135697</v>
      </c>
    </row>
    <row r="40" spans="1:12" ht="12" customHeight="1" x14ac:dyDescent="0.2">
      <c r="A40" s="109">
        <v>2012</v>
      </c>
      <c r="B40" s="174">
        <v>51.314348832928005</v>
      </c>
      <c r="C40" s="174">
        <v>76.957904382040638</v>
      </c>
      <c r="D40" s="174">
        <v>40.08217301985848</v>
      </c>
      <c r="E40" s="174">
        <v>54.912210542352227</v>
      </c>
      <c r="F40" s="174">
        <v>40.364081192593979</v>
      </c>
      <c r="G40" s="174">
        <v>67.917507568113024</v>
      </c>
      <c r="H40" s="174">
        <v>87.659574468085111</v>
      </c>
      <c r="I40" s="174">
        <v>59.687743950039028</v>
      </c>
      <c r="J40" s="174">
        <v>22.084667850445577</v>
      </c>
      <c r="K40" s="178">
        <v>65.498212342608426</v>
      </c>
    </row>
    <row r="41" spans="1:12" x14ac:dyDescent="0.2">
      <c r="A41" s="492" t="s">
        <v>390</v>
      </c>
      <c r="B41" s="492"/>
      <c r="C41" s="492"/>
      <c r="D41" s="492"/>
      <c r="E41" s="492"/>
      <c r="F41" s="492"/>
      <c r="G41" s="492"/>
      <c r="H41" s="492"/>
      <c r="I41" s="492"/>
      <c r="J41" s="492"/>
      <c r="K41" s="492"/>
      <c r="L41" s="37"/>
    </row>
    <row r="42" spans="1:12" x14ac:dyDescent="0.2">
      <c r="A42" s="495" t="s">
        <v>40</v>
      </c>
      <c r="B42" s="495"/>
      <c r="C42" s="495"/>
      <c r="D42" s="495"/>
      <c r="E42" s="495"/>
      <c r="F42" s="495"/>
      <c r="G42" s="495"/>
      <c r="H42" s="495"/>
      <c r="I42" s="495"/>
      <c r="J42" s="495"/>
      <c r="K42" s="495"/>
      <c r="L42" s="37"/>
    </row>
    <row r="43" spans="1:12" ht="12" customHeight="1" x14ac:dyDescent="0.2">
      <c r="A43" s="16">
        <v>1995</v>
      </c>
      <c r="B43" s="162" t="s">
        <v>43</v>
      </c>
      <c r="C43" s="162" t="s">
        <v>43</v>
      </c>
      <c r="D43" s="162" t="s">
        <v>43</v>
      </c>
      <c r="E43" s="162" t="s">
        <v>43</v>
      </c>
      <c r="F43" s="162" t="s">
        <v>43</v>
      </c>
      <c r="G43" s="162" t="s">
        <v>43</v>
      </c>
      <c r="H43" s="162" t="s">
        <v>43</v>
      </c>
      <c r="I43" s="162" t="s">
        <v>43</v>
      </c>
      <c r="J43" s="162" t="s">
        <v>43</v>
      </c>
      <c r="K43" s="163" t="s">
        <v>43</v>
      </c>
      <c r="L43" s="38"/>
    </row>
    <row r="44" spans="1:12" ht="12" customHeight="1" x14ac:dyDescent="0.2">
      <c r="A44" s="135">
        <v>2000</v>
      </c>
      <c r="B44" s="169">
        <v>125</v>
      </c>
      <c r="C44" s="169">
        <v>42</v>
      </c>
      <c r="D44" s="160" t="s">
        <v>43</v>
      </c>
      <c r="E44" s="169">
        <v>12</v>
      </c>
      <c r="F44" s="169">
        <v>3</v>
      </c>
      <c r="G44" s="160" t="s">
        <v>43</v>
      </c>
      <c r="H44" s="160" t="s">
        <v>43</v>
      </c>
      <c r="I44" s="170">
        <v>65</v>
      </c>
      <c r="J44" s="169">
        <v>3</v>
      </c>
      <c r="K44" s="161" t="s">
        <v>43</v>
      </c>
      <c r="L44" s="38"/>
    </row>
    <row r="45" spans="1:12" ht="12" customHeight="1" x14ac:dyDescent="0.2">
      <c r="A45" s="16">
        <v>2005</v>
      </c>
      <c r="B45" s="167">
        <v>9691</v>
      </c>
      <c r="C45" s="167">
        <v>2103</v>
      </c>
      <c r="D45" s="168">
        <v>51</v>
      </c>
      <c r="E45" s="167">
        <v>2758</v>
      </c>
      <c r="F45" s="167">
        <v>2783</v>
      </c>
      <c r="G45" s="167">
        <v>113</v>
      </c>
      <c r="H45" s="162" t="s">
        <v>43</v>
      </c>
      <c r="I45" s="168">
        <v>604</v>
      </c>
      <c r="J45" s="167">
        <v>1080</v>
      </c>
      <c r="K45" s="260">
        <v>199</v>
      </c>
      <c r="L45" s="38"/>
    </row>
    <row r="46" spans="1:12" ht="12" customHeight="1" x14ac:dyDescent="0.2">
      <c r="A46" s="135">
        <v>2006</v>
      </c>
      <c r="B46" s="169">
        <v>14894</v>
      </c>
      <c r="C46" s="169">
        <v>3910</v>
      </c>
      <c r="D46" s="170">
        <v>235</v>
      </c>
      <c r="E46" s="169">
        <v>3531</v>
      </c>
      <c r="F46" s="169">
        <v>3706</v>
      </c>
      <c r="G46" s="169">
        <v>377</v>
      </c>
      <c r="H46" s="160" t="s">
        <v>43</v>
      </c>
      <c r="I46" s="170">
        <v>994</v>
      </c>
      <c r="J46" s="169">
        <v>1638</v>
      </c>
      <c r="K46" s="261">
        <v>503</v>
      </c>
      <c r="L46" s="38"/>
    </row>
    <row r="47" spans="1:12" ht="12" customHeight="1" x14ac:dyDescent="0.2">
      <c r="A47" s="16">
        <v>2007</v>
      </c>
      <c r="B47" s="167">
        <v>23157</v>
      </c>
      <c r="C47" s="167">
        <v>5849</v>
      </c>
      <c r="D47" s="168">
        <v>233</v>
      </c>
      <c r="E47" s="167">
        <v>6681</v>
      </c>
      <c r="F47" s="167">
        <v>5398</v>
      </c>
      <c r="G47" s="167">
        <v>486</v>
      </c>
      <c r="H47" s="162" t="s">
        <v>43</v>
      </c>
      <c r="I47" s="168">
        <v>1090</v>
      </c>
      <c r="J47" s="167">
        <v>2566</v>
      </c>
      <c r="K47" s="260">
        <v>854</v>
      </c>
      <c r="L47" s="38"/>
    </row>
    <row r="48" spans="1:12" ht="12" customHeight="1" x14ac:dyDescent="0.2">
      <c r="A48" s="109">
        <v>2008</v>
      </c>
      <c r="B48" s="169">
        <v>39335</v>
      </c>
      <c r="C48" s="169">
        <v>8690</v>
      </c>
      <c r="D48" s="170">
        <v>338</v>
      </c>
      <c r="E48" s="169">
        <v>12342</v>
      </c>
      <c r="F48" s="169">
        <v>8417</v>
      </c>
      <c r="G48" s="169">
        <v>918</v>
      </c>
      <c r="H48" s="160" t="s">
        <v>43</v>
      </c>
      <c r="I48" s="170">
        <v>1832</v>
      </c>
      <c r="J48" s="169">
        <v>5397</v>
      </c>
      <c r="K48" s="261">
        <v>1401</v>
      </c>
      <c r="L48" s="38"/>
    </row>
    <row r="49" spans="1:12" ht="12" customHeight="1" x14ac:dyDescent="0.2">
      <c r="A49" s="68">
        <v>2009</v>
      </c>
      <c r="B49" s="167">
        <v>71270</v>
      </c>
      <c r="C49" s="167">
        <v>11509</v>
      </c>
      <c r="D49" s="168">
        <v>552</v>
      </c>
      <c r="E49" s="167">
        <v>28473</v>
      </c>
      <c r="F49" s="167">
        <v>12817</v>
      </c>
      <c r="G49" s="167">
        <v>1517</v>
      </c>
      <c r="H49" s="162" t="s">
        <v>43</v>
      </c>
      <c r="I49" s="168">
        <v>2484</v>
      </c>
      <c r="J49" s="167">
        <v>11893</v>
      </c>
      <c r="K49" s="260">
        <v>2024</v>
      </c>
      <c r="L49" s="38"/>
    </row>
    <row r="50" spans="1:12" ht="12" customHeight="1" x14ac:dyDescent="0.2">
      <c r="A50" s="109">
        <v>2010</v>
      </c>
      <c r="B50" s="169">
        <v>111186</v>
      </c>
      <c r="C50" s="169">
        <v>16676</v>
      </c>
      <c r="D50" s="170">
        <v>970</v>
      </c>
      <c r="E50" s="169">
        <v>44473</v>
      </c>
      <c r="F50" s="169">
        <v>19665</v>
      </c>
      <c r="G50" s="169">
        <v>2292</v>
      </c>
      <c r="H50" s="160" t="s">
        <v>43</v>
      </c>
      <c r="I50" s="170">
        <v>3422</v>
      </c>
      <c r="J50" s="169">
        <v>20213</v>
      </c>
      <c r="K50" s="261">
        <v>3475</v>
      </c>
      <c r="L50" s="38"/>
    </row>
    <row r="51" spans="1:12" ht="12" customHeight="1" x14ac:dyDescent="0.2">
      <c r="A51" s="68">
        <v>2011</v>
      </c>
      <c r="B51" s="167">
        <v>151052</v>
      </c>
      <c r="C51" s="167">
        <v>20472</v>
      </c>
      <c r="D51" s="167">
        <v>1218</v>
      </c>
      <c r="E51" s="167">
        <v>60542</v>
      </c>
      <c r="F51" s="167">
        <v>25044</v>
      </c>
      <c r="G51" s="167">
        <v>3222</v>
      </c>
      <c r="H51" s="162" t="s">
        <v>43</v>
      </c>
      <c r="I51" s="167">
        <v>4490</v>
      </c>
      <c r="J51" s="167">
        <v>31091</v>
      </c>
      <c r="K51" s="256">
        <v>4973</v>
      </c>
      <c r="L51" s="38"/>
    </row>
    <row r="52" spans="1:12" ht="12" customHeight="1" x14ac:dyDescent="0.2">
      <c r="A52" s="109">
        <v>2012</v>
      </c>
      <c r="B52" s="169">
        <v>181175</v>
      </c>
      <c r="C52" s="169">
        <v>23897</v>
      </c>
      <c r="D52" s="169">
        <v>1552</v>
      </c>
      <c r="E52" s="169">
        <v>70934</v>
      </c>
      <c r="F52" s="169">
        <v>28716</v>
      </c>
      <c r="G52" s="169">
        <v>3713</v>
      </c>
      <c r="H52" s="160" t="s">
        <v>43</v>
      </c>
      <c r="I52" s="169">
        <v>5003</v>
      </c>
      <c r="J52" s="169">
        <v>41059</v>
      </c>
      <c r="K52" s="257">
        <v>6301</v>
      </c>
      <c r="L52" s="38"/>
    </row>
    <row r="53" spans="1:12" x14ac:dyDescent="0.2">
      <c r="A53" s="491" t="s">
        <v>333</v>
      </c>
      <c r="B53" s="491"/>
      <c r="C53" s="491"/>
      <c r="D53" s="491"/>
      <c r="E53" s="491"/>
      <c r="F53" s="491"/>
      <c r="G53" s="491"/>
      <c r="H53" s="491"/>
      <c r="I53" s="491"/>
      <c r="J53" s="491"/>
      <c r="K53" s="491"/>
      <c r="L53" s="37"/>
    </row>
    <row r="54" spans="1:12" ht="12" customHeight="1" x14ac:dyDescent="0.2">
      <c r="A54" s="68">
        <v>1995</v>
      </c>
      <c r="B54" s="162" t="s">
        <v>43</v>
      </c>
      <c r="C54" s="162" t="s">
        <v>43</v>
      </c>
      <c r="D54" s="162" t="s">
        <v>43</v>
      </c>
      <c r="E54" s="162" t="s">
        <v>43</v>
      </c>
      <c r="F54" s="162" t="s">
        <v>43</v>
      </c>
      <c r="G54" s="162" t="s">
        <v>43</v>
      </c>
      <c r="H54" s="162" t="s">
        <v>43</v>
      </c>
      <c r="I54" s="162" t="s">
        <v>43</v>
      </c>
      <c r="J54" s="162" t="s">
        <v>43</v>
      </c>
      <c r="K54" s="163" t="s">
        <v>43</v>
      </c>
      <c r="L54" s="38"/>
    </row>
    <row r="55" spans="1:12" ht="12" customHeight="1" x14ac:dyDescent="0.2">
      <c r="A55" s="109">
        <v>2000</v>
      </c>
      <c r="B55" s="170">
        <v>100</v>
      </c>
      <c r="C55" s="160">
        <v>33.6</v>
      </c>
      <c r="D55" s="160" t="s">
        <v>43</v>
      </c>
      <c r="E55" s="160">
        <v>9.6</v>
      </c>
      <c r="F55" s="160">
        <v>2.4</v>
      </c>
      <c r="G55" s="160" t="s">
        <v>43</v>
      </c>
      <c r="H55" s="160" t="s">
        <v>43</v>
      </c>
      <c r="I55" s="160">
        <v>52</v>
      </c>
      <c r="J55" s="160">
        <v>2.4</v>
      </c>
      <c r="K55" s="161" t="s">
        <v>43</v>
      </c>
      <c r="L55" s="38"/>
    </row>
    <row r="56" spans="1:12" ht="12" customHeight="1" x14ac:dyDescent="0.2">
      <c r="A56" s="68">
        <v>2005</v>
      </c>
      <c r="B56" s="168">
        <v>100</v>
      </c>
      <c r="C56" s="162">
        <v>21.700546899184811</v>
      </c>
      <c r="D56" s="162">
        <v>0.52626147972345472</v>
      </c>
      <c r="E56" s="162">
        <v>28.459395315240943</v>
      </c>
      <c r="F56" s="162">
        <v>28.717366628830877</v>
      </c>
      <c r="G56" s="162">
        <v>1.166030337426478</v>
      </c>
      <c r="H56" s="162" t="s">
        <v>43</v>
      </c>
      <c r="I56" s="162">
        <v>6.2325869363326802</v>
      </c>
      <c r="J56" s="162">
        <v>11.144360747084923</v>
      </c>
      <c r="K56" s="163">
        <v>2.0534516561758331</v>
      </c>
      <c r="L56" s="38"/>
    </row>
    <row r="57" spans="1:12" ht="12" customHeight="1" x14ac:dyDescent="0.2">
      <c r="A57" s="109">
        <v>2006</v>
      </c>
      <c r="B57" s="170">
        <v>100</v>
      </c>
      <c r="C57" s="160">
        <v>26.252182086746341</v>
      </c>
      <c r="D57" s="160">
        <v>1.5778165704310461</v>
      </c>
      <c r="E57" s="160">
        <v>23.707533234859675</v>
      </c>
      <c r="F57" s="160">
        <v>24.882503021350878</v>
      </c>
      <c r="G57" s="160">
        <v>2.531220625755338</v>
      </c>
      <c r="H57" s="160" t="s">
        <v>43</v>
      </c>
      <c r="I57" s="160">
        <v>6.6738283872700421</v>
      </c>
      <c r="J57" s="160">
        <v>10.997717201557675</v>
      </c>
      <c r="K57" s="161">
        <v>3.3771988720290054</v>
      </c>
      <c r="L57" s="38"/>
    </row>
    <row r="58" spans="1:12" ht="12" customHeight="1" x14ac:dyDescent="0.2">
      <c r="A58" s="69">
        <v>2007</v>
      </c>
      <c r="B58" s="171">
        <v>100</v>
      </c>
      <c r="C58" s="176">
        <v>25.2580213326424</v>
      </c>
      <c r="D58" s="176">
        <v>1.0061752385887637</v>
      </c>
      <c r="E58" s="176">
        <v>28.850887420650345</v>
      </c>
      <c r="F58" s="176">
        <v>23.310446085416935</v>
      </c>
      <c r="G58" s="176">
        <v>2.0987174504469492</v>
      </c>
      <c r="H58" s="162" t="s">
        <v>43</v>
      </c>
      <c r="I58" s="176">
        <v>4.7070000431834869</v>
      </c>
      <c r="J58" s="176">
        <v>11.080882670466814</v>
      </c>
      <c r="K58" s="177">
        <v>3.6878697586043097</v>
      </c>
      <c r="L58" s="38"/>
    </row>
    <row r="59" spans="1:12" ht="12" customHeight="1" x14ac:dyDescent="0.2">
      <c r="A59" s="109">
        <v>2008</v>
      </c>
      <c r="B59" s="164">
        <v>100</v>
      </c>
      <c r="C59" s="160">
        <v>22.092284225244693</v>
      </c>
      <c r="D59" s="160">
        <v>0.85928562349053017</v>
      </c>
      <c r="E59" s="160">
        <v>31.376636583195626</v>
      </c>
      <c r="F59" s="160">
        <v>21.398245837040804</v>
      </c>
      <c r="G59" s="160">
        <v>2.3337994152790134</v>
      </c>
      <c r="H59" s="160" t="s">
        <v>43</v>
      </c>
      <c r="I59" s="160">
        <v>4.6574297699250033</v>
      </c>
      <c r="J59" s="160">
        <v>13.720605059107665</v>
      </c>
      <c r="K59" s="161">
        <v>3.5617134867166644</v>
      </c>
      <c r="L59" s="38"/>
    </row>
    <row r="60" spans="1:12" ht="12" customHeight="1" x14ac:dyDescent="0.2">
      <c r="A60" s="69">
        <v>2009</v>
      </c>
      <c r="B60" s="171">
        <v>100</v>
      </c>
      <c r="C60" s="176">
        <v>16.1484495580188</v>
      </c>
      <c r="D60" s="176">
        <v>0.77451943314157434</v>
      </c>
      <c r="E60" s="176">
        <v>39.950890977971099</v>
      </c>
      <c r="F60" s="176">
        <v>17.983723866984704</v>
      </c>
      <c r="G60" s="176">
        <v>2.1285253262242176</v>
      </c>
      <c r="H60" s="162" t="s">
        <v>43</v>
      </c>
      <c r="I60" s="176">
        <v>3.4853374491370848</v>
      </c>
      <c r="J60" s="176">
        <v>16.687245685421637</v>
      </c>
      <c r="K60" s="177">
        <v>2.8399045881857723</v>
      </c>
      <c r="L60" s="38"/>
    </row>
    <row r="61" spans="1:12" ht="12" customHeight="1" x14ac:dyDescent="0.2">
      <c r="A61" s="109">
        <v>2010</v>
      </c>
      <c r="B61" s="170">
        <v>100</v>
      </c>
      <c r="C61" s="160">
        <v>14.998291151763713</v>
      </c>
      <c r="D61" s="160">
        <v>0.87241199431583105</v>
      </c>
      <c r="E61" s="160">
        <v>39.998740848668</v>
      </c>
      <c r="F61" s="160">
        <v>17.686579245588476</v>
      </c>
      <c r="G61" s="160">
        <v>2.061410609249366</v>
      </c>
      <c r="H61" s="160" t="s">
        <v>43</v>
      </c>
      <c r="I61" s="160">
        <v>3.0777256129368809</v>
      </c>
      <c r="J61" s="160">
        <v>18.179447052686491</v>
      </c>
      <c r="K61" s="161">
        <v>3.125393484791251</v>
      </c>
      <c r="L61" s="38"/>
    </row>
    <row r="62" spans="1:12" ht="12" customHeight="1" x14ac:dyDescent="0.2">
      <c r="A62" s="68">
        <v>2011</v>
      </c>
      <c r="B62" s="167">
        <v>100</v>
      </c>
      <c r="C62" s="172">
        <v>13.552948653443847</v>
      </c>
      <c r="D62" s="172">
        <v>0.80634483489129571</v>
      </c>
      <c r="E62" s="172">
        <v>40.080237269284751</v>
      </c>
      <c r="F62" s="172">
        <v>16.579720890819054</v>
      </c>
      <c r="G62" s="172">
        <v>2.1330402775203239</v>
      </c>
      <c r="H62" s="162" t="s">
        <v>43</v>
      </c>
      <c r="I62" s="172">
        <v>2.972486296109949</v>
      </c>
      <c r="J62" s="172">
        <v>20.582978047294972</v>
      </c>
      <c r="K62" s="173">
        <v>3.2922437306358079</v>
      </c>
      <c r="L62" s="38"/>
    </row>
    <row r="63" spans="1:12" ht="12" customHeight="1" x14ac:dyDescent="0.2">
      <c r="A63" s="109">
        <v>2012</v>
      </c>
      <c r="B63" s="169">
        <v>100</v>
      </c>
      <c r="C63" s="174">
        <v>13.190009659169311</v>
      </c>
      <c r="D63" s="174">
        <v>0.856630329791638</v>
      </c>
      <c r="E63" s="174">
        <v>39.152200910721682</v>
      </c>
      <c r="F63" s="174">
        <v>15.849868911273632</v>
      </c>
      <c r="G63" s="174">
        <v>2.0493997516213605</v>
      </c>
      <c r="H63" s="160" t="s">
        <v>43</v>
      </c>
      <c r="I63" s="174">
        <v>2.7614185180074515</v>
      </c>
      <c r="J63" s="174">
        <v>22.662619014764733</v>
      </c>
      <c r="K63" s="175">
        <v>3.4778529046502</v>
      </c>
      <c r="L63" s="38"/>
    </row>
    <row r="64" spans="1:12" x14ac:dyDescent="0.2">
      <c r="A64" s="491" t="s">
        <v>182</v>
      </c>
      <c r="B64" s="491"/>
      <c r="C64" s="491"/>
      <c r="D64" s="491"/>
      <c r="E64" s="491"/>
      <c r="F64" s="491"/>
      <c r="G64" s="491"/>
      <c r="H64" s="491"/>
      <c r="I64" s="491"/>
      <c r="J64" s="491"/>
      <c r="K64" s="491"/>
    </row>
    <row r="65" spans="1:11" ht="12" customHeight="1" x14ac:dyDescent="0.2">
      <c r="A65" s="68">
        <v>1995</v>
      </c>
      <c r="B65" s="162" t="s">
        <v>43</v>
      </c>
      <c r="C65" s="162" t="s">
        <v>43</v>
      </c>
      <c r="D65" s="162" t="s">
        <v>43</v>
      </c>
      <c r="E65" s="162" t="s">
        <v>43</v>
      </c>
      <c r="F65" s="162" t="s">
        <v>43</v>
      </c>
      <c r="G65" s="162" t="s">
        <v>43</v>
      </c>
      <c r="H65" s="162" t="s">
        <v>43</v>
      </c>
      <c r="I65" s="162" t="s">
        <v>43</v>
      </c>
      <c r="J65" s="162" t="s">
        <v>43</v>
      </c>
      <c r="K65" s="163" t="s">
        <v>43</v>
      </c>
    </row>
    <row r="66" spans="1:11" ht="12" customHeight="1" x14ac:dyDescent="0.2">
      <c r="A66" s="109">
        <v>2000</v>
      </c>
      <c r="B66" s="160">
        <v>44</v>
      </c>
      <c r="C66" s="160">
        <v>64.285714285714292</v>
      </c>
      <c r="D66" s="160" t="s">
        <v>43</v>
      </c>
      <c r="E66" s="160">
        <v>58.333333333333336</v>
      </c>
      <c r="F66" s="160" t="s">
        <v>43</v>
      </c>
      <c r="G66" s="160" t="s">
        <v>43</v>
      </c>
      <c r="H66" s="160" t="s">
        <v>43</v>
      </c>
      <c r="I66" s="160">
        <v>32.307692307692307</v>
      </c>
      <c r="J66" s="160" t="s">
        <v>43</v>
      </c>
      <c r="K66" s="161" t="s">
        <v>43</v>
      </c>
    </row>
    <row r="67" spans="1:11" ht="12" customHeight="1" x14ac:dyDescent="0.2">
      <c r="A67" s="68">
        <v>2005</v>
      </c>
      <c r="B67" s="162">
        <v>50.397275822928492</v>
      </c>
      <c r="C67" s="162">
        <v>77.413219210651448</v>
      </c>
      <c r="D67" s="162">
        <v>49.019607843137251</v>
      </c>
      <c r="E67" s="162">
        <v>52.936910804931117</v>
      </c>
      <c r="F67" s="162">
        <v>31.261228889687388</v>
      </c>
      <c r="G67" s="162">
        <v>84.070796460176993</v>
      </c>
      <c r="H67" s="162" t="s">
        <v>43</v>
      </c>
      <c r="I67" s="162">
        <v>65.397350993377472</v>
      </c>
      <c r="J67" s="162">
        <v>25.74074074074074</v>
      </c>
      <c r="K67" s="163">
        <v>66.834170854271363</v>
      </c>
    </row>
    <row r="68" spans="1:11" ht="12" customHeight="1" x14ac:dyDescent="0.2">
      <c r="A68" s="109">
        <v>2006</v>
      </c>
      <c r="B68" s="160">
        <v>55.008728346985357</v>
      </c>
      <c r="C68" s="160">
        <v>77.851662404092068</v>
      </c>
      <c r="D68" s="160">
        <v>59.148936170212764</v>
      </c>
      <c r="E68" s="160">
        <v>57.405834041348058</v>
      </c>
      <c r="F68" s="160">
        <v>35.13221802482461</v>
      </c>
      <c r="G68" s="160">
        <v>79.840848806366054</v>
      </c>
      <c r="H68" s="160" t="s">
        <v>43</v>
      </c>
      <c r="I68" s="160">
        <v>62.877263581488933</v>
      </c>
      <c r="J68" s="160">
        <v>26.556776556776558</v>
      </c>
      <c r="K68" s="161">
        <v>63.618290258449306</v>
      </c>
    </row>
    <row r="69" spans="1:11" ht="12" customHeight="1" x14ac:dyDescent="0.2">
      <c r="A69" s="68">
        <v>2007</v>
      </c>
      <c r="B69" s="162">
        <v>53.962084898734716</v>
      </c>
      <c r="C69" s="162">
        <v>76.74816207898786</v>
      </c>
      <c r="D69" s="162">
        <v>57.081545064377679</v>
      </c>
      <c r="E69" s="162">
        <v>55.770094297260883</v>
      </c>
      <c r="F69" s="162">
        <v>33.994071878473505</v>
      </c>
      <c r="G69" s="162">
        <v>75.720164609053498</v>
      </c>
      <c r="H69" s="162" t="s">
        <v>43</v>
      </c>
      <c r="I69" s="162">
        <v>63.486238532110093</v>
      </c>
      <c r="J69" s="162">
        <v>29.228371005455962</v>
      </c>
      <c r="K69" s="163">
        <v>58.899297423887589</v>
      </c>
    </row>
    <row r="70" spans="1:11" ht="12" customHeight="1" x14ac:dyDescent="0.2">
      <c r="A70" s="109">
        <v>2008</v>
      </c>
      <c r="B70" s="160">
        <v>54.023134612940126</v>
      </c>
      <c r="C70" s="160">
        <v>76.536248561565017</v>
      </c>
      <c r="D70" s="160">
        <v>56.213017751479285</v>
      </c>
      <c r="E70" s="160">
        <v>56.255064009074708</v>
      </c>
      <c r="F70" s="160">
        <v>38.695497208031362</v>
      </c>
      <c r="G70" s="160">
        <v>79.629629629629633</v>
      </c>
      <c r="H70" s="160" t="s">
        <v>43</v>
      </c>
      <c r="I70" s="160">
        <v>58.788209606986896</v>
      </c>
      <c r="J70" s="160">
        <v>28.830831943672408</v>
      </c>
      <c r="K70" s="161">
        <v>60.314061384725193</v>
      </c>
    </row>
    <row r="71" spans="1:11" ht="12" customHeight="1" x14ac:dyDescent="0.2">
      <c r="A71" s="68">
        <v>2009</v>
      </c>
      <c r="B71" s="162">
        <v>51.630419531359614</v>
      </c>
      <c r="C71" s="162">
        <v>76.018767920757668</v>
      </c>
      <c r="D71" s="162">
        <v>52.173913043478258</v>
      </c>
      <c r="E71" s="162">
        <v>56.948688230955646</v>
      </c>
      <c r="F71" s="162">
        <v>35.234454240461886</v>
      </c>
      <c r="G71" s="162">
        <v>74.291364535266979</v>
      </c>
      <c r="H71" s="162" t="s">
        <v>43</v>
      </c>
      <c r="I71" s="162">
        <v>59.742351046698872</v>
      </c>
      <c r="J71" s="162">
        <v>26.402085260237111</v>
      </c>
      <c r="K71" s="163">
        <v>63.09288537549407</v>
      </c>
    </row>
    <row r="72" spans="1:11" ht="12" customHeight="1" x14ac:dyDescent="0.2">
      <c r="A72" s="109">
        <v>2010</v>
      </c>
      <c r="B72" s="160">
        <v>51.102656809310517</v>
      </c>
      <c r="C72" s="160">
        <v>77.098824658191418</v>
      </c>
      <c r="D72" s="160">
        <v>48.556701030927833</v>
      </c>
      <c r="E72" s="160">
        <v>57.538281654037284</v>
      </c>
      <c r="F72" s="160">
        <v>36.562420544113913</v>
      </c>
      <c r="G72" s="160">
        <v>73.429319371727757</v>
      </c>
      <c r="H72" s="160" t="s">
        <v>43</v>
      </c>
      <c r="I72" s="160">
        <v>58.854471069549973</v>
      </c>
      <c r="J72" s="160">
        <v>23.756988076980161</v>
      </c>
      <c r="K72" s="161">
        <v>63.68345323741007</v>
      </c>
    </row>
    <row r="73" spans="1:11" ht="12" customHeight="1" x14ac:dyDescent="0.2">
      <c r="A73" s="68">
        <v>2011</v>
      </c>
      <c r="B73" s="172">
        <v>49.884807880729817</v>
      </c>
      <c r="C73" s="172">
        <v>77.6914810472841</v>
      </c>
      <c r="D73" s="172">
        <v>49.343185550082104</v>
      </c>
      <c r="E73" s="172">
        <v>56.834924515212585</v>
      </c>
      <c r="F73" s="172">
        <v>35.385721130809777</v>
      </c>
      <c r="G73" s="172">
        <v>74.487895716945999</v>
      </c>
      <c r="H73" s="162" t="s">
        <v>43</v>
      </c>
      <c r="I73" s="172">
        <v>58.262806236080181</v>
      </c>
      <c r="J73" s="172">
        <v>23.456948956289601</v>
      </c>
      <c r="K73" s="173">
        <v>65.674643072592005</v>
      </c>
    </row>
    <row r="74" spans="1:11" ht="12" customHeight="1" x14ac:dyDescent="0.2">
      <c r="A74" s="112">
        <v>2012</v>
      </c>
      <c r="B74" s="179">
        <v>49.283841589623293</v>
      </c>
      <c r="C74" s="179">
        <v>78.390592961459589</v>
      </c>
      <c r="D74" s="179">
        <v>46.134020618556704</v>
      </c>
      <c r="E74" s="179">
        <v>56.835931993120369</v>
      </c>
      <c r="F74" s="179">
        <v>35.617774063240006</v>
      </c>
      <c r="G74" s="179">
        <v>77.726905467277135</v>
      </c>
      <c r="H74" s="179" t="s">
        <v>43</v>
      </c>
      <c r="I74" s="179">
        <v>59.104537277633419</v>
      </c>
      <c r="J74" s="179">
        <v>22.78672154704206</v>
      </c>
      <c r="K74" s="175">
        <v>65.037295667354385</v>
      </c>
    </row>
    <row r="75" spans="1:11" ht="35.1" customHeight="1" x14ac:dyDescent="0.2">
      <c r="A75" s="479" t="s">
        <v>321</v>
      </c>
      <c r="B75" s="479"/>
      <c r="C75" s="479"/>
      <c r="D75" s="479"/>
      <c r="E75" s="479"/>
      <c r="F75" s="479"/>
      <c r="G75" s="479"/>
      <c r="H75" s="479"/>
      <c r="I75" s="479"/>
      <c r="J75" s="479"/>
      <c r="K75" s="479"/>
    </row>
    <row r="76" spans="1:11" ht="15.75" customHeight="1" x14ac:dyDescent="0.2">
      <c r="A76" s="479"/>
      <c r="B76" s="479"/>
      <c r="C76" s="479"/>
      <c r="D76" s="479"/>
      <c r="E76" s="479"/>
      <c r="F76" s="479"/>
      <c r="G76" s="479"/>
      <c r="H76" s="479"/>
      <c r="I76" s="479"/>
      <c r="J76" s="479"/>
      <c r="K76" s="479"/>
    </row>
  </sheetData>
  <mergeCells count="24">
    <mergeCell ref="A1:C1"/>
    <mergeCell ref="A2:K2"/>
    <mergeCell ref="D4:D6"/>
    <mergeCell ref="C3:K3"/>
    <mergeCell ref="E4:E6"/>
    <mergeCell ref="C4:C6"/>
    <mergeCell ref="G4:G6"/>
    <mergeCell ref="K4:K6"/>
    <mergeCell ref="B3:B6"/>
    <mergeCell ref="A3:A7"/>
    <mergeCell ref="J4:J6"/>
    <mergeCell ref="F4:F6"/>
    <mergeCell ref="H4:H6"/>
    <mergeCell ref="A19:K19"/>
    <mergeCell ref="A8:K8"/>
    <mergeCell ref="I4:I6"/>
    <mergeCell ref="A76:K76"/>
    <mergeCell ref="A75:K75"/>
    <mergeCell ref="A64:K64"/>
    <mergeCell ref="A53:K53"/>
    <mergeCell ref="A41:K41"/>
    <mergeCell ref="C7:K7"/>
    <mergeCell ref="A42:K42"/>
    <mergeCell ref="A30:K30"/>
  </mergeCells>
  <phoneticPr fontId="13" type="noConversion"/>
  <hyperlinks>
    <hyperlink ref="A1" location="Inhalt!A1" display="Inhalt!A1"/>
  </hyperlinks>
  <pageMargins left="0.70866141732283472" right="0.70866141732283472" top="0.78740157480314965" bottom="0.78740157480314965" header="0.31496062992125984" footer="0.31496062992125984"/>
  <pageSetup paperSize="9" scale="75" orientation="portrait" r:id="rId1"/>
  <headerFooter scaleWithDoc="0">
    <oddHeader>&amp;CBildungsbericht 2014 - (Web-)Tabellen F5</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L34"/>
  <sheetViews>
    <sheetView zoomScaleNormal="100" workbookViewId="0">
      <selection sqref="A1:B1"/>
    </sheetView>
  </sheetViews>
  <sheetFormatPr baseColWidth="10" defaultRowHeight="12.75" x14ac:dyDescent="0.2"/>
  <cols>
    <col min="1" max="1" width="18.7109375" customWidth="1"/>
    <col min="2" max="11" width="10.140625" customWidth="1"/>
  </cols>
  <sheetData>
    <row r="1" spans="1:12" ht="25.5" customHeight="1" x14ac:dyDescent="0.2">
      <c r="A1" s="464" t="s">
        <v>52</v>
      </c>
      <c r="B1" s="464"/>
    </row>
    <row r="2" spans="1:12" ht="27.75" customHeight="1" x14ac:dyDescent="0.2">
      <c r="A2" s="460" t="s">
        <v>371</v>
      </c>
      <c r="B2" s="505"/>
      <c r="C2" s="505"/>
      <c r="D2" s="505"/>
      <c r="E2" s="505"/>
      <c r="F2" s="505"/>
      <c r="G2" s="505"/>
      <c r="H2" s="505"/>
      <c r="I2" s="505"/>
      <c r="J2" s="505"/>
      <c r="K2" s="505"/>
      <c r="L2" s="2"/>
    </row>
    <row r="3" spans="1:12" ht="12.75" customHeight="1" x14ac:dyDescent="0.2">
      <c r="A3" s="473" t="s">
        <v>131</v>
      </c>
      <c r="B3" s="477" t="s">
        <v>350</v>
      </c>
      <c r="C3" s="482"/>
      <c r="D3" s="482"/>
      <c r="E3" s="473"/>
      <c r="F3" s="477" t="s">
        <v>322</v>
      </c>
      <c r="G3" s="482"/>
      <c r="H3" s="482"/>
      <c r="I3" s="482"/>
      <c r="J3" s="482"/>
      <c r="K3" s="482"/>
      <c r="L3" s="2"/>
    </row>
    <row r="4" spans="1:12" ht="13.5" customHeight="1" x14ac:dyDescent="0.2">
      <c r="A4" s="474"/>
      <c r="B4" s="478"/>
      <c r="C4" s="483"/>
      <c r="D4" s="483"/>
      <c r="E4" s="475"/>
      <c r="F4" s="478"/>
      <c r="G4" s="483"/>
      <c r="H4" s="483"/>
      <c r="I4" s="483"/>
      <c r="J4" s="483"/>
      <c r="K4" s="483"/>
      <c r="L4" s="2"/>
    </row>
    <row r="5" spans="1:12" ht="41.25" customHeight="1" x14ac:dyDescent="0.2">
      <c r="A5" s="474"/>
      <c r="B5" s="103" t="s">
        <v>349</v>
      </c>
      <c r="C5" s="103" t="s">
        <v>391</v>
      </c>
      <c r="D5" s="286" t="s">
        <v>349</v>
      </c>
      <c r="E5" s="286" t="s">
        <v>391</v>
      </c>
      <c r="F5" s="103" t="s">
        <v>42</v>
      </c>
      <c r="G5" s="286" t="s">
        <v>349</v>
      </c>
      <c r="H5" s="286" t="s">
        <v>391</v>
      </c>
      <c r="I5" s="103" t="s">
        <v>42</v>
      </c>
      <c r="J5" s="286" t="s">
        <v>349</v>
      </c>
      <c r="K5" s="388" t="s">
        <v>391</v>
      </c>
      <c r="L5" s="2"/>
    </row>
    <row r="6" spans="1:12" x14ac:dyDescent="0.2">
      <c r="A6" s="474"/>
      <c r="B6" s="502">
        <v>2000</v>
      </c>
      <c r="C6" s="504"/>
      <c r="D6" s="502">
        <v>2011</v>
      </c>
      <c r="E6" s="504"/>
      <c r="F6" s="502">
        <v>2000</v>
      </c>
      <c r="G6" s="503"/>
      <c r="H6" s="504"/>
      <c r="I6" s="502">
        <v>2011</v>
      </c>
      <c r="J6" s="503"/>
      <c r="K6" s="503"/>
      <c r="L6" s="2"/>
    </row>
    <row r="7" spans="1:12" x14ac:dyDescent="0.2">
      <c r="A7" s="475"/>
      <c r="B7" s="484" t="s">
        <v>41</v>
      </c>
      <c r="C7" s="485"/>
      <c r="D7" s="485"/>
      <c r="E7" s="485"/>
      <c r="F7" s="485"/>
      <c r="G7" s="485"/>
      <c r="H7" s="485"/>
      <c r="I7" s="485"/>
      <c r="J7" s="485"/>
      <c r="K7" s="485"/>
      <c r="L7" s="2"/>
    </row>
    <row r="8" spans="1:12" x14ac:dyDescent="0.2">
      <c r="A8" s="79" t="s">
        <v>137</v>
      </c>
      <c r="B8" s="297">
        <v>12</v>
      </c>
      <c r="C8" s="297">
        <v>10</v>
      </c>
      <c r="D8" s="297">
        <v>12</v>
      </c>
      <c r="E8" s="297">
        <v>9</v>
      </c>
      <c r="F8" s="298">
        <f t="shared" ref="F8:K8" si="0">AVERAGE(F9:F26)</f>
        <v>52.384047237486776</v>
      </c>
      <c r="G8" s="297">
        <f t="shared" si="0"/>
        <v>20.359461995956391</v>
      </c>
      <c r="H8" s="297">
        <f t="shared" si="0"/>
        <v>40.618661158963434</v>
      </c>
      <c r="I8" s="297">
        <f t="shared" si="0"/>
        <v>56.519522661421526</v>
      </c>
      <c r="J8" s="297">
        <f t="shared" si="0"/>
        <v>25.104624667034329</v>
      </c>
      <c r="K8" s="299">
        <f t="shared" si="0"/>
        <v>37.948780018569352</v>
      </c>
      <c r="L8" s="2"/>
    </row>
    <row r="9" spans="1:12" x14ac:dyDescent="0.2">
      <c r="A9" s="113" t="s">
        <v>132</v>
      </c>
      <c r="B9" s="300">
        <v>12.524162873355365</v>
      </c>
      <c r="C9" s="300">
        <v>9.9176903410862387</v>
      </c>
      <c r="D9" s="300">
        <v>14.437887091021109</v>
      </c>
      <c r="E9" s="300">
        <v>6.7771328512597675</v>
      </c>
      <c r="F9" s="301">
        <v>50.077944752759237</v>
      </c>
      <c r="G9" s="300">
        <v>21.060492905153101</v>
      </c>
      <c r="H9" s="300">
        <v>37.755422823011628</v>
      </c>
      <c r="I9" s="300">
        <v>54.987191543175854</v>
      </c>
      <c r="J9" s="300">
        <v>25.738349241998876</v>
      </c>
      <c r="K9" s="302">
        <v>35.885167464114829</v>
      </c>
      <c r="L9" s="2"/>
    </row>
    <row r="10" spans="1:12" x14ac:dyDescent="0.2">
      <c r="A10" s="79" t="s">
        <v>18</v>
      </c>
      <c r="B10" s="297">
        <v>8.9276418532014574</v>
      </c>
      <c r="C10" s="297">
        <v>12.623633524206143</v>
      </c>
      <c r="D10" s="297">
        <v>10.95092086827624</v>
      </c>
      <c r="E10" s="297">
        <v>8.9690742583304566</v>
      </c>
      <c r="F10" s="298">
        <v>49.206142634044767</v>
      </c>
      <c r="G10" s="297">
        <v>25.801749271137027</v>
      </c>
      <c r="H10" s="297">
        <v>41.701030927835056</v>
      </c>
      <c r="I10" s="297">
        <v>59.154872378012882</v>
      </c>
      <c r="J10" s="297">
        <v>32.430928982013725</v>
      </c>
      <c r="K10" s="299">
        <v>38.668779714738513</v>
      </c>
      <c r="L10" s="2"/>
    </row>
    <row r="11" spans="1:12" x14ac:dyDescent="0.2">
      <c r="A11" s="113" t="s">
        <v>20</v>
      </c>
      <c r="B11" s="300">
        <v>18.963492793471559</v>
      </c>
      <c r="C11" s="300">
        <v>13.500132095225981</v>
      </c>
      <c r="D11" s="300">
        <v>14.101511855907594</v>
      </c>
      <c r="E11" s="300">
        <v>16.506766385582189</v>
      </c>
      <c r="F11" s="301">
        <v>44.892317928746856</v>
      </c>
      <c r="G11" s="300">
        <v>19.573798405613889</v>
      </c>
      <c r="H11" s="300">
        <v>31.593824744509675</v>
      </c>
      <c r="I11" s="300">
        <v>54.53246043566309</v>
      </c>
      <c r="J11" s="300">
        <v>22.115676858549634</v>
      </c>
      <c r="K11" s="302">
        <v>43.771096224749442</v>
      </c>
      <c r="L11" s="2"/>
    </row>
    <row r="12" spans="1:12" x14ac:dyDescent="0.2">
      <c r="A12" s="79" t="s">
        <v>19</v>
      </c>
      <c r="B12" s="297">
        <v>23.997552372039451</v>
      </c>
      <c r="C12" s="297">
        <v>7.8720034554747675</v>
      </c>
      <c r="D12" s="297">
        <v>19.768392370572208</v>
      </c>
      <c r="E12" s="297">
        <v>8.0128454651615417</v>
      </c>
      <c r="F12" s="298">
        <v>58.084371175581303</v>
      </c>
      <c r="G12" s="297">
        <v>18.614069296535174</v>
      </c>
      <c r="H12" s="297">
        <v>45.816186556927299</v>
      </c>
      <c r="I12" s="297">
        <v>61.313740755157653</v>
      </c>
      <c r="J12" s="297">
        <v>22.35896426110072</v>
      </c>
      <c r="K12" s="299">
        <v>44.717026961379645</v>
      </c>
      <c r="L12" s="2"/>
    </row>
    <row r="13" spans="1:12" x14ac:dyDescent="0.2">
      <c r="A13" s="113" t="s">
        <v>109</v>
      </c>
      <c r="B13" s="300">
        <v>11.214259497915108</v>
      </c>
      <c r="C13" s="300">
        <v>17.9844302354782</v>
      </c>
      <c r="D13" s="303" t="s">
        <v>3</v>
      </c>
      <c r="E13" s="303" t="s">
        <v>3</v>
      </c>
      <c r="F13" s="301">
        <v>56.120142727440815</v>
      </c>
      <c r="G13" s="300">
        <v>23.842803356546991</v>
      </c>
      <c r="H13" s="300">
        <v>43.185514807426728</v>
      </c>
      <c r="I13" s="303" t="s">
        <v>3</v>
      </c>
      <c r="J13" s="303" t="s">
        <v>3</v>
      </c>
      <c r="K13" s="302">
        <v>0</v>
      </c>
      <c r="L13" s="2"/>
    </row>
    <row r="14" spans="1:12" x14ac:dyDescent="0.2">
      <c r="A14" s="79" t="s">
        <v>134</v>
      </c>
      <c r="B14" s="297">
        <v>8.4826638313321752</v>
      </c>
      <c r="C14" s="297">
        <v>10.344648738362594</v>
      </c>
      <c r="D14" s="297">
        <v>10.148732759818987</v>
      </c>
      <c r="E14" s="297">
        <v>8.9455882125812778</v>
      </c>
      <c r="F14" s="298">
        <v>59.928425092710249</v>
      </c>
      <c r="G14" s="297">
        <v>23.662488535616021</v>
      </c>
      <c r="H14" s="297">
        <v>42.516921534219101</v>
      </c>
      <c r="I14" s="297">
        <v>58.067555253525263</v>
      </c>
      <c r="J14" s="297">
        <v>27.332217318520772</v>
      </c>
      <c r="K14" s="299">
        <v>44.14709944751381</v>
      </c>
      <c r="L14" s="2"/>
    </row>
    <row r="15" spans="1:12" x14ac:dyDescent="0.2">
      <c r="A15" s="113" t="s">
        <v>25</v>
      </c>
      <c r="B15" s="300">
        <v>15.963630302345964</v>
      </c>
      <c r="C15" s="300">
        <v>8.517628334381838</v>
      </c>
      <c r="D15" s="300">
        <v>14.580166532645066</v>
      </c>
      <c r="E15" s="300">
        <v>7.2841171435241634</v>
      </c>
      <c r="F15" s="300">
        <v>55.81813000392517</v>
      </c>
      <c r="G15" s="303" t="s">
        <v>3</v>
      </c>
      <c r="H15" s="303" t="s">
        <v>3</v>
      </c>
      <c r="I15" s="300">
        <v>60.546029934372648</v>
      </c>
      <c r="J15" s="300">
        <v>33.046897238827214</v>
      </c>
      <c r="K15" s="302">
        <v>53.879847583775508</v>
      </c>
      <c r="L15" s="2"/>
    </row>
    <row r="16" spans="1:12" x14ac:dyDescent="0.2">
      <c r="A16" s="79" t="s">
        <v>26</v>
      </c>
      <c r="B16" s="297">
        <v>21.348764151502579</v>
      </c>
      <c r="C16" s="297">
        <v>4.3962684158878815</v>
      </c>
      <c r="D16" s="297">
        <v>18.692772345324602</v>
      </c>
      <c r="E16" s="297">
        <v>4.5031548099638172</v>
      </c>
      <c r="F16" s="298">
        <v>35.639888302741717</v>
      </c>
      <c r="G16" s="297">
        <v>8.8884261508680193</v>
      </c>
      <c r="H16" s="297">
        <v>24.568368225909143</v>
      </c>
      <c r="I16" s="297">
        <v>41.919350497891813</v>
      </c>
      <c r="J16" s="297">
        <v>11.237312131561898</v>
      </c>
      <c r="K16" s="299">
        <v>25.672355402085135</v>
      </c>
      <c r="L16" s="2"/>
    </row>
    <row r="17" spans="1:12" ht="13.5" x14ac:dyDescent="0.2">
      <c r="A17" s="113" t="s">
        <v>362</v>
      </c>
      <c r="B17" s="300">
        <v>8.1915796704186832</v>
      </c>
      <c r="C17" s="300">
        <v>12.24362837535722</v>
      </c>
      <c r="D17" s="300">
        <v>8.1634989191354848</v>
      </c>
      <c r="E17" s="300">
        <v>12.54199081595365</v>
      </c>
      <c r="F17" s="300">
        <v>57.563975453125707</v>
      </c>
      <c r="G17" s="300">
        <v>22.735543074123882</v>
      </c>
      <c r="H17" s="300">
        <v>45.03016830739918</v>
      </c>
      <c r="I17" s="300">
        <v>59.854798730259361</v>
      </c>
      <c r="J17" s="300">
        <v>23.115090065796569</v>
      </c>
      <c r="K17" s="302">
        <v>48.597605925509882</v>
      </c>
      <c r="L17" s="2"/>
    </row>
    <row r="18" spans="1:12" x14ac:dyDescent="0.2">
      <c r="A18" s="79" t="s">
        <v>135</v>
      </c>
      <c r="B18" s="297">
        <v>27.370095741356288</v>
      </c>
      <c r="C18" s="297">
        <v>11.057944016266696</v>
      </c>
      <c r="D18" s="297">
        <v>23.105710119511876</v>
      </c>
      <c r="E18" s="297">
        <v>9.4030219500733931</v>
      </c>
      <c r="F18" s="298">
        <v>44.613280409751901</v>
      </c>
      <c r="G18" s="297">
        <v>23.250986090927963</v>
      </c>
      <c r="H18" s="297">
        <v>47.272994200983632</v>
      </c>
      <c r="I18" s="297">
        <v>47.329270478580391</v>
      </c>
      <c r="J18" s="297">
        <v>23.828243754651908</v>
      </c>
      <c r="K18" s="299">
        <v>39.997424008243172</v>
      </c>
      <c r="L18" s="2"/>
    </row>
    <row r="19" spans="1:12" x14ac:dyDescent="0.2">
      <c r="A19" s="113" t="s">
        <v>27</v>
      </c>
      <c r="B19" s="300">
        <v>10.445624690631313</v>
      </c>
      <c r="C19" s="300">
        <v>4.7786592462775426</v>
      </c>
      <c r="D19" s="300">
        <v>7.8426959766526787</v>
      </c>
      <c r="E19" s="300">
        <v>5.9232210009728048</v>
      </c>
      <c r="F19" s="301">
        <v>54.836854004735848</v>
      </c>
      <c r="G19" s="300">
        <v>12.5</v>
      </c>
      <c r="H19" s="300">
        <v>28.303471444568867</v>
      </c>
      <c r="I19" s="300">
        <v>56.942488348118999</v>
      </c>
      <c r="J19" s="300">
        <v>20.068499490882164</v>
      </c>
      <c r="K19" s="302">
        <v>25.260448584385344</v>
      </c>
      <c r="L19" s="2"/>
    </row>
    <row r="20" spans="1:12" x14ac:dyDescent="0.2">
      <c r="A20" s="79" t="s">
        <v>15</v>
      </c>
      <c r="B20" s="297">
        <v>17.307917888563047</v>
      </c>
      <c r="C20" s="297">
        <v>9.8885630498533725</v>
      </c>
      <c r="D20" s="297">
        <v>14.584611608786355</v>
      </c>
      <c r="E20" s="297">
        <v>12.130322738986379</v>
      </c>
      <c r="F20" s="298">
        <v>46.228739002932549</v>
      </c>
      <c r="G20" s="297">
        <v>17.993900372754997</v>
      </c>
      <c r="H20" s="297">
        <v>32.918149466192169</v>
      </c>
      <c r="I20" s="297">
        <v>53.675297582525459</v>
      </c>
      <c r="J20" s="297">
        <v>25.003505819660639</v>
      </c>
      <c r="K20" s="299">
        <v>35.946720620468724</v>
      </c>
      <c r="L20" s="2"/>
    </row>
    <row r="21" spans="1:12" x14ac:dyDescent="0.2">
      <c r="A21" s="113" t="s">
        <v>76</v>
      </c>
      <c r="B21" s="300">
        <v>8.0040309113983596</v>
      </c>
      <c r="C21" s="300">
        <v>3.3917157220065111</v>
      </c>
      <c r="D21" s="300">
        <v>10.148461794154104</v>
      </c>
      <c r="E21" s="300">
        <v>6.4884855902901828</v>
      </c>
      <c r="F21" s="301">
        <v>64.37725613421658</v>
      </c>
      <c r="G21" s="300">
        <v>24.309713000253982</v>
      </c>
      <c r="H21" s="300">
        <v>64.474698176213721</v>
      </c>
      <c r="I21" s="300">
        <v>65.906753939875927</v>
      </c>
      <c r="J21" s="300">
        <v>33.87106648708216</v>
      </c>
      <c r="K21" s="302">
        <v>44.768151676920496</v>
      </c>
      <c r="L21" s="2"/>
    </row>
    <row r="22" spans="1:12" x14ac:dyDescent="0.2">
      <c r="A22" s="79" t="s">
        <v>79</v>
      </c>
      <c r="B22" s="297">
        <v>20.52317601098089</v>
      </c>
      <c r="C22" s="297">
        <v>8.4732340829901798</v>
      </c>
      <c r="D22" s="297">
        <v>18.59217327098203</v>
      </c>
      <c r="E22" s="297">
        <v>7.9186151448026907</v>
      </c>
      <c r="F22" s="298">
        <v>59.001161440185832</v>
      </c>
      <c r="G22" s="297">
        <v>24.836012861736336</v>
      </c>
      <c r="H22" s="297">
        <v>46.822429906542055</v>
      </c>
      <c r="I22" s="297">
        <v>63.77553531873</v>
      </c>
      <c r="J22" s="297">
        <v>30.350366251875389</v>
      </c>
      <c r="K22" s="299">
        <v>43.099875673435555</v>
      </c>
      <c r="L22" s="2"/>
    </row>
    <row r="23" spans="1:12" x14ac:dyDescent="0.2">
      <c r="A23" s="113" t="s">
        <v>80</v>
      </c>
      <c r="B23" s="300">
        <v>15.683264694870836</v>
      </c>
      <c r="C23" s="300">
        <v>14.485211531261699</v>
      </c>
      <c r="D23" s="300">
        <v>11.739858133418348</v>
      </c>
      <c r="E23" s="300">
        <v>10.510480592970431</v>
      </c>
      <c r="F23" s="301">
        <v>37.798577311868215</v>
      </c>
      <c r="G23" s="300">
        <v>11.172117450465505</v>
      </c>
      <c r="H23" s="300">
        <v>24.166451279400363</v>
      </c>
      <c r="I23" s="300">
        <v>51.159639754522992</v>
      </c>
      <c r="J23" s="300">
        <v>19.823489477257297</v>
      </c>
      <c r="K23" s="302">
        <v>34.786729857819907</v>
      </c>
      <c r="L23" s="2"/>
    </row>
    <row r="24" spans="1:12" x14ac:dyDescent="0.2">
      <c r="A24" s="79" t="s">
        <v>78</v>
      </c>
      <c r="B24" s="297">
        <v>12.917105601985156</v>
      </c>
      <c r="C24" s="297">
        <v>10.150057354214949</v>
      </c>
      <c r="D24" s="297">
        <v>16.300301271527555</v>
      </c>
      <c r="E24" s="297">
        <v>8.9200277015126854</v>
      </c>
      <c r="F24" s="298">
        <v>58.465716225390366</v>
      </c>
      <c r="G24" s="297">
        <v>27.010765160027546</v>
      </c>
      <c r="H24" s="297">
        <v>46.482771345541771</v>
      </c>
      <c r="I24" s="297">
        <v>58.916688052140699</v>
      </c>
      <c r="J24" s="297">
        <v>32.07384403036577</v>
      </c>
      <c r="K24" s="299">
        <v>43.185938362102938</v>
      </c>
      <c r="L24" s="2"/>
    </row>
    <row r="25" spans="1:12" x14ac:dyDescent="0.2">
      <c r="A25" s="113" t="s">
        <v>136</v>
      </c>
      <c r="B25" s="300">
        <v>9.914134380235982</v>
      </c>
      <c r="C25" s="300">
        <v>16.458715954674403</v>
      </c>
      <c r="D25" s="300">
        <v>9.7108748428140554</v>
      </c>
      <c r="E25" s="300">
        <v>13.585342673437919</v>
      </c>
      <c r="F25" s="301">
        <v>53.749771310838611</v>
      </c>
      <c r="G25" s="300">
        <v>19.633768638960039</v>
      </c>
      <c r="H25" s="300">
        <v>43.538459036474663</v>
      </c>
      <c r="I25" s="300">
        <v>55.095249024558179</v>
      </c>
      <c r="J25" s="300">
        <v>22.566019646940941</v>
      </c>
      <c r="K25" s="302">
        <v>37.403847869822982</v>
      </c>
      <c r="L25" s="2"/>
    </row>
    <row r="26" spans="1:12" x14ac:dyDescent="0.2">
      <c r="A26" s="79" t="s">
        <v>82</v>
      </c>
      <c r="B26" s="297">
        <v>6.4690803084962862</v>
      </c>
      <c r="C26" s="297">
        <v>9.3233028995024174</v>
      </c>
      <c r="D26" s="297">
        <v>6.2310152077547789</v>
      </c>
      <c r="E26" s="297">
        <v>8.969537369656436</v>
      </c>
      <c r="F26" s="298">
        <v>56.510156363766249</v>
      </c>
      <c r="G26" s="297">
        <v>21.224219360538207</v>
      </c>
      <c r="H26" s="297">
        <v>44.370376919223176</v>
      </c>
      <c r="I26" s="297">
        <v>57.654963217054814</v>
      </c>
      <c r="J26" s="297">
        <v>21.818148282497894</v>
      </c>
      <c r="K26" s="299">
        <v>43.289924957182457</v>
      </c>
      <c r="L26" s="2"/>
    </row>
    <row r="27" spans="1:12" x14ac:dyDescent="0.2">
      <c r="A27" s="113" t="s">
        <v>138</v>
      </c>
      <c r="B27" s="303" t="s">
        <v>3</v>
      </c>
      <c r="C27" s="303" t="s">
        <v>3</v>
      </c>
      <c r="D27" s="300">
        <v>5.7</v>
      </c>
      <c r="E27" s="300">
        <v>4.0999999999999996</v>
      </c>
      <c r="F27" s="303" t="s">
        <v>3</v>
      </c>
      <c r="G27" s="303" t="s">
        <v>3</v>
      </c>
      <c r="H27" s="303" t="s">
        <v>3</v>
      </c>
      <c r="I27" s="300">
        <v>62.948409107041456</v>
      </c>
      <c r="J27" s="300">
        <v>30.180436102893637</v>
      </c>
      <c r="K27" s="302">
        <v>39.489897495224511</v>
      </c>
      <c r="L27" s="2"/>
    </row>
    <row r="28" spans="1:12" ht="12.75" customHeight="1" x14ac:dyDescent="0.2">
      <c r="A28" s="79" t="s">
        <v>139</v>
      </c>
      <c r="B28" s="193" t="s">
        <v>3</v>
      </c>
      <c r="C28" s="193" t="s">
        <v>3</v>
      </c>
      <c r="D28" s="297">
        <v>16.7</v>
      </c>
      <c r="E28" s="297">
        <v>6.6</v>
      </c>
      <c r="F28" s="193" t="s">
        <v>3</v>
      </c>
      <c r="G28" s="193" t="s">
        <v>3</v>
      </c>
      <c r="H28" s="193" t="s">
        <v>3</v>
      </c>
      <c r="I28" s="193" t="s">
        <v>3</v>
      </c>
      <c r="J28" s="193" t="s">
        <v>3</v>
      </c>
      <c r="K28" s="304" t="s">
        <v>3</v>
      </c>
      <c r="L28" s="2"/>
    </row>
    <row r="29" spans="1:12" x14ac:dyDescent="0.2">
      <c r="A29" s="113" t="s">
        <v>140</v>
      </c>
      <c r="B29" s="303" t="s">
        <v>3</v>
      </c>
      <c r="C29" s="303" t="s">
        <v>3</v>
      </c>
      <c r="D29" s="303" t="s">
        <v>3</v>
      </c>
      <c r="E29" s="303" t="s">
        <v>3</v>
      </c>
      <c r="F29" s="303" t="s">
        <v>3</v>
      </c>
      <c r="G29" s="303" t="s">
        <v>3</v>
      </c>
      <c r="H29" s="303" t="s">
        <v>3</v>
      </c>
      <c r="I29" s="303" t="s">
        <v>3</v>
      </c>
      <c r="J29" s="303" t="s">
        <v>3</v>
      </c>
      <c r="K29" s="305" t="s">
        <v>3</v>
      </c>
      <c r="L29" s="2"/>
    </row>
    <row r="30" spans="1:12" x14ac:dyDescent="0.2">
      <c r="A30" s="79" t="s">
        <v>141</v>
      </c>
      <c r="B30" s="193" t="s">
        <v>3</v>
      </c>
      <c r="C30" s="193" t="s">
        <v>3</v>
      </c>
      <c r="D30" s="193" t="s">
        <v>3</v>
      </c>
      <c r="E30" s="193" t="s">
        <v>3</v>
      </c>
      <c r="F30" s="193" t="s">
        <v>3</v>
      </c>
      <c r="G30" s="193" t="s">
        <v>3</v>
      </c>
      <c r="H30" s="193" t="s">
        <v>3</v>
      </c>
      <c r="I30" s="297">
        <v>48.274706945930411</v>
      </c>
      <c r="J30" s="193" t="s">
        <v>3</v>
      </c>
      <c r="K30" s="304" t="s">
        <v>3</v>
      </c>
      <c r="L30" s="2"/>
    </row>
    <row r="31" spans="1:12" x14ac:dyDescent="0.2">
      <c r="A31" s="114" t="s">
        <v>142</v>
      </c>
      <c r="B31" s="306" t="s">
        <v>3</v>
      </c>
      <c r="C31" s="307" t="s">
        <v>3</v>
      </c>
      <c r="D31" s="308">
        <v>7.7</v>
      </c>
      <c r="E31" s="308">
        <v>11.7</v>
      </c>
      <c r="F31" s="307" t="s">
        <v>3</v>
      </c>
      <c r="G31" s="307" t="s">
        <v>3</v>
      </c>
      <c r="H31" s="307" t="s">
        <v>3</v>
      </c>
      <c r="I31" s="308">
        <v>58.500843719470673</v>
      </c>
      <c r="J31" s="308">
        <v>27.708386438949784</v>
      </c>
      <c r="K31" s="309">
        <v>48.60770207363521</v>
      </c>
      <c r="L31" s="2"/>
    </row>
    <row r="32" spans="1:12" x14ac:dyDescent="0.2">
      <c r="A32" s="501" t="s">
        <v>323</v>
      </c>
      <c r="B32" s="501"/>
      <c r="C32" s="501"/>
      <c r="D32" s="501"/>
      <c r="E32" s="501"/>
      <c r="F32" s="2"/>
      <c r="L32" s="2"/>
    </row>
    <row r="33" spans="1:11" x14ac:dyDescent="0.2">
      <c r="A33" s="501" t="s">
        <v>363</v>
      </c>
      <c r="B33" s="501"/>
      <c r="C33" s="501"/>
      <c r="D33" s="501"/>
      <c r="E33" s="501"/>
      <c r="F33" s="13"/>
      <c r="G33" s="13"/>
      <c r="H33" s="13"/>
      <c r="I33" s="13"/>
      <c r="J33" s="13"/>
      <c r="K33" s="13"/>
    </row>
    <row r="34" spans="1:11" ht="12.75" customHeight="1" x14ac:dyDescent="0.2">
      <c r="A34" s="501" t="s">
        <v>364</v>
      </c>
      <c r="B34" s="501"/>
      <c r="C34" s="501"/>
      <c r="D34" s="501"/>
      <c r="E34" s="501"/>
      <c r="F34" s="501"/>
      <c r="G34" s="501"/>
      <c r="H34" s="501"/>
      <c r="I34" s="501"/>
      <c r="J34" s="501"/>
      <c r="K34" s="501"/>
    </row>
  </sheetData>
  <mergeCells count="13">
    <mergeCell ref="B6:C6"/>
    <mergeCell ref="A32:E32"/>
    <mergeCell ref="D6:E6"/>
    <mergeCell ref="A1:B1"/>
    <mergeCell ref="A34:K34"/>
    <mergeCell ref="I6:K6"/>
    <mergeCell ref="B7:K7"/>
    <mergeCell ref="A3:A7"/>
    <mergeCell ref="B3:E4"/>
    <mergeCell ref="A33:E33"/>
    <mergeCell ref="F3:K4"/>
    <mergeCell ref="F6:H6"/>
    <mergeCell ref="A2:K2"/>
  </mergeCells>
  <phoneticPr fontId="44" type="noConversion"/>
  <hyperlinks>
    <hyperlink ref="A1" location="Inhalt!A1" display="Inhalt!A1"/>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F5</oddHeader>
  </headerFooter>
  <ignoredErrors>
    <ignoredError sqref="K8"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K22"/>
  <sheetViews>
    <sheetView zoomScaleNormal="100" workbookViewId="0">
      <selection sqref="A1:B1"/>
    </sheetView>
  </sheetViews>
  <sheetFormatPr baseColWidth="10" defaultRowHeight="12.75" x14ac:dyDescent="0.2"/>
  <cols>
    <col min="1" max="1" width="28.85546875" customWidth="1"/>
    <col min="2" max="2" width="14.7109375" customWidth="1"/>
    <col min="3" max="4" width="13.42578125" customWidth="1"/>
    <col min="5" max="5" width="11.42578125" hidden="1" customWidth="1"/>
  </cols>
  <sheetData>
    <row r="1" spans="1:11" ht="25.5" customHeight="1" x14ac:dyDescent="0.2">
      <c r="A1" s="507" t="s">
        <v>52</v>
      </c>
      <c r="B1" s="507"/>
    </row>
    <row r="2" spans="1:11" ht="31.5" customHeight="1" x14ac:dyDescent="0.2">
      <c r="A2" s="472" t="s">
        <v>372</v>
      </c>
      <c r="B2" s="509"/>
      <c r="C2" s="509"/>
      <c r="D2" s="509"/>
      <c r="E2" s="42"/>
      <c r="F2" s="42"/>
      <c r="G2" s="42"/>
      <c r="H2" s="42"/>
      <c r="I2" s="42"/>
      <c r="J2" s="42"/>
      <c r="K2" s="42"/>
    </row>
    <row r="3" spans="1:11" ht="41.25" customHeight="1" x14ac:dyDescent="0.2">
      <c r="A3" s="473" t="s">
        <v>107</v>
      </c>
      <c r="B3" s="469" t="s">
        <v>72</v>
      </c>
      <c r="C3" s="466" t="s">
        <v>149</v>
      </c>
      <c r="D3" s="466"/>
      <c r="F3" s="2"/>
    </row>
    <row r="4" spans="1:11" ht="24.75" customHeight="1" x14ac:dyDescent="0.2">
      <c r="A4" s="474"/>
      <c r="B4" s="476"/>
      <c r="C4" s="115" t="s">
        <v>73</v>
      </c>
      <c r="D4" s="465" t="s">
        <v>86</v>
      </c>
      <c r="E4" s="466"/>
      <c r="F4" s="2"/>
    </row>
    <row r="5" spans="1:11" x14ac:dyDescent="0.2">
      <c r="A5" s="475"/>
      <c r="B5" s="470"/>
      <c r="C5" s="484" t="s">
        <v>41</v>
      </c>
      <c r="D5" s="485"/>
      <c r="F5" s="2"/>
    </row>
    <row r="6" spans="1:11" s="47" customFormat="1" ht="27" customHeight="1" x14ac:dyDescent="0.2">
      <c r="A6" s="41" t="s">
        <v>92</v>
      </c>
      <c r="B6" s="46" t="s">
        <v>93</v>
      </c>
      <c r="C6" s="48" t="s">
        <v>148</v>
      </c>
      <c r="D6" s="49" t="s">
        <v>150</v>
      </c>
      <c r="F6" s="62"/>
    </row>
    <row r="7" spans="1:11" s="47" customFormat="1" ht="27" customHeight="1" x14ac:dyDescent="0.2">
      <c r="A7" s="116" t="s">
        <v>94</v>
      </c>
      <c r="B7" s="117">
        <v>2007</v>
      </c>
      <c r="C7" s="118" t="s">
        <v>151</v>
      </c>
      <c r="D7" s="119" t="s">
        <v>152</v>
      </c>
      <c r="F7" s="62"/>
    </row>
    <row r="8" spans="1:11" ht="27" customHeight="1" x14ac:dyDescent="0.2">
      <c r="A8" s="41" t="s">
        <v>95</v>
      </c>
      <c r="B8" s="46" t="s">
        <v>378</v>
      </c>
      <c r="C8" s="19" t="s">
        <v>379</v>
      </c>
      <c r="D8" s="20" t="s">
        <v>380</v>
      </c>
    </row>
    <row r="9" spans="1:11" ht="27" customHeight="1" x14ac:dyDescent="0.2">
      <c r="A9" s="116" t="s">
        <v>96</v>
      </c>
      <c r="B9" s="120">
        <v>2008</v>
      </c>
      <c r="C9" s="118" t="s">
        <v>153</v>
      </c>
      <c r="D9" s="119" t="s">
        <v>443</v>
      </c>
    </row>
    <row r="10" spans="1:11" ht="27" customHeight="1" x14ac:dyDescent="0.2">
      <c r="A10" s="41" t="s">
        <v>97</v>
      </c>
      <c r="B10" s="50">
        <v>2009</v>
      </c>
      <c r="C10" s="48" t="s">
        <v>154</v>
      </c>
      <c r="D10" s="49" t="s">
        <v>155</v>
      </c>
    </row>
    <row r="11" spans="1:11" ht="27" customHeight="1" x14ac:dyDescent="0.2">
      <c r="A11" s="116" t="s">
        <v>158</v>
      </c>
      <c r="B11" s="120" t="s">
        <v>147</v>
      </c>
      <c r="C11" s="121" t="s">
        <v>156</v>
      </c>
      <c r="D11" s="122" t="s">
        <v>157</v>
      </c>
    </row>
    <row r="12" spans="1:11" ht="27" customHeight="1" x14ac:dyDescent="0.2">
      <c r="A12" s="70" t="s">
        <v>159</v>
      </c>
      <c r="B12" s="71">
        <v>2007</v>
      </c>
      <c r="C12" s="72" t="str">
        <f>" 18 (-)"</f>
        <v xml:space="preserve"> 18 (-)</v>
      </c>
      <c r="D12" s="73" t="str">
        <f>"41 (-)"</f>
        <v>41 (-)</v>
      </c>
    </row>
    <row r="13" spans="1:11" ht="27" customHeight="1" x14ac:dyDescent="0.2">
      <c r="A13" s="116" t="s">
        <v>360</v>
      </c>
      <c r="B13" s="120" t="s">
        <v>441</v>
      </c>
      <c r="C13" s="121" t="s">
        <v>440</v>
      </c>
      <c r="D13" s="122" t="s">
        <v>439</v>
      </c>
    </row>
    <row r="14" spans="1:11" ht="104.25" customHeight="1" x14ac:dyDescent="0.2">
      <c r="A14" s="508" t="s">
        <v>392</v>
      </c>
      <c r="B14" s="508"/>
      <c r="C14" s="508"/>
      <c r="D14" s="508"/>
    </row>
    <row r="15" spans="1:11" x14ac:dyDescent="0.2">
      <c r="A15" s="13" t="s">
        <v>434</v>
      </c>
      <c r="B15" s="13"/>
      <c r="C15" s="13"/>
      <c r="D15" s="13"/>
    </row>
    <row r="16" spans="1:11" s="52" customFormat="1" ht="24.75" customHeight="1" x14ac:dyDescent="0.2">
      <c r="A16" s="506" t="s">
        <v>435</v>
      </c>
      <c r="B16" s="506"/>
      <c r="C16" s="506"/>
      <c r="D16" s="506"/>
    </row>
    <row r="17" spans="1:4" ht="33.75" customHeight="1" x14ac:dyDescent="0.2">
      <c r="A17" s="506" t="s">
        <v>436</v>
      </c>
      <c r="B17" s="506"/>
      <c r="C17" s="506"/>
      <c r="D17" s="506"/>
    </row>
    <row r="18" spans="1:4" ht="12.75" customHeight="1" x14ac:dyDescent="0.2">
      <c r="A18" s="506" t="s">
        <v>437</v>
      </c>
      <c r="B18" s="506"/>
      <c r="C18" s="506"/>
      <c r="D18" s="506"/>
    </row>
    <row r="19" spans="1:4" ht="24.75" customHeight="1" x14ac:dyDescent="0.2">
      <c r="A19" s="506" t="s">
        <v>444</v>
      </c>
      <c r="B19" s="506"/>
      <c r="C19" s="506"/>
      <c r="D19" s="506"/>
    </row>
    <row r="20" spans="1:4" ht="25.5" customHeight="1" x14ac:dyDescent="0.2">
      <c r="A20" s="506" t="s">
        <v>438</v>
      </c>
      <c r="B20" s="506"/>
      <c r="C20" s="506"/>
      <c r="D20" s="506"/>
    </row>
    <row r="21" spans="1:4" ht="37.5" customHeight="1" x14ac:dyDescent="0.2">
      <c r="A21" s="506" t="s">
        <v>206</v>
      </c>
      <c r="B21" s="506"/>
      <c r="C21" s="506"/>
      <c r="D21" s="506"/>
    </row>
    <row r="22" spans="1:4" ht="37.5" customHeight="1" x14ac:dyDescent="0.2">
      <c r="A22" s="462" t="s">
        <v>442</v>
      </c>
      <c r="B22" s="462"/>
      <c r="C22" s="462"/>
      <c r="D22" s="462"/>
    </row>
  </sheetData>
  <mergeCells count="15">
    <mergeCell ref="A17:D17"/>
    <mergeCell ref="A18:D18"/>
    <mergeCell ref="A19:D19"/>
    <mergeCell ref="A20:D20"/>
    <mergeCell ref="A22:D22"/>
    <mergeCell ref="A21:D21"/>
    <mergeCell ref="A16:D16"/>
    <mergeCell ref="A1:B1"/>
    <mergeCell ref="A14:D14"/>
    <mergeCell ref="A2:D2"/>
    <mergeCell ref="C3:D3"/>
    <mergeCell ref="D4:E4"/>
    <mergeCell ref="A3:A5"/>
    <mergeCell ref="B3:B5"/>
    <mergeCell ref="C5:D5"/>
  </mergeCells>
  <phoneticPr fontId="44" type="noConversion"/>
  <hyperlinks>
    <hyperlink ref="A1" location="Inhalt!A1" display="Inhalt!A1"/>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F5</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A1:F38"/>
  <sheetViews>
    <sheetView zoomScaleNormal="100" workbookViewId="0">
      <selection sqref="A1:B1"/>
    </sheetView>
  </sheetViews>
  <sheetFormatPr baseColWidth="10" defaultRowHeight="12.75" x14ac:dyDescent="0.2"/>
  <cols>
    <col min="1" max="1" width="5.28515625" style="296" customWidth="1"/>
    <col min="2" max="4" width="19.28515625" customWidth="1"/>
  </cols>
  <sheetData>
    <row r="1" spans="1:6" ht="25.5" customHeight="1" x14ac:dyDescent="0.2">
      <c r="A1" s="507" t="s">
        <v>52</v>
      </c>
      <c r="B1" s="507"/>
    </row>
    <row r="2" spans="1:6" ht="18" customHeight="1" x14ac:dyDescent="0.2">
      <c r="A2" s="511" t="s">
        <v>393</v>
      </c>
      <c r="B2" s="511"/>
      <c r="C2" s="511"/>
      <c r="D2" s="511"/>
      <c r="F2" s="2"/>
    </row>
    <row r="3" spans="1:6" ht="21.75" customHeight="1" x14ac:dyDescent="0.2">
      <c r="A3" s="512"/>
      <c r="B3" s="512"/>
      <c r="C3" s="512"/>
      <c r="D3" s="512"/>
      <c r="F3" s="2"/>
    </row>
    <row r="4" spans="1:6" ht="48.75" customHeight="1" x14ac:dyDescent="0.2">
      <c r="A4" s="513" t="s">
        <v>83</v>
      </c>
      <c r="B4" s="403" t="s">
        <v>42</v>
      </c>
      <c r="C4" s="132" t="s">
        <v>365</v>
      </c>
      <c r="D4" s="186" t="s">
        <v>367</v>
      </c>
      <c r="F4" s="2"/>
    </row>
    <row r="5" spans="1:6" ht="12.75" customHeight="1" x14ac:dyDescent="0.2">
      <c r="A5" s="514"/>
      <c r="B5" s="515" t="s">
        <v>40</v>
      </c>
      <c r="C5" s="516"/>
      <c r="D5" s="516"/>
      <c r="F5" s="2"/>
    </row>
    <row r="6" spans="1:6" ht="12.75" customHeight="1" x14ac:dyDescent="0.2">
      <c r="A6" s="404"/>
      <c r="B6" s="517" t="s">
        <v>394</v>
      </c>
      <c r="C6" s="517"/>
      <c r="D6" s="517"/>
      <c r="F6" s="2"/>
    </row>
    <row r="7" spans="1:6" x14ac:dyDescent="0.2">
      <c r="A7" s="334">
        <v>2005</v>
      </c>
      <c r="B7" s="346">
        <v>29167</v>
      </c>
      <c r="C7" s="346">
        <v>17056</v>
      </c>
      <c r="D7" s="346">
        <v>11892</v>
      </c>
      <c r="F7" s="2"/>
    </row>
    <row r="8" spans="1:6" x14ac:dyDescent="0.2">
      <c r="A8" s="335">
        <v>2006</v>
      </c>
      <c r="B8" s="347">
        <v>36558</v>
      </c>
      <c r="C8" s="347">
        <v>22153</v>
      </c>
      <c r="D8" s="347">
        <v>14167</v>
      </c>
      <c r="F8" s="2"/>
    </row>
    <row r="9" spans="1:6" x14ac:dyDescent="0.2">
      <c r="A9" s="334">
        <v>2007</v>
      </c>
      <c r="B9" s="346">
        <v>45948</v>
      </c>
      <c r="C9" s="346">
        <v>28874</v>
      </c>
      <c r="D9" s="346">
        <v>16796</v>
      </c>
      <c r="F9" s="2"/>
    </row>
    <row r="10" spans="1:6" x14ac:dyDescent="0.2">
      <c r="A10" s="335">
        <v>2008</v>
      </c>
      <c r="B10" s="347">
        <v>66450</v>
      </c>
      <c r="C10" s="347">
        <v>42575</v>
      </c>
      <c r="D10" s="347">
        <v>23462</v>
      </c>
      <c r="F10" s="2"/>
    </row>
    <row r="11" spans="1:6" x14ac:dyDescent="0.2">
      <c r="A11" s="334">
        <v>2009</v>
      </c>
      <c r="B11" s="346">
        <v>103104</v>
      </c>
      <c r="C11" s="346">
        <v>66544</v>
      </c>
      <c r="D11" s="346">
        <v>36429</v>
      </c>
      <c r="F11" s="2"/>
    </row>
    <row r="12" spans="1:6" x14ac:dyDescent="0.2">
      <c r="A12" s="335">
        <v>2010</v>
      </c>
      <c r="B12" s="347">
        <v>151296</v>
      </c>
      <c r="C12" s="347">
        <v>100990</v>
      </c>
      <c r="D12" s="347">
        <v>50075</v>
      </c>
      <c r="F12" s="2"/>
    </row>
    <row r="13" spans="1:6" x14ac:dyDescent="0.2">
      <c r="A13" s="334">
        <v>2011</v>
      </c>
      <c r="B13" s="346">
        <v>207496</v>
      </c>
      <c r="C13" s="346">
        <v>145073</v>
      </c>
      <c r="D13" s="346">
        <v>62146</v>
      </c>
    </row>
    <row r="14" spans="1:6" x14ac:dyDescent="0.2">
      <c r="A14" s="335">
        <v>2012</v>
      </c>
      <c r="B14" s="348">
        <v>264438</v>
      </c>
      <c r="C14" s="348">
        <v>190013</v>
      </c>
      <c r="D14" s="348">
        <v>74041</v>
      </c>
    </row>
    <row r="15" spans="1:6" ht="12.75" customHeight="1" x14ac:dyDescent="0.2">
      <c r="A15" s="406"/>
      <c r="B15" s="518" t="s">
        <v>395</v>
      </c>
      <c r="C15" s="518"/>
      <c r="D15" s="518"/>
    </row>
    <row r="16" spans="1:6" x14ac:dyDescent="0.2">
      <c r="A16" s="334">
        <v>2005</v>
      </c>
      <c r="B16" s="346">
        <v>8730</v>
      </c>
      <c r="C16" s="346">
        <v>6159</v>
      </c>
      <c r="D16" s="346">
        <v>2571</v>
      </c>
    </row>
    <row r="17" spans="1:4" x14ac:dyDescent="0.2">
      <c r="A17" s="335">
        <v>2006</v>
      </c>
      <c r="B17" s="347">
        <v>13798</v>
      </c>
      <c r="C17" s="347">
        <v>9717</v>
      </c>
      <c r="D17" s="347">
        <v>4081</v>
      </c>
    </row>
    <row r="18" spans="1:4" x14ac:dyDescent="0.2">
      <c r="A18" s="334">
        <v>2007</v>
      </c>
      <c r="B18" s="346">
        <v>21489</v>
      </c>
      <c r="C18" s="346">
        <v>13232</v>
      </c>
      <c r="D18" s="346">
        <v>8257</v>
      </c>
    </row>
    <row r="19" spans="1:4" x14ac:dyDescent="0.2">
      <c r="A19" s="335">
        <v>2008</v>
      </c>
      <c r="B19" s="347">
        <v>37192</v>
      </c>
      <c r="C19" s="347">
        <v>21244</v>
      </c>
      <c r="D19" s="347">
        <v>15919</v>
      </c>
    </row>
    <row r="20" spans="1:4" x14ac:dyDescent="0.2">
      <c r="A20" s="334">
        <v>2009</v>
      </c>
      <c r="B20" s="346">
        <v>68241</v>
      </c>
      <c r="C20" s="346">
        <v>31829</v>
      </c>
      <c r="D20" s="346">
        <v>36380</v>
      </c>
    </row>
    <row r="21" spans="1:4" x14ac:dyDescent="0.2">
      <c r="A21" s="335">
        <v>2010</v>
      </c>
      <c r="B21" s="347">
        <v>106766</v>
      </c>
      <c r="C21" s="347">
        <v>51444</v>
      </c>
      <c r="D21" s="347">
        <v>55131</v>
      </c>
    </row>
    <row r="22" spans="1:4" x14ac:dyDescent="0.2">
      <c r="A22" s="334">
        <v>2011</v>
      </c>
      <c r="B22" s="346">
        <v>145374</v>
      </c>
      <c r="C22" s="346">
        <v>69064</v>
      </c>
      <c r="D22" s="346">
        <v>74538</v>
      </c>
    </row>
    <row r="23" spans="1:4" x14ac:dyDescent="0.2">
      <c r="A23" s="349">
        <v>2012</v>
      </c>
      <c r="B23" s="348">
        <v>175561</v>
      </c>
      <c r="C23" s="348">
        <v>83340</v>
      </c>
      <c r="D23" s="348">
        <v>89678</v>
      </c>
    </row>
    <row r="24" spans="1:4" x14ac:dyDescent="0.2">
      <c r="A24" s="345" t="s">
        <v>366</v>
      </c>
      <c r="B24" s="89"/>
      <c r="C24" s="89"/>
      <c r="D24" s="89"/>
    </row>
    <row r="25" spans="1:4" x14ac:dyDescent="0.2">
      <c r="A25" s="345" t="s">
        <v>403</v>
      </c>
      <c r="B25" s="89"/>
      <c r="C25" s="89"/>
      <c r="D25" s="89"/>
    </row>
    <row r="26" spans="1:4" ht="12.75" customHeight="1" x14ac:dyDescent="0.2">
      <c r="A26" s="510" t="s">
        <v>368</v>
      </c>
      <c r="B26" s="510"/>
      <c r="C26" s="510"/>
      <c r="D26" s="510"/>
    </row>
    <row r="27" spans="1:4" ht="24" customHeight="1" x14ac:dyDescent="0.2">
      <c r="A27" s="510" t="s">
        <v>424</v>
      </c>
      <c r="B27" s="510"/>
      <c r="C27" s="510"/>
      <c r="D27" s="510"/>
    </row>
    <row r="38" spans="3:3" x14ac:dyDescent="0.2">
      <c r="C38" s="60"/>
    </row>
  </sheetData>
  <mergeCells count="8">
    <mergeCell ref="A27:D27"/>
    <mergeCell ref="A1:B1"/>
    <mergeCell ref="A2:D3"/>
    <mergeCell ref="A26:D26"/>
    <mergeCell ref="A4:A5"/>
    <mergeCell ref="B5:D5"/>
    <mergeCell ref="B6:D6"/>
    <mergeCell ref="B15:D15"/>
  </mergeCells>
  <hyperlinks>
    <hyperlink ref="A1" location="Inhalt!A1" display="Inhalt!A1"/>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F5</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2</vt:i4>
      </vt:variant>
    </vt:vector>
  </HeadingPairs>
  <TitlesOfParts>
    <vt:vector size="21" baseType="lpstr">
      <vt:lpstr>Inhalt</vt:lpstr>
      <vt:lpstr>Abb. F5-3A</vt:lpstr>
      <vt:lpstr>Tab. F5-1A</vt:lpstr>
      <vt:lpstr>Tab. F5-2A</vt:lpstr>
      <vt:lpstr>Tab. F5-3web</vt:lpstr>
      <vt:lpstr>Tab. F5-4web</vt:lpstr>
      <vt:lpstr>Tab. F5-5web</vt:lpstr>
      <vt:lpstr>Tab. F5-6web</vt:lpstr>
      <vt:lpstr>Tab. F5-7web</vt:lpstr>
      <vt:lpstr>Tab. F5-8web</vt:lpstr>
      <vt:lpstr>Tab F5-9web</vt:lpstr>
      <vt:lpstr>Tab. F5-10web</vt:lpstr>
      <vt:lpstr>Tab. F5-11web</vt:lpstr>
      <vt:lpstr>Tab. F5-12web</vt:lpstr>
      <vt:lpstr>Tab. F5-13web</vt:lpstr>
      <vt:lpstr>Tab. F5-14web</vt:lpstr>
      <vt:lpstr>Tab. F5_15web</vt:lpstr>
      <vt:lpstr>Tab F5-16web</vt:lpstr>
      <vt:lpstr>Tab F5-17web</vt:lpstr>
      <vt:lpstr>'Tab. F5-12web'!Druckbereich</vt:lpstr>
      <vt:lpstr>'Tab. F5-13web'!Druckbereich</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Hiwi_Komm</cp:lastModifiedBy>
  <cp:lastPrinted>2014-06-19T07:31:07Z</cp:lastPrinted>
  <dcterms:created xsi:type="dcterms:W3CDTF">1996-10-17T05:27:31Z</dcterms:created>
  <dcterms:modified xsi:type="dcterms:W3CDTF">2016-07-12T09:35:44Z</dcterms:modified>
</cp:coreProperties>
</file>