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185" yWindow="15" windowWidth="19440" windowHeight="12240" tabRatio="1000" firstSheet="18" activeTab="27"/>
  </bookViews>
  <sheets>
    <sheet name="Inhalt" sheetId="1" r:id="rId1"/>
    <sheet name="Abb. F2-4A" sheetId="65" r:id="rId2"/>
    <sheet name="Abb. F2-5A" sheetId="64" r:id="rId3"/>
    <sheet name="Tab. F2-1A" sheetId="2" r:id="rId4"/>
    <sheet name="Tab. F2-2A" sheetId="59" r:id="rId5"/>
    <sheet name="Tab. F2-3A" sheetId="16" r:id="rId6"/>
    <sheet name="Tab. F2-4web" sheetId="55" r:id="rId7"/>
    <sheet name="Tab. F2-5web" sheetId="9" r:id="rId8"/>
    <sheet name="Tab. F2-6web" sheetId="50" r:id="rId9"/>
    <sheet name="Tab. F2-7web" sheetId="61" r:id="rId10"/>
    <sheet name="Tab. F2-8web" sheetId="47" r:id="rId11"/>
    <sheet name="Tab. F2-9web" sheetId="62" r:id="rId12"/>
    <sheet name="Tab. F2-10web" sheetId="52" r:id="rId13"/>
    <sheet name="Tab. F2-11web" sheetId="41" r:id="rId14"/>
    <sheet name="Tab. F2-12web" sheetId="29" r:id="rId15"/>
    <sheet name="Tab. F2-13web" sheetId="19" r:id="rId16"/>
    <sheet name="Tab. F2-14web" sheetId="22" r:id="rId17"/>
    <sheet name="Tab. F2-15web" sheetId="53" r:id="rId18"/>
    <sheet name="Tab. F2-16web" sheetId="20" r:id="rId19"/>
    <sheet name="Tab. F2-17web" sheetId="58" r:id="rId20"/>
    <sheet name="Tab F2-18web" sheetId="51" r:id="rId21"/>
    <sheet name="Tab. F2-19web" sheetId="57" r:id="rId22"/>
    <sheet name="Tab. F2-20web" sheetId="54" r:id="rId23"/>
    <sheet name="Tab. F2-21web" sheetId="4" r:id="rId24"/>
    <sheet name="Tab. F2-22web" sheetId="60" r:id="rId25"/>
    <sheet name="Tab. F2-23web" sheetId="48" r:id="rId26"/>
    <sheet name="Tab. F2-24web" sheetId="63" r:id="rId27"/>
    <sheet name="Tab. F2-25web" sheetId="66" r:id="rId28"/>
    <sheet name="Tab. F2-26web" sheetId="18" r:id="rId29"/>
  </sheets>
  <externalReferences>
    <externalReference r:id="rId30"/>
    <externalReference r:id="rId31"/>
    <externalReference r:id="rId32"/>
    <externalReference r:id="rId33"/>
    <externalReference r:id="rId34"/>
  </externalReferences>
  <definedNames>
    <definedName name="__123Graph_A" localSheetId="20" hidden="1">[1]Daten!#REF!</definedName>
    <definedName name="__123Graph_A" localSheetId="12" hidden="1">[1]Daten!#REF!</definedName>
    <definedName name="__123Graph_A" localSheetId="13" hidden="1">[1]Daten!#REF!</definedName>
    <definedName name="__123Graph_A" localSheetId="17" hidden="1">[1]Daten!#REF!</definedName>
    <definedName name="__123Graph_A" localSheetId="19" hidden="1">[3]Daten!#REF!</definedName>
    <definedName name="__123Graph_A" localSheetId="21" hidden="1">[1]Daten!#REF!</definedName>
    <definedName name="__123Graph_A" localSheetId="22" hidden="1">[1]Daten!#REF!</definedName>
    <definedName name="__123Graph_A" localSheetId="24" hidden="1">[1]Daten!#REF!</definedName>
    <definedName name="__123Graph_A" localSheetId="26" hidden="1">[1]Daten!#REF!</definedName>
    <definedName name="__123Graph_A" localSheetId="8" hidden="1">[1]Daten!#REF!</definedName>
    <definedName name="__123Graph_A" localSheetId="9" hidden="1">[1]Daten!#REF!</definedName>
    <definedName name="__123Graph_A" localSheetId="10" hidden="1">[1]Daten!#REF!</definedName>
    <definedName name="__123Graph_A" hidden="1">[1]Daten!#REF!</definedName>
    <definedName name="__123Graph_B" localSheetId="20" hidden="1">[1]Daten!#REF!</definedName>
    <definedName name="__123Graph_B" localSheetId="12" hidden="1">[1]Daten!#REF!</definedName>
    <definedName name="__123Graph_B" localSheetId="13" hidden="1">[1]Daten!#REF!</definedName>
    <definedName name="__123Graph_B" localSheetId="17" hidden="1">[1]Daten!#REF!</definedName>
    <definedName name="__123Graph_B" localSheetId="19" hidden="1">[3]Daten!#REF!</definedName>
    <definedName name="__123Graph_B" localSheetId="21" hidden="1">[1]Daten!#REF!</definedName>
    <definedName name="__123Graph_B" localSheetId="22" hidden="1">[1]Daten!#REF!</definedName>
    <definedName name="__123Graph_B" localSheetId="24" hidden="1">[1]Daten!#REF!</definedName>
    <definedName name="__123Graph_B" localSheetId="26" hidden="1">[1]Daten!#REF!</definedName>
    <definedName name="__123Graph_B" localSheetId="8" hidden="1">[1]Daten!#REF!</definedName>
    <definedName name="__123Graph_B" localSheetId="9" hidden="1">[1]Daten!#REF!</definedName>
    <definedName name="__123Graph_B" localSheetId="10" hidden="1">[1]Daten!#REF!</definedName>
    <definedName name="__123Graph_B" hidden="1">[1]Daten!#REF!</definedName>
    <definedName name="__123Graph_C" localSheetId="20" hidden="1">[1]Daten!#REF!</definedName>
    <definedName name="__123Graph_C" localSheetId="12" hidden="1">[1]Daten!#REF!</definedName>
    <definedName name="__123Graph_C" localSheetId="13" hidden="1">[1]Daten!#REF!</definedName>
    <definedName name="__123Graph_C" localSheetId="17" hidden="1">[1]Daten!#REF!</definedName>
    <definedName name="__123Graph_C" localSheetId="19" hidden="1">[3]Daten!#REF!</definedName>
    <definedName name="__123Graph_C" localSheetId="21" hidden="1">[1]Daten!#REF!</definedName>
    <definedName name="__123Graph_C" localSheetId="22" hidden="1">[1]Daten!#REF!</definedName>
    <definedName name="__123Graph_C" localSheetId="24" hidden="1">[1]Daten!#REF!</definedName>
    <definedName name="__123Graph_C" localSheetId="26" hidden="1">[1]Daten!#REF!</definedName>
    <definedName name="__123Graph_C" localSheetId="8" hidden="1">[1]Daten!#REF!</definedName>
    <definedName name="__123Graph_C" localSheetId="9" hidden="1">[1]Daten!#REF!</definedName>
    <definedName name="__123Graph_C" localSheetId="10" hidden="1">[1]Daten!#REF!</definedName>
    <definedName name="__123Graph_C" hidden="1">[1]Daten!#REF!</definedName>
    <definedName name="__123Graph_D" localSheetId="20" hidden="1">[1]Daten!#REF!</definedName>
    <definedName name="__123Graph_D" localSheetId="12" hidden="1">[1]Daten!#REF!</definedName>
    <definedName name="__123Graph_D" localSheetId="13" hidden="1">[1]Daten!#REF!</definedName>
    <definedName name="__123Graph_D" localSheetId="17" hidden="1">[1]Daten!#REF!</definedName>
    <definedName name="__123Graph_D" localSheetId="19" hidden="1">[3]Daten!#REF!</definedName>
    <definedName name="__123Graph_D" localSheetId="21" hidden="1">[1]Daten!#REF!</definedName>
    <definedName name="__123Graph_D" localSheetId="22" hidden="1">[1]Daten!#REF!</definedName>
    <definedName name="__123Graph_D" localSheetId="24" hidden="1">[1]Daten!#REF!</definedName>
    <definedName name="__123Graph_D" localSheetId="26" hidden="1">[1]Daten!#REF!</definedName>
    <definedName name="__123Graph_D" localSheetId="8" hidden="1">[1]Daten!#REF!</definedName>
    <definedName name="__123Graph_D" localSheetId="9" hidden="1">[1]Daten!#REF!</definedName>
    <definedName name="__123Graph_D" localSheetId="10" hidden="1">[1]Daten!#REF!</definedName>
    <definedName name="__123Graph_D" hidden="1">[1]Daten!#REF!</definedName>
    <definedName name="__123Graph_E" localSheetId="20" hidden="1">[1]Daten!#REF!</definedName>
    <definedName name="__123Graph_E" localSheetId="12" hidden="1">[1]Daten!#REF!</definedName>
    <definedName name="__123Graph_E" localSheetId="13" hidden="1">[1]Daten!#REF!</definedName>
    <definedName name="__123Graph_E" localSheetId="17" hidden="1">[1]Daten!#REF!</definedName>
    <definedName name="__123Graph_E" localSheetId="19" hidden="1">[3]Daten!#REF!</definedName>
    <definedName name="__123Graph_E" localSheetId="21" hidden="1">[1]Daten!#REF!</definedName>
    <definedName name="__123Graph_E" localSheetId="22" hidden="1">[1]Daten!#REF!</definedName>
    <definedName name="__123Graph_E" localSheetId="24" hidden="1">[1]Daten!#REF!</definedName>
    <definedName name="__123Graph_E" localSheetId="26" hidden="1">[1]Daten!#REF!</definedName>
    <definedName name="__123Graph_E" localSheetId="8" hidden="1">[1]Daten!#REF!</definedName>
    <definedName name="__123Graph_E" localSheetId="9" hidden="1">[1]Daten!#REF!</definedName>
    <definedName name="__123Graph_E" localSheetId="10" hidden="1">[1]Daten!#REF!</definedName>
    <definedName name="__123Graph_E" hidden="1">[1]Daten!#REF!</definedName>
    <definedName name="__123Graph_F" localSheetId="20" hidden="1">[1]Daten!#REF!</definedName>
    <definedName name="__123Graph_F" localSheetId="12" hidden="1">[1]Daten!#REF!</definedName>
    <definedName name="__123Graph_F" localSheetId="13" hidden="1">[1]Daten!#REF!</definedName>
    <definedName name="__123Graph_F" localSheetId="17" hidden="1">[1]Daten!#REF!</definedName>
    <definedName name="__123Graph_F" localSheetId="19" hidden="1">[3]Daten!#REF!</definedName>
    <definedName name="__123Graph_F" localSheetId="21" hidden="1">[1]Daten!#REF!</definedName>
    <definedName name="__123Graph_F" localSheetId="22" hidden="1">[1]Daten!#REF!</definedName>
    <definedName name="__123Graph_F" localSheetId="24" hidden="1">[1]Daten!#REF!</definedName>
    <definedName name="__123Graph_F" localSheetId="26" hidden="1">[1]Daten!#REF!</definedName>
    <definedName name="__123Graph_F" localSheetId="8" hidden="1">[1]Daten!#REF!</definedName>
    <definedName name="__123Graph_F" localSheetId="9" hidden="1">[1]Daten!#REF!</definedName>
    <definedName name="__123Graph_F" localSheetId="10" hidden="1">[1]Daten!#REF!</definedName>
    <definedName name="__123Graph_F" hidden="1">[1]Daten!#REF!</definedName>
    <definedName name="__123Graph_X" localSheetId="20" hidden="1">[1]Daten!#REF!</definedName>
    <definedName name="__123Graph_X" localSheetId="12" hidden="1">[1]Daten!#REF!</definedName>
    <definedName name="__123Graph_X" localSheetId="13" hidden="1">[1]Daten!#REF!</definedName>
    <definedName name="__123Graph_X" localSheetId="17" hidden="1">[1]Daten!#REF!</definedName>
    <definedName name="__123Graph_X" localSheetId="19" hidden="1">[3]Daten!#REF!</definedName>
    <definedName name="__123Graph_X" localSheetId="21" hidden="1">[1]Daten!#REF!</definedName>
    <definedName name="__123Graph_X" localSheetId="22" hidden="1">[1]Daten!#REF!</definedName>
    <definedName name="__123Graph_X" localSheetId="24" hidden="1">[1]Daten!#REF!</definedName>
    <definedName name="__123Graph_X" localSheetId="26" hidden="1">[1]Daten!#REF!</definedName>
    <definedName name="__123Graph_X" localSheetId="8" hidden="1">[1]Daten!#REF!</definedName>
    <definedName name="__123Graph_X" localSheetId="9" hidden="1">[1]Daten!#REF!</definedName>
    <definedName name="__123Graph_X" localSheetId="10" hidden="1">[1]Daten!#REF!</definedName>
    <definedName name="__123Graph_X" hidden="1">[1]Daten!#REF!</definedName>
    <definedName name="_123Graph_X" localSheetId="20" hidden="1">[2]Daten!#REF!</definedName>
    <definedName name="_123Graph_X" localSheetId="12" hidden="1">[2]Daten!#REF!</definedName>
    <definedName name="_123Graph_X" localSheetId="13" hidden="1">[2]Daten!#REF!</definedName>
    <definedName name="_123Graph_X" localSheetId="17" hidden="1">[2]Daten!#REF!</definedName>
    <definedName name="_123Graph_X" localSheetId="19" hidden="1">[4]Daten!#REF!</definedName>
    <definedName name="_123Graph_X" localSheetId="21" hidden="1">[2]Daten!#REF!</definedName>
    <definedName name="_123Graph_X" localSheetId="22" hidden="1">[2]Daten!#REF!</definedName>
    <definedName name="_123Graph_X" localSheetId="24" hidden="1">[2]Daten!#REF!</definedName>
    <definedName name="_123Graph_X" localSheetId="26" hidden="1">[2]Daten!#REF!</definedName>
    <definedName name="_123Graph_X" localSheetId="8" hidden="1">[2]Daten!#REF!</definedName>
    <definedName name="_123Graph_X" localSheetId="9" hidden="1">[2]Daten!#REF!</definedName>
    <definedName name="_123Graph_X" localSheetId="10" hidden="1">[2]Daten!#REF!</definedName>
    <definedName name="_123Graph_X" hidden="1">[2]Daten!#REF!</definedName>
    <definedName name="_Fill" localSheetId="20" hidden="1">#REF!</definedName>
    <definedName name="_Fill" localSheetId="12" hidden="1">#REF!</definedName>
    <definedName name="_Fill" localSheetId="17" hidden="1">#REF!</definedName>
    <definedName name="_Fill" localSheetId="19" hidden="1">#REF!</definedName>
    <definedName name="_Fill" localSheetId="21" hidden="1">#REF!</definedName>
    <definedName name="_Fill" localSheetId="22" hidden="1">#REF!</definedName>
    <definedName name="_Fill" localSheetId="24" hidden="1">#REF!</definedName>
    <definedName name="_Fill" localSheetId="26" hidden="1">#REF!</definedName>
    <definedName name="_Fill" localSheetId="8" hidden="1">#REF!</definedName>
    <definedName name="_Fill" localSheetId="9" hidden="1">#REF!</definedName>
    <definedName name="_Fill" localSheetId="10" hidden="1">#REF!</definedName>
    <definedName name="_Fill" hidden="1">#REF!</definedName>
  </definedNames>
  <calcPr calcId="145621"/>
</workbook>
</file>

<file path=xl/calcChain.xml><?xml version="1.0" encoding="utf-8"?>
<calcChain xmlns="http://schemas.openxmlformats.org/spreadsheetml/2006/main">
  <c r="M19" i="41" l="1"/>
  <c r="M17" i="41"/>
  <c r="M15" i="41"/>
  <c r="M11" i="41"/>
  <c r="M6" i="41"/>
  <c r="C24" i="63"/>
  <c r="B24" i="63"/>
  <c r="C23" i="63"/>
  <c r="B23" i="63"/>
  <c r="D25" i="16"/>
  <c r="C25" i="16"/>
  <c r="J50" i="2"/>
  <c r="I50" i="2"/>
  <c r="D50" i="2"/>
  <c r="C50" i="2"/>
  <c r="J35" i="2"/>
  <c r="I35" i="2"/>
  <c r="D35" i="2"/>
  <c r="C35" i="2"/>
  <c r="J20" i="2"/>
  <c r="I20" i="2"/>
  <c r="D20" i="2"/>
  <c r="C20" i="2"/>
  <c r="O7" i="29"/>
  <c r="T7" i="29"/>
  <c r="Y7" i="29"/>
  <c r="AD7" i="29"/>
  <c r="O8" i="29"/>
  <c r="T8" i="29"/>
  <c r="Y8" i="29"/>
  <c r="AD8" i="29"/>
  <c r="O9" i="29"/>
  <c r="T9" i="29"/>
  <c r="Y9" i="29"/>
  <c r="AD9" i="29"/>
  <c r="O10" i="29"/>
  <c r="T10" i="29"/>
  <c r="Y10" i="29"/>
  <c r="AD10" i="29"/>
  <c r="O11" i="29"/>
  <c r="T11" i="29"/>
  <c r="Y11" i="29"/>
  <c r="AD11" i="29"/>
  <c r="O12" i="29"/>
  <c r="T12" i="29"/>
  <c r="Y12" i="29"/>
  <c r="AD12" i="29"/>
  <c r="O13" i="29"/>
  <c r="T13" i="29"/>
  <c r="Y13" i="29"/>
  <c r="AD13" i="29"/>
  <c r="O14" i="29"/>
  <c r="T14" i="29"/>
  <c r="Y14" i="29"/>
  <c r="AD14" i="29"/>
  <c r="O15" i="29"/>
  <c r="T15" i="29"/>
  <c r="Y15" i="29"/>
  <c r="AD15" i="29"/>
  <c r="O17" i="29"/>
  <c r="T17" i="29"/>
  <c r="Y17" i="29"/>
  <c r="AD17" i="29"/>
  <c r="O18" i="29"/>
  <c r="T18" i="29"/>
  <c r="Y18" i="29"/>
  <c r="AD18" i="29"/>
  <c r="O19" i="29"/>
  <c r="T19" i="29"/>
  <c r="Y19" i="29"/>
  <c r="AD19" i="29"/>
  <c r="O20" i="29"/>
  <c r="T20" i="29"/>
  <c r="Y20" i="29"/>
  <c r="AD20" i="29"/>
  <c r="O21" i="29"/>
  <c r="T21" i="29"/>
  <c r="Y21" i="29"/>
  <c r="AD21" i="29"/>
  <c r="O22" i="29"/>
  <c r="T22" i="29"/>
  <c r="Y22" i="29"/>
  <c r="AD22" i="29"/>
  <c r="O23" i="29"/>
  <c r="T23" i="29"/>
  <c r="Y23" i="29"/>
  <c r="AD23" i="29"/>
  <c r="O24" i="29"/>
  <c r="T24" i="29"/>
  <c r="Y24" i="29"/>
  <c r="AD24" i="29"/>
  <c r="O25" i="29"/>
  <c r="T25" i="29"/>
  <c r="Y25" i="29"/>
  <c r="AD25" i="29"/>
  <c r="O27" i="29"/>
  <c r="T27" i="29"/>
  <c r="Y27" i="29"/>
  <c r="AD27" i="29"/>
  <c r="O28" i="29"/>
  <c r="T28" i="29"/>
  <c r="Y28" i="29"/>
  <c r="AD28" i="29"/>
  <c r="O29" i="29"/>
  <c r="T29" i="29"/>
  <c r="Y29" i="29"/>
  <c r="AD29" i="29"/>
  <c r="O30" i="29"/>
  <c r="T30" i="29"/>
  <c r="Y30" i="29"/>
  <c r="AD30" i="29"/>
  <c r="O31" i="29"/>
  <c r="T31" i="29"/>
  <c r="Y31" i="29"/>
  <c r="AD31" i="29"/>
  <c r="O32" i="29"/>
  <c r="T32" i="29"/>
  <c r="Y32" i="29"/>
  <c r="AD32" i="29"/>
  <c r="O33" i="29"/>
  <c r="T33" i="29"/>
  <c r="Y33" i="29"/>
  <c r="AD33" i="29"/>
  <c r="O34" i="29"/>
  <c r="T34" i="29"/>
  <c r="Y34" i="29"/>
  <c r="AD34" i="29"/>
  <c r="O35" i="29"/>
  <c r="T35" i="29"/>
  <c r="Y35" i="29"/>
  <c r="AD35" i="29"/>
  <c r="E7" i="41"/>
  <c r="F7" i="41"/>
  <c r="G7" i="41"/>
  <c r="H7" i="41"/>
  <c r="I7" i="41"/>
  <c r="K7" i="41"/>
  <c r="M7" i="41"/>
  <c r="E8" i="41"/>
  <c r="K8" i="41"/>
  <c r="M8" i="41"/>
  <c r="E9" i="41"/>
  <c r="K9" i="41"/>
  <c r="M9" i="41"/>
  <c r="M10" i="41"/>
  <c r="M12" i="41"/>
  <c r="M13" i="41"/>
  <c r="M14" i="41"/>
  <c r="M16" i="41"/>
  <c r="M18" i="41"/>
  <c r="M20" i="41"/>
  <c r="M21" i="41"/>
  <c r="M22" i="41"/>
  <c r="M23" i="41"/>
  <c r="M24" i="41"/>
  <c r="M25" i="41"/>
</calcChain>
</file>

<file path=xl/sharedStrings.xml><?xml version="1.0" encoding="utf-8"?>
<sst xmlns="http://schemas.openxmlformats.org/spreadsheetml/2006/main" count="2011" uniqueCount="637">
  <si>
    <t>Tab. F2-2A: Übergangsquoten in die Hochschule 1980 bis 2012 nach Ländern, Geschlecht, Art der Hochschulreife und Migrationshintergrund (in %)</t>
  </si>
  <si>
    <t>Sonstiges und ohne Angabe</t>
  </si>
  <si>
    <r>
      <t>Private Hochschulen</t>
    </r>
    <r>
      <rPr>
        <vertAlign val="superscript"/>
        <sz val="9"/>
        <rFont val="Arial"/>
        <family val="2"/>
      </rPr>
      <t>1)</t>
    </r>
  </si>
  <si>
    <t>Art der Hochschule</t>
  </si>
  <si>
    <t>Republik Korea</t>
  </si>
  <si>
    <t>Kamerun</t>
  </si>
  <si>
    <r>
      <t>Hochschulstatistik</t>
    </r>
    <r>
      <rPr>
        <vertAlign val="superscript"/>
        <sz val="9"/>
        <rFont val="Arial"/>
        <family val="2"/>
      </rPr>
      <t>3)</t>
    </r>
  </si>
  <si>
    <t>Studienanfängerzahl (Ist bzw. Vorausberechnung)</t>
  </si>
  <si>
    <r>
      <t>Studien-jahr</t>
    </r>
    <r>
      <rPr>
        <vertAlign val="superscript"/>
        <sz val="9"/>
        <rFont val="Arial"/>
        <family val="2"/>
      </rPr>
      <t>1)</t>
    </r>
  </si>
  <si>
    <t>Unter 20 Jahre</t>
  </si>
  <si>
    <t>40 Jahre und älter</t>
  </si>
  <si>
    <t>Im Erststudium</t>
  </si>
  <si>
    <t xml:space="preserve"> Ohne angestrebten Abschluss </t>
  </si>
  <si>
    <t xml:space="preserve">Im Promotions- oder weiter-führenden Studium </t>
  </si>
  <si>
    <t xml:space="preserve">Anteil Bildungs-ausländer </t>
  </si>
  <si>
    <t>ESP, ITA, GRC, PRT</t>
  </si>
  <si>
    <t>Betriebliche Berufsausbildung</t>
  </si>
  <si>
    <t>Schulische Berufsausbildung</t>
  </si>
  <si>
    <t>Winter-semester</t>
  </si>
  <si>
    <t>Frauen mit allgemeiner Hochschulreife</t>
  </si>
  <si>
    <t>Studienanfänger aus dem Jahrgang</t>
  </si>
  <si>
    <t>Aus Elternhaus mit (mindestens einem) akademischen Abschluss</t>
  </si>
  <si>
    <t>Aus Elterhaus ohne akademischen Abschluss</t>
  </si>
  <si>
    <r>
      <t>2010</t>
    </r>
    <r>
      <rPr>
        <vertAlign val="superscript"/>
        <sz val="9"/>
        <rFont val="Arial"/>
        <family val="2"/>
      </rPr>
      <t>2)</t>
    </r>
  </si>
  <si>
    <r>
      <t>2011</t>
    </r>
    <r>
      <rPr>
        <vertAlign val="superscript"/>
        <sz val="9"/>
        <rFont val="Arial"/>
        <family val="2"/>
      </rPr>
      <t>2)</t>
    </r>
  </si>
  <si>
    <t>Japan</t>
  </si>
  <si>
    <r>
      <t>Portugal</t>
    </r>
    <r>
      <rPr>
        <vertAlign val="superscript"/>
        <sz val="9"/>
        <rFont val="Arial"/>
        <family val="2"/>
      </rPr>
      <t>3)</t>
    </r>
  </si>
  <si>
    <t>OECD-Mittel</t>
  </si>
  <si>
    <t>EU-21-Mittel</t>
  </si>
  <si>
    <r>
      <t>China</t>
    </r>
    <r>
      <rPr>
        <vertAlign val="superscript"/>
        <sz val="9"/>
        <rFont val="Arial"/>
        <family val="2"/>
      </rPr>
      <t>4)</t>
    </r>
  </si>
  <si>
    <t xml:space="preserve">3) Anfängerquoten können zu hoch angesetzt sein, da sie alle Studierenden berücksichtigen, die zum ersten Mal in einem bestimmten Studiengang eingeschrieben sind, und nicht nur die Studierenden, die zum ersten Mal ein Studium im Tertiärbereich A oder B aufnehmen. </t>
  </si>
  <si>
    <t>ÖFL</t>
  </si>
  <si>
    <t>Studienaufnah-me mit Studien-berechtigung aus…</t>
  </si>
  <si>
    <t>Darunter</t>
  </si>
  <si>
    <t>Männer mit allgemeiner Hochschulreife</t>
  </si>
  <si>
    <t>Unter 23 Jahre</t>
  </si>
  <si>
    <t>23 bis unter 30 Jahre</t>
  </si>
  <si>
    <t>30 bis unter 40 Jahre</t>
  </si>
  <si>
    <r>
      <t>Sonstige</t>
    </r>
    <r>
      <rPr>
        <vertAlign val="superscript"/>
        <sz val="9"/>
        <rFont val="Arial"/>
        <family val="2"/>
      </rPr>
      <t>3)</t>
    </r>
  </si>
  <si>
    <t>Nachrichtlich: Studienanfänger mit abgeschlossener Berufsausbildung, hochgerechnet auf die Grundgesamtheit</t>
  </si>
  <si>
    <t>Australien</t>
  </si>
  <si>
    <t>Belgien</t>
  </si>
  <si>
    <t>Tschechien</t>
  </si>
  <si>
    <t>Dänemark</t>
  </si>
  <si>
    <t>Estland</t>
  </si>
  <si>
    <t>Griechenland</t>
  </si>
  <si>
    <t>Ungarn</t>
  </si>
  <si>
    <t>Island</t>
  </si>
  <si>
    <t>Irland</t>
  </si>
  <si>
    <t>Luxemburg</t>
  </si>
  <si>
    <t>Mexiko</t>
  </si>
  <si>
    <t>Neuseeland</t>
  </si>
  <si>
    <t>Norwegen</t>
  </si>
  <si>
    <t>Slowakische Republik</t>
  </si>
  <si>
    <t>Slowenien</t>
  </si>
  <si>
    <t>Vereinigte Königreich</t>
  </si>
  <si>
    <t>Brasilien</t>
  </si>
  <si>
    <t>Südafrika</t>
  </si>
  <si>
    <t>Chile</t>
  </si>
  <si>
    <t>Niedrig</t>
  </si>
  <si>
    <t>Mittel</t>
  </si>
  <si>
    <t>Gehoben</t>
  </si>
  <si>
    <t>Hoch</t>
  </si>
  <si>
    <t>Studium im Ausland</t>
  </si>
  <si>
    <t>Praktikum im Ausland</t>
  </si>
  <si>
    <r>
      <t>Auslandsaufenthalte insgesamt</t>
    </r>
    <r>
      <rPr>
        <vertAlign val="superscript"/>
        <sz val="9"/>
        <rFont val="Arial"/>
        <family val="2"/>
      </rPr>
      <t>1)</t>
    </r>
  </si>
  <si>
    <t>73-80</t>
  </si>
  <si>
    <t xml:space="preserve">Davon </t>
  </si>
  <si>
    <t>1987/88</t>
  </si>
  <si>
    <t>1992/93</t>
  </si>
  <si>
    <t>1993/94</t>
  </si>
  <si>
    <t>1994/95</t>
  </si>
  <si>
    <t>1996/97</t>
  </si>
  <si>
    <t>EU Osteuropa</t>
  </si>
  <si>
    <t>Sonstiges Westeuropa &amp; EFTA</t>
  </si>
  <si>
    <t>Ausgewählte Staatengruppen</t>
  </si>
  <si>
    <t xml:space="preserve">Insgesamt </t>
  </si>
  <si>
    <t>Sonst. Osteuropa u. ehem. UdSSR</t>
  </si>
  <si>
    <t>Weiterführendes Studium und Promotion</t>
  </si>
  <si>
    <t>Erststudium</t>
  </si>
  <si>
    <t>Bulgarien</t>
  </si>
  <si>
    <t>Bildungsausländische Studienanfängerinnen und -anfänger</t>
  </si>
  <si>
    <t>Iran, Islamische Republik</t>
  </si>
  <si>
    <t>Pakistan</t>
  </si>
  <si>
    <t>Ukraine</t>
  </si>
  <si>
    <t>BY</t>
  </si>
  <si>
    <t>HH</t>
  </si>
  <si>
    <t>MV</t>
  </si>
  <si>
    <t>NI</t>
  </si>
  <si>
    <t>SL</t>
  </si>
  <si>
    <t>ST</t>
  </si>
  <si>
    <r>
      <t>2013</t>
    </r>
    <r>
      <rPr>
        <vertAlign val="superscript"/>
        <sz val="9"/>
        <rFont val="Arial"/>
        <family val="2"/>
      </rPr>
      <t>1)</t>
    </r>
  </si>
  <si>
    <t>Mit abgeschlossener Berufsausbildung insgesamt</t>
  </si>
  <si>
    <t>Studienanfängeranteil an Fachhochschulen in %</t>
  </si>
  <si>
    <t>Fertigungsberufe</t>
  </si>
  <si>
    <t>Technische Berufe</t>
  </si>
  <si>
    <t>Warenkaufleute</t>
  </si>
  <si>
    <t>Bank-/Versicherungskaufleute</t>
  </si>
  <si>
    <t>Organisations-/Verwaltungs-/Büroberufe</t>
  </si>
  <si>
    <t>Gesundheitsdienstberufe</t>
  </si>
  <si>
    <t>Sprach-, Kulturwiss.</t>
  </si>
  <si>
    <t>Wirtschafts-, Sozialwiss.</t>
  </si>
  <si>
    <t>Mathematik, Naturwiss.</t>
  </si>
  <si>
    <t>Medizin</t>
  </si>
  <si>
    <t>Agrar-, Forst-, Ernähr.wiss.</t>
  </si>
  <si>
    <t>Kunst, Kunstwiss.</t>
  </si>
  <si>
    <t>Rechtswiss.</t>
  </si>
  <si>
    <t>Lehramt</t>
  </si>
  <si>
    <t>Anteil an allen beruflich Qualifizierten</t>
  </si>
  <si>
    <t>Fachrichtung</t>
  </si>
  <si>
    <t>* Aufgrund von Änderungen in der Berechnung sind die Angaben nicht mit den in den vorherigen Bildungsberichten veröffentlichten Übergangsquoten vergleichbar. Es werden nur noch Studienanfängerinnen und -anfänger berücksichtigt, bei denen eindeutig eine in Deutschland erworbene schulische Hochschulzugangsberechtigung vorliegt. 
Quelle: Statistische Ämter des Bundes und der Länder, Hochschulstatistik, eigene Berechnungen</t>
  </si>
  <si>
    <t>Anteil  beruflich Qualifizierte insgesamt</t>
  </si>
  <si>
    <r>
      <t>Insgesamt</t>
    </r>
    <r>
      <rPr>
        <vertAlign val="superscript"/>
        <sz val="9"/>
        <rFont val="Arial"/>
        <family val="2"/>
      </rPr>
      <t>1)</t>
    </r>
  </si>
  <si>
    <r>
      <t>Staatliche Hochschulen</t>
    </r>
    <r>
      <rPr>
        <vertAlign val="superscript"/>
        <sz val="9"/>
        <rFont val="Arial"/>
        <family val="2"/>
      </rPr>
      <t>1)</t>
    </r>
  </si>
  <si>
    <t>Nicht-traditionelle Studien­
anfängerinnen und -anfänger</t>
  </si>
  <si>
    <t>Verteilung der nicht-traditionellen Studien-anfängerinnen und -anfänger</t>
  </si>
  <si>
    <t>Verteilung aller Studien-anfängerinnen und -anfänger</t>
  </si>
  <si>
    <t>Nicht-traditionelle Studien-anfängerinnen und -anfänger</t>
  </si>
  <si>
    <t>Verteilung der nicht-traditionellen Studien-
anfängerinnen und -anfänger</t>
  </si>
  <si>
    <t>Verteilung aller Studien-
anfängerinnen und -anfänger</t>
  </si>
  <si>
    <t>Herkunftsstaat</t>
  </si>
  <si>
    <t>Darunter aus</t>
  </si>
  <si>
    <t>Vereinigte Staaten</t>
  </si>
  <si>
    <t>Spanien</t>
  </si>
  <si>
    <t>Russische Föderation</t>
  </si>
  <si>
    <t>Polen</t>
  </si>
  <si>
    <t>Türkei</t>
  </si>
  <si>
    <t>Indien</t>
  </si>
  <si>
    <t>Land/                               Geschlecht/                               Art der Hochschulreife/ Migrationshintergrund</t>
  </si>
  <si>
    <t>2011/12</t>
  </si>
  <si>
    <r>
      <t>2013</t>
    </r>
    <r>
      <rPr>
        <vertAlign val="superscript"/>
        <sz val="9"/>
        <rFont val="Arial"/>
        <family val="2"/>
      </rPr>
      <t>2)</t>
    </r>
  </si>
  <si>
    <r>
      <t>2013</t>
    </r>
    <r>
      <rPr>
        <vertAlign val="superscript"/>
        <sz val="9"/>
        <color indexed="8"/>
        <rFont val="Arial"/>
        <family val="2"/>
      </rPr>
      <t>3)</t>
    </r>
  </si>
  <si>
    <t>Wintersemester 2011/12</t>
  </si>
  <si>
    <t>Wintersemester 2012/13</t>
  </si>
  <si>
    <r>
      <t>2013</t>
    </r>
    <r>
      <rPr>
        <vertAlign val="superscript"/>
        <sz val="9"/>
        <color indexed="8"/>
        <rFont val="Arial"/>
        <family val="2"/>
      </rPr>
      <t>2)</t>
    </r>
  </si>
  <si>
    <t>Israel</t>
  </si>
  <si>
    <t>Korea</t>
  </si>
  <si>
    <t>China</t>
  </si>
  <si>
    <t>BRICS-Staaten</t>
  </si>
  <si>
    <r>
      <t>BW</t>
    </r>
    <r>
      <rPr>
        <vertAlign val="superscript"/>
        <sz val="9"/>
        <rFont val="Arial"/>
        <family val="2"/>
      </rPr>
      <t>3)</t>
    </r>
  </si>
  <si>
    <r>
      <t>BE</t>
    </r>
    <r>
      <rPr>
        <vertAlign val="superscript"/>
        <sz val="9"/>
        <rFont val="Arial"/>
        <family val="2"/>
      </rPr>
      <t>3)</t>
    </r>
  </si>
  <si>
    <r>
      <t>BB</t>
    </r>
    <r>
      <rPr>
        <vertAlign val="superscript"/>
        <sz val="9"/>
        <rFont val="Arial"/>
        <family val="2"/>
      </rPr>
      <t>3)</t>
    </r>
  </si>
  <si>
    <r>
      <t>HB</t>
    </r>
    <r>
      <rPr>
        <vertAlign val="superscript"/>
        <sz val="9"/>
        <rFont val="Arial"/>
        <family val="2"/>
      </rPr>
      <t>3)</t>
    </r>
  </si>
  <si>
    <r>
      <t>BY</t>
    </r>
    <r>
      <rPr>
        <vertAlign val="superscript"/>
        <sz val="9"/>
        <rFont val="Arial"/>
        <family val="2"/>
      </rPr>
      <t>5)</t>
    </r>
  </si>
  <si>
    <r>
      <t>HH</t>
    </r>
    <r>
      <rPr>
        <vertAlign val="superscript"/>
        <sz val="9"/>
        <rFont val="Arial"/>
        <family val="2"/>
      </rPr>
      <t>6)</t>
    </r>
  </si>
  <si>
    <r>
      <t>HE</t>
    </r>
    <r>
      <rPr>
        <vertAlign val="superscript"/>
        <sz val="9"/>
        <rFont val="Arial"/>
        <family val="2"/>
      </rPr>
      <t>4)</t>
    </r>
  </si>
  <si>
    <r>
      <t>MV</t>
    </r>
    <r>
      <rPr>
        <vertAlign val="superscript"/>
        <sz val="9"/>
        <rFont val="Arial"/>
        <family val="2"/>
      </rPr>
      <t>7)</t>
    </r>
  </si>
  <si>
    <r>
      <t>NI</t>
    </r>
    <r>
      <rPr>
        <vertAlign val="superscript"/>
        <sz val="9"/>
        <rFont val="Arial"/>
        <family val="2"/>
      </rPr>
      <t>5)</t>
    </r>
  </si>
  <si>
    <r>
      <t>SL</t>
    </r>
    <r>
      <rPr>
        <vertAlign val="superscript"/>
        <sz val="9"/>
        <rFont val="Arial"/>
        <family val="2"/>
      </rPr>
      <t>8)</t>
    </r>
  </si>
  <si>
    <r>
      <t>ST</t>
    </r>
    <r>
      <rPr>
        <vertAlign val="superscript"/>
        <sz val="9"/>
        <rFont val="Arial"/>
        <family val="2"/>
      </rPr>
      <t>9)</t>
    </r>
  </si>
  <si>
    <t>Quelle: Statistisches Bundesamt, Hochschulstatistik, eigene Berechnungen</t>
  </si>
  <si>
    <t>Fernuniversität Hagen</t>
  </si>
  <si>
    <t>Fernhochschulen</t>
  </si>
  <si>
    <t xml:space="preserve">Land </t>
  </si>
  <si>
    <t>Studierende im Erststudium mit Studienaufnahme 
in einem anderen Bundesland</t>
  </si>
  <si>
    <r>
      <t>Hamburg</t>
    </r>
    <r>
      <rPr>
        <vertAlign val="superscript"/>
        <sz val="9"/>
        <rFont val="Arial"/>
        <family val="2"/>
      </rPr>
      <t>1)</t>
    </r>
  </si>
  <si>
    <t>1995/96</t>
  </si>
  <si>
    <t>Männer</t>
  </si>
  <si>
    <t>Frauen</t>
  </si>
  <si>
    <t>2007/08</t>
  </si>
  <si>
    <t>1998/99</t>
  </si>
  <si>
    <t>1985/86</t>
  </si>
  <si>
    <t>1990/91</t>
  </si>
  <si>
    <t>Beamtenausbildung</t>
  </si>
  <si>
    <t>Wintersemester</t>
  </si>
  <si>
    <t>U</t>
  </si>
  <si>
    <t>Insge-samt</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</si>
  <si>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</si>
  <si>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</si>
  <si>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</si>
  <si>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</si>
  <si>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</si>
  <si>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</si>
  <si>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</si>
  <si>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</si>
  <si>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</si>
  <si>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Jahr</t>
  </si>
  <si>
    <t>Anzahl</t>
  </si>
  <si>
    <t>in %</t>
  </si>
  <si>
    <t>Insgesamt</t>
  </si>
  <si>
    <r>
      <t>Studienjahr</t>
    </r>
    <r>
      <rPr>
        <vertAlign val="superscript"/>
        <sz val="9"/>
        <rFont val="Arial"/>
        <family val="2"/>
      </rPr>
      <t>1)</t>
    </r>
  </si>
  <si>
    <r>
      <t>Studienanfängerquote</t>
    </r>
    <r>
      <rPr>
        <vertAlign val="superscript"/>
        <sz val="9"/>
        <rFont val="Arial"/>
        <family val="2"/>
      </rPr>
      <t>2)</t>
    </r>
  </si>
  <si>
    <t>2009/10</t>
  </si>
  <si>
    <t>Wintersemester 2003/04</t>
  </si>
  <si>
    <t>Wintersemester 2008/09</t>
  </si>
  <si>
    <t>Studienaufnahme mit Studienberechtigung aus…</t>
  </si>
  <si>
    <t>Rechts-, Wirtschafts- und Sozialwiss.</t>
  </si>
  <si>
    <t>Hochschulen insgesamt</t>
  </si>
  <si>
    <t>Frankreich</t>
  </si>
  <si>
    <t>Italien</t>
  </si>
  <si>
    <t>Kanada</t>
  </si>
  <si>
    <t>Niederlande</t>
  </si>
  <si>
    <t>Österreich</t>
  </si>
  <si>
    <t>Schweden</t>
  </si>
  <si>
    <t>2000/01</t>
  </si>
  <si>
    <t>2003/04</t>
  </si>
  <si>
    <t>2005/06</t>
  </si>
  <si>
    <t>Mathe-
matik/ Naturwiss.</t>
  </si>
  <si>
    <t>Agrar-, Forst-, und Ernäh- rungs-
wiss.</t>
  </si>
  <si>
    <t>Sprach- und Kulturwiss.</t>
  </si>
  <si>
    <t>Sport</t>
  </si>
  <si>
    <t>Rechts-, Wirt-schafts-, und Sozialwiss.</t>
  </si>
  <si>
    <t>Veterinär-medizin</t>
  </si>
  <si>
    <t>Ingenieur-wiss.</t>
  </si>
  <si>
    <t>Ausländer</t>
  </si>
  <si>
    <t>Anteil Ausländer</t>
  </si>
  <si>
    <t>Bildungs-ausländer</t>
  </si>
  <si>
    <t xml:space="preserve">Anzahl </t>
  </si>
  <si>
    <t>Zeitpunkt der Studienaufnahme</t>
  </si>
  <si>
    <t>Studienbe-rechtigte</t>
  </si>
  <si>
    <t>Mit allgemeiner Hochschul-reife</t>
  </si>
  <si>
    <t>Mit Fachhoch-schulreife</t>
  </si>
  <si>
    <t>Davon</t>
  </si>
  <si>
    <t>in %</t>
  </si>
  <si>
    <t>Saarland</t>
  </si>
  <si>
    <t>Sachsen</t>
  </si>
  <si>
    <t>Sachsen-Anhalt</t>
  </si>
  <si>
    <t>75-82</t>
  </si>
  <si>
    <t>Schleswig-Holstein</t>
  </si>
  <si>
    <t>Thüringen</t>
  </si>
  <si>
    <t>Deutschland</t>
  </si>
  <si>
    <t>Wintersemester 2009/10</t>
    <phoneticPr fontId="15" type="noConversion"/>
  </si>
  <si>
    <t>Wintersemester 2010/11</t>
    <phoneticPr fontId="15" type="noConversion"/>
  </si>
  <si>
    <t>Quelle: Statistische Ämter des Bundes und der Länder, Hochschulstatistik, eigene Berechnungen</t>
  </si>
  <si>
    <t>Fachhochschulen</t>
  </si>
  <si>
    <t>Gymnasium, Fachgymnasium, Gesamtschule</t>
  </si>
  <si>
    <t>Weiblich</t>
  </si>
  <si>
    <t>Anteil FH</t>
  </si>
  <si>
    <t xml:space="preserve">Männlich </t>
  </si>
  <si>
    <t xml:space="preserve">Weiblich </t>
  </si>
  <si>
    <t>Früheres Bundesgebiet</t>
  </si>
  <si>
    <t>Land</t>
  </si>
  <si>
    <t>D</t>
  </si>
  <si>
    <t>Staat</t>
  </si>
  <si>
    <t>Finnland</t>
  </si>
  <si>
    <t>Schweiz</t>
  </si>
  <si>
    <t>Im gleichen Jahr</t>
  </si>
  <si>
    <t>Ein Jahr später</t>
  </si>
  <si>
    <t>Zwei Jahre später</t>
  </si>
  <si>
    <t>Drei Jahre später</t>
  </si>
  <si>
    <t>Vier und mehr Jahre später</t>
  </si>
  <si>
    <t>Mindestens ein Elternteil mit Lehre oder ohne beruflichen Abschluss</t>
  </si>
  <si>
    <t>Mindestens ein Elternteil mit Meisterprüfung</t>
  </si>
  <si>
    <t>Mindestens ein Elternteil mit Fachhochschulabschluss</t>
  </si>
  <si>
    <t>Studienberechtigtenjahrgang</t>
  </si>
  <si>
    <t>Prognostizierte Studienaufnahme in %</t>
  </si>
  <si>
    <t>70-76</t>
  </si>
  <si>
    <t>68-75</t>
  </si>
  <si>
    <t>79-83</t>
  </si>
  <si>
    <t>Art der Studienberechtigung</t>
  </si>
  <si>
    <t>Universitäten</t>
  </si>
  <si>
    <t>Eignungsprüfung Kunst/Musik</t>
  </si>
  <si>
    <t>Ausländische Studienberechtigung (einschließlich Studienkolleg)</t>
  </si>
  <si>
    <t>Allgemeine Hochschulreife</t>
  </si>
  <si>
    <t>Anteil in%</t>
  </si>
  <si>
    <t>W</t>
  </si>
  <si>
    <t>O</t>
  </si>
  <si>
    <t>TH</t>
  </si>
  <si>
    <t>●</t>
  </si>
  <si>
    <t>Zurück zum Inhalt</t>
  </si>
  <si>
    <t>Fachhochschulreife</t>
  </si>
  <si>
    <t>74-80</t>
  </si>
  <si>
    <t>69-74</t>
  </si>
  <si>
    <t>Allgemeine und fachgebundene Hochschulreife</t>
  </si>
  <si>
    <t>Mindestens ein Elternteil mit Universitätsabschluss</t>
  </si>
  <si>
    <t>Zeichenerklärung in den Tabellen</t>
  </si>
  <si>
    <t>–</t>
  </si>
  <si>
    <t>= nichts vorhanden</t>
  </si>
  <si>
    <t>= Zahlenwert größer als null, aber kleiner als die Hälfte der verwendeten Einheit</t>
  </si>
  <si>
    <t>/</t>
  </si>
  <si>
    <t>= keine Angaben, da Zahlenwert nicht sicher genug</t>
  </si>
  <si>
    <t>(n)</t>
  </si>
  <si>
    <t>41-51</t>
  </si>
  <si>
    <r>
      <t>SL</t>
    </r>
    <r>
      <rPr>
        <vertAlign val="superscript"/>
        <sz val="9"/>
        <rFont val="Arial"/>
        <family val="2"/>
      </rPr>
      <t>6)</t>
    </r>
  </si>
  <si>
    <r>
      <t>ST</t>
    </r>
    <r>
      <rPr>
        <vertAlign val="superscript"/>
        <sz val="9"/>
        <rFont val="Arial"/>
        <family val="2"/>
      </rPr>
      <t>7)</t>
    </r>
  </si>
  <si>
    <t>Männlich</t>
  </si>
  <si>
    <t>(Berufs-)Fachschule, Fachakademie</t>
  </si>
  <si>
    <t>Fachoberschule</t>
  </si>
  <si>
    <t>71-77</t>
  </si>
  <si>
    <t>74-81</t>
  </si>
  <si>
    <t>Vorausberechnung der KMK 2012</t>
  </si>
  <si>
    <t>Referenzlinien für den Hochschulpakt 2020</t>
  </si>
  <si>
    <t>Studien-anfänger 2005</t>
  </si>
  <si>
    <t>Summe 2011 bis 2015</t>
  </si>
  <si>
    <r>
      <t>Zielwert des Hochschulpakts</t>
    </r>
    <r>
      <rPr>
        <vertAlign val="superscript"/>
        <sz val="9"/>
        <rFont val="Arial"/>
        <family val="2"/>
      </rPr>
      <t>2)</t>
    </r>
  </si>
  <si>
    <r>
      <t>BY</t>
    </r>
    <r>
      <rPr>
        <vertAlign val="superscript"/>
        <sz val="9"/>
        <rFont val="Arial"/>
        <family val="2"/>
      </rPr>
      <t>3)</t>
    </r>
  </si>
  <si>
    <r>
      <t>NI</t>
    </r>
    <r>
      <rPr>
        <vertAlign val="superscript"/>
        <sz val="9"/>
        <rFont val="Arial"/>
        <family val="2"/>
      </rPr>
      <t>3)</t>
    </r>
  </si>
  <si>
    <r>
      <t>HH</t>
    </r>
    <r>
      <rPr>
        <vertAlign val="superscript"/>
        <sz val="9"/>
        <rFont val="Arial"/>
        <family val="2"/>
      </rPr>
      <t>4)</t>
    </r>
  </si>
  <si>
    <r>
      <t>MV</t>
    </r>
    <r>
      <rPr>
        <vertAlign val="superscript"/>
        <sz val="9"/>
        <rFont val="Arial"/>
        <family val="2"/>
      </rPr>
      <t>5)</t>
    </r>
  </si>
  <si>
    <t>FH</t>
  </si>
  <si>
    <t>-</t>
  </si>
  <si>
    <t>Quelle: Statistische Ämter des Bundes und der Länder, Hochschulstatistik</t>
  </si>
  <si>
    <r>
      <t>Zweiter Bildungsweg</t>
    </r>
    <r>
      <rPr>
        <vertAlign val="superscript"/>
        <sz val="9"/>
        <rFont val="Arial"/>
        <family val="2"/>
      </rPr>
      <t>1)</t>
    </r>
  </si>
  <si>
    <r>
      <t>Dritter Bildungsweg</t>
    </r>
    <r>
      <rPr>
        <vertAlign val="superscript"/>
        <sz val="9"/>
        <rFont val="Arial"/>
        <family val="2"/>
      </rPr>
      <t>2)</t>
    </r>
  </si>
  <si>
    <t>BW</t>
  </si>
  <si>
    <t>BE</t>
  </si>
  <si>
    <t>HB</t>
  </si>
  <si>
    <t>BB</t>
  </si>
  <si>
    <t>HE</t>
  </si>
  <si>
    <t>NW</t>
  </si>
  <si>
    <t>RP</t>
  </si>
  <si>
    <t>SN</t>
  </si>
  <si>
    <t>SH</t>
  </si>
  <si>
    <t>71-78</t>
  </si>
  <si>
    <t>78-84</t>
  </si>
  <si>
    <t>82-86</t>
  </si>
  <si>
    <t>73-78</t>
  </si>
  <si>
    <t>59-67</t>
  </si>
  <si>
    <t>70-78</t>
  </si>
  <si>
    <t>78-87</t>
  </si>
  <si>
    <t>77-84</t>
  </si>
  <si>
    <t>67-76</t>
  </si>
  <si>
    <t>67-75</t>
  </si>
  <si>
    <t>65-71</t>
  </si>
  <si>
    <t>63-71</t>
  </si>
  <si>
    <t>66-73</t>
  </si>
  <si>
    <t>59-64</t>
  </si>
  <si>
    <t>76-82</t>
  </si>
  <si>
    <t>78-85</t>
  </si>
  <si>
    <t>54-61</t>
  </si>
  <si>
    <t>81-87</t>
  </si>
  <si>
    <t>Mathe-matik/
Naturwiss.</t>
  </si>
  <si>
    <t>Agrar-, Forst-, und Ernäh-rungs-
wiss.</t>
  </si>
  <si>
    <r>
      <t>Human-medizin/ Gesund-heits-
wiss.</t>
    </r>
    <r>
      <rPr>
        <vertAlign val="superscript"/>
        <sz val="9"/>
        <color indexed="8"/>
        <rFont val="Arial"/>
        <family val="2"/>
      </rPr>
      <t>2)</t>
    </r>
  </si>
  <si>
    <t>Sprach- und 
Kultur-
wiss.</t>
  </si>
  <si>
    <t>Kunst, Kunst-
wiss.</t>
  </si>
  <si>
    <r>
      <t>Übergangsquoten</t>
    </r>
    <r>
      <rPr>
        <vertAlign val="superscript"/>
        <sz val="9"/>
        <rFont val="Arial"/>
        <family val="2"/>
      </rPr>
      <t>1)</t>
    </r>
  </si>
  <si>
    <r>
      <t>Studienberechtigtenjahrgang</t>
    </r>
    <r>
      <rPr>
        <vertAlign val="superscript"/>
        <sz val="9"/>
        <rFont val="Arial"/>
        <family val="2"/>
      </rPr>
      <t>2)</t>
    </r>
  </si>
  <si>
    <t>Bayern</t>
  </si>
  <si>
    <t>Berlin</t>
  </si>
  <si>
    <t>Brandenburg</t>
  </si>
  <si>
    <t>Bremen</t>
  </si>
  <si>
    <t>Ingenieur-
wiss.</t>
  </si>
  <si>
    <t>Human-medizin/ Gesund-
heitswiss.</t>
  </si>
  <si>
    <t>Davon Studien-
beginn in…</t>
  </si>
  <si>
    <t xml:space="preserve">in % </t>
  </si>
  <si>
    <t>Studienbe-rechtigten-quote insgesamt</t>
  </si>
  <si>
    <t>Zahl der Studienbe-rechtigten</t>
  </si>
  <si>
    <t>Hamburg</t>
  </si>
  <si>
    <t>Hessen</t>
  </si>
  <si>
    <t>72-78</t>
  </si>
  <si>
    <t>Mecklenburg-Vorpommern</t>
  </si>
  <si>
    <t>Niedersachsen</t>
  </si>
  <si>
    <t>Nordrhein-Westfalen</t>
  </si>
  <si>
    <t>67-74</t>
  </si>
  <si>
    <t>Rheinland-Pfalz</t>
  </si>
  <si>
    <t>WFL</t>
    <phoneticPr fontId="42" type="noConversion"/>
  </si>
  <si>
    <t>OFL</t>
    <phoneticPr fontId="42" type="noConversion"/>
  </si>
  <si>
    <t>STA</t>
    <phoneticPr fontId="42" type="noConversion"/>
  </si>
  <si>
    <r>
      <t>Um G8-Effekt bereinigte Werte</t>
    </r>
    <r>
      <rPr>
        <vertAlign val="superscript"/>
        <sz val="9"/>
        <rFont val="Arial"/>
        <family val="2"/>
      </rPr>
      <t>2)</t>
    </r>
  </si>
  <si>
    <r>
      <t>Jahr</t>
    </r>
    <r>
      <rPr>
        <vertAlign val="superscript"/>
        <sz val="9"/>
        <rFont val="Arial"/>
        <family val="2"/>
      </rPr>
      <t>1)</t>
    </r>
  </si>
  <si>
    <t>Saldo gegenüber der Zielzahl des Hochschulpakts</t>
  </si>
  <si>
    <r>
      <t>Baden-Württemberg</t>
    </r>
    <r>
      <rPr>
        <vertAlign val="superscript"/>
        <sz val="9"/>
        <rFont val="Arial"/>
        <family val="2"/>
      </rPr>
      <t>1)</t>
    </r>
  </si>
  <si>
    <t>66-71</t>
  </si>
  <si>
    <t>Fachliche Affinität zwischen Beruf und Studienfach</t>
  </si>
  <si>
    <t>Keine fachliche Affinität</t>
  </si>
  <si>
    <t>Allgemeine Hochschulreife und Berufsausbildung</t>
  </si>
  <si>
    <t>Fachhochschulreife und Berufsausbildung</t>
  </si>
  <si>
    <t>Zweiter Bildungsweg</t>
  </si>
  <si>
    <t>Sozial- und Gesundheitsberufen</t>
  </si>
  <si>
    <t>Sonstigen Berufen</t>
  </si>
  <si>
    <t>Zweiter Bildungsweg insgesamt</t>
  </si>
  <si>
    <t>Beruflich Qualifizierte ohne schulische Studienberechtigung (nicht-traditionelle Studierende)</t>
  </si>
  <si>
    <t>1) Ab 2006 ohne Studienberechtigte mit Externenprüfung.</t>
  </si>
  <si>
    <t>2) Ohne Absolventinnen und Absolventen/Abgängerinnen und Abgänger von G8-Gymnasien.</t>
  </si>
  <si>
    <t>2) Ab Studienbeginn WS1992/93 einschließlich der ostdeutschen Länder .</t>
  </si>
  <si>
    <t xml:space="preserve">1) Übergangsquoten der Statistischen Ämter des Bundes und der Länder; bis Studienbeginn Sommersemester 1992 Deutsche, danach Deutsche und Bildungsinländer. Aufgrund von Änderungen in der Berechnung sind die Daten in der Tabelle nicht mit den in den vorherigen Bildungsberichten veröffentlichten Übergangsquoten vergleichbar. Es werden nur noch Studienanfängerinnen und -anfänger berücksichtigt, bei denen eindeutig eine in Deutschland erworbene schulische Hochschulzugangsberechtigung vorliegt. Dadurch fallen die Übergangsquoten niedriger aus. Die Jahrgänge 1980 und 1985 wurden nicht neu berechnet. </t>
  </si>
  <si>
    <t>1) Studienjahr = Sommer- plus vorhergehendes Wintersemester.</t>
  </si>
  <si>
    <t>* Für 2011 Nettoquoten nach OECD-Berechnungsmethode; für die Vorjahre teilweise Bruttoquoten (vgl. dazu die jeweiligen Erläuterungen in Bildung auf einen Blick).</t>
  </si>
  <si>
    <t>2) Bereinigte Quote, ohne internationale Studierende.</t>
  </si>
  <si>
    <t>4) Bruttoquoten.</t>
  </si>
  <si>
    <t>Veränderung 2013 zu 2012</t>
  </si>
  <si>
    <t>* Westdeutschland und Ostdeutschland jeweils ohne Berlin.
Quelle: Statistische Ämter des Bundes und der Länder, Hochschulstatistik, eigene Berechnungen</t>
  </si>
  <si>
    <t>Fächergruppe</t>
  </si>
  <si>
    <t>* Studienanfängerinnen und Studienanfänger im ersten Hochschulsemester, einschließlich Verwaltungsfachhochschulen.
** Das Fach Gesundheitspädagogik wechselt zum Wintersemester 2004/05 den Studienbereich von Erziehungswissenschaften zu Gesundheitswissenschaften allgemein und damit die Fächergruppe von Sprach- und Kulturwissenschaften zu Humanmedizin, Gesundheitswissenschaften.
1) Studienjahr = Sommer- plus nachfolgendes Wintersemester.
2) Ab Wintersemester 2004/05 enthält die Fächergruppe Humanmedizin den neuen Studienbereich Gesundheitswissenschaften allgemein und ändert ihre Bezeichnung von Humanmedizin zu Humanmedizin, Gesundheitswissenschaften. Damit ist die Fächergruppe auch an Fachhochschulen vertreten.</t>
  </si>
  <si>
    <t>* Studienanfängerinnen und -anfänger im ersten Hochschulsemester, einschließlich Verwaltungsfachhochschulen.
** Die Angaben beziehen sich auf Studienjahre, wobei das Studienjahr das Sommersemester und das nachfolgende Wintersemester umfasst.</t>
  </si>
  <si>
    <t>Darunter mit abgeschlossener Berufsausbildung nach Erwerb der Hochschulreife</t>
  </si>
  <si>
    <t>1) Abendgymnasien, Kollegs.</t>
  </si>
  <si>
    <t>2) Studienanfängerinnen und -anfänger ohne traditionelle Studienberechtigung, mit Begabtenprüfung oder immatrikuliert aufgrund beruflicher Qualifizierung.</t>
  </si>
  <si>
    <t>* Studienjahre: Sommer- und nachfolgendes Wintersemester, ohne Verwaltungsfachhochschulen.</t>
  </si>
  <si>
    <t>3) Eignungsprüfung Kunst/Musik, ausländische Studienberechtigung, Sonstige, ohne Angabe.</t>
  </si>
  <si>
    <t>1) Aufgrund der besonderen Zugangsvoraussetzungen ohne Kunsthochschulen und Verwaltungsfachhochschulen.</t>
  </si>
  <si>
    <t>Art der Hochschulzugangsberechtigung und
Berufsbereich des Ausbildungsberufs</t>
  </si>
  <si>
    <t>Kaufmännischen Berufen</t>
  </si>
  <si>
    <r>
      <t>Beruflich Qualifizierte mit Aufstiegsfortbildung/Fachschulabschluss</t>
    </r>
    <r>
      <rPr>
        <vertAlign val="superscript"/>
        <sz val="9"/>
        <rFont val="Arial"/>
        <family val="2"/>
      </rPr>
      <t>2)</t>
    </r>
  </si>
  <si>
    <t>Art der Hochschulzugangsberechtigung</t>
  </si>
  <si>
    <t>Allgemeine Hochschulreife, ohne berufliche Ausbildung</t>
  </si>
  <si>
    <t>Allgemeine Hochschulreife, mit beruflicher Ausbildung</t>
  </si>
  <si>
    <t>Items</t>
  </si>
  <si>
    <r>
      <t>Kenntnisse in Mathematik, Deutsch, Englisch</t>
    </r>
    <r>
      <rPr>
        <vertAlign val="superscript"/>
        <sz val="9"/>
        <rFont val="Arial"/>
        <family val="2"/>
      </rPr>
      <t>1)</t>
    </r>
  </si>
  <si>
    <t>Benötigte Kenntnisse lagen vor</t>
  </si>
  <si>
    <t>Trifft gar nicht zu/trifft eher nicht zu</t>
  </si>
  <si>
    <t>Trifft eher zu/trifft völlig zu</t>
  </si>
  <si>
    <r>
      <t>Gute Studienvorbereitung</t>
    </r>
    <r>
      <rPr>
        <vertAlign val="superscript"/>
        <sz val="9"/>
        <rFont val="Arial"/>
        <family val="2"/>
      </rPr>
      <t>2)</t>
    </r>
  </si>
  <si>
    <r>
      <t>Bessere Studienleistungen als erwartet</t>
    </r>
    <r>
      <rPr>
        <vertAlign val="superscript"/>
        <sz val="9"/>
        <rFont val="Arial"/>
        <family val="2"/>
      </rPr>
      <t>3)</t>
    </r>
  </si>
  <si>
    <r>
      <t>Bisher absolviertes Pensum, verglichen mit Vorgaben der Studienordnung</t>
    </r>
    <r>
      <rPr>
        <vertAlign val="superscript"/>
        <sz val="9"/>
        <rFont val="Arial"/>
        <family val="2"/>
      </rPr>
      <t>4)</t>
    </r>
  </si>
  <si>
    <t>Viel weniger/etwas weniger</t>
  </si>
  <si>
    <t>Etwa genauso viel</t>
  </si>
  <si>
    <t>Etwas mehr/viel mehr</t>
  </si>
  <si>
    <r>
      <t>Studienbindung: Anstrengung/Leistungsansprüche</t>
    </r>
    <r>
      <rPr>
        <vertAlign val="superscript"/>
        <sz val="9"/>
        <rFont val="Arial"/>
        <family val="2"/>
      </rPr>
      <t>5)</t>
    </r>
  </si>
  <si>
    <t>Liegt in hohem Maße vor</t>
  </si>
  <si>
    <r>
      <t>Studienbindung: Freude am/Identifikation mit dem Studium</t>
    </r>
    <r>
      <rPr>
        <vertAlign val="superscript"/>
        <sz val="9"/>
        <rFont val="Arial"/>
        <family val="2"/>
      </rPr>
      <t>6)</t>
    </r>
  </si>
  <si>
    <r>
      <t>Erreichte Studienleistung</t>
    </r>
    <r>
      <rPr>
        <vertAlign val="superscript"/>
        <sz val="9"/>
        <rFont val="Arial"/>
        <family val="2"/>
      </rPr>
      <t>7)</t>
    </r>
  </si>
  <si>
    <t>* Erhoben in der 3. Welle der Studierendenetappe des NEPS (Online-Befragung im dritten Semester).</t>
  </si>
  <si>
    <t>Durchschnittliche Note</t>
  </si>
  <si>
    <t>Median der Durchschnittsnote</t>
  </si>
  <si>
    <t>Mittelwert der Durchschnittsnote</t>
  </si>
  <si>
    <t>1) Summenscore aus drei Items zu Kenntnissen in Mathematik, Deutsch, Englisch; vierstufige Skalen mit Werten von 1 bis 4; Anteil der Befragten mit einem Mittelwert &gt;= 3. Einschließlich Studienabbrecher und -unterbrecher.</t>
  </si>
  <si>
    <t>2) Item: "Insgesamt war ich gut auf das Studium vorbereitet"; vierstufige Skala von 1="trifft gar nicht zu" bis 4="Trifft völlig zu". Einschließlich Studienabbrecher und -unterbrecher.</t>
  </si>
  <si>
    <t>4) Erhoben mit einer fünfstufigen Skala; Anteile der Werte 1 und 2 sowie Werte 4 und 5 zusammengefasst. Ohne Studienabbrecher und -unterbrecher.</t>
  </si>
  <si>
    <t>Fachhochschul-reife, ohne berufliche Ausbildung</t>
  </si>
  <si>
    <t>Fachhochschul-reife, mit beruflicher Ausbildung</t>
  </si>
  <si>
    <t>Beruflich Qualifizierte ohne schulische Studien-berechtigung</t>
  </si>
  <si>
    <t>Anzahl Fälle im Studienberechtigtenpanel</t>
  </si>
  <si>
    <t>Studienanfängerzahl aus</t>
  </si>
  <si>
    <r>
      <t>NW</t>
    </r>
    <r>
      <rPr>
        <vertAlign val="superscript"/>
        <sz val="9"/>
        <rFont val="Arial"/>
        <family val="2"/>
      </rPr>
      <t>10)</t>
    </r>
  </si>
  <si>
    <t>*  Studienanfängerinnen und -anfänger im ersten Hochschulsemester, einschließlich Verwaltungsfachhochschulen.
** Ohne Sonstige Fächer und Fächer außerhalb der Studienbereichsgliederung. 
1) Studienjahr = Sommer- plus nachfolgendes Wintersemester.
2) Vorläufiges Ergebnis.</t>
  </si>
  <si>
    <r>
      <t xml:space="preserve">* </t>
    </r>
    <r>
      <rPr>
        <sz val="8.5"/>
        <rFont val="Arial"/>
        <family val="2"/>
      </rPr>
      <t>Auf 100 gerundete Werte.</t>
    </r>
  </si>
  <si>
    <r>
      <t>Insgesamt, bereinigt um G8-Effekt</t>
    </r>
    <r>
      <rPr>
        <vertAlign val="superscript"/>
        <sz val="9"/>
        <rFont val="Arial"/>
        <family val="2"/>
      </rPr>
      <t>3)</t>
    </r>
  </si>
  <si>
    <r>
      <t>Insgesamt, ohne ausl. HZB</t>
    </r>
    <r>
      <rPr>
        <vertAlign val="superscript"/>
        <sz val="9"/>
        <rFont val="Arial"/>
        <family val="2"/>
      </rPr>
      <t>4)</t>
    </r>
  </si>
  <si>
    <r>
      <t>2013</t>
    </r>
    <r>
      <rPr>
        <vertAlign val="superscript"/>
        <sz val="9"/>
        <rFont val="Arial"/>
        <family val="2"/>
      </rPr>
      <t>5)</t>
    </r>
  </si>
  <si>
    <r>
      <t>BW</t>
    </r>
    <r>
      <rPr>
        <vertAlign val="superscript"/>
        <sz val="9"/>
        <rFont val="Arial"/>
        <family val="2"/>
      </rPr>
      <t>2)</t>
    </r>
  </si>
  <si>
    <r>
      <t>BE</t>
    </r>
    <r>
      <rPr>
        <vertAlign val="superscript"/>
        <sz val="9"/>
        <rFont val="Arial"/>
        <family val="2"/>
      </rPr>
      <t>2)</t>
    </r>
  </si>
  <si>
    <r>
      <t>BB</t>
    </r>
    <r>
      <rPr>
        <vertAlign val="superscript"/>
        <sz val="9"/>
        <rFont val="Arial"/>
        <family val="2"/>
      </rPr>
      <t>2)</t>
    </r>
  </si>
  <si>
    <r>
      <t>HB</t>
    </r>
    <r>
      <rPr>
        <vertAlign val="superscript"/>
        <sz val="9"/>
        <rFont val="Arial"/>
        <family val="2"/>
      </rPr>
      <t>2)</t>
    </r>
  </si>
  <si>
    <t>* Die Berufe wurden nach der Klassifizierung der Berufe, Ausgabe 1992, codiert und auf folgende Weise aggregiert: 
Fertigungsberufe: Berufsbereich III, Berufsgruppen 10 bis 55,
Technische Berufe: Berufsbereich IV, Berufsgruppen 62 bis 65,
Warenkaufleute: Berufsbereich V, Berufsgruppen 66 bis 68,
Bank-/Versicherungskaufleute: Berufsbereich V, Berufsgruppen 69 und 70,
Organisations-/Verwaltungs-/Büroberufe: Berufsbereich V, Berufsgruppen 75 bis 78,
Gesundheitsdienstberufe: Berufsbereich V, Berufsgruppe 85.</t>
  </si>
  <si>
    <t>Anzahl der Befragten</t>
  </si>
  <si>
    <t>Land               des Studien-orts</t>
  </si>
  <si>
    <t>Studienanfängerquote in %</t>
  </si>
  <si>
    <t>Deutsche und Ausländer zusammen</t>
  </si>
  <si>
    <t>Deutsche</t>
  </si>
  <si>
    <t>Alter von … bis unter … Jahren</t>
  </si>
  <si>
    <t>20–23 Jahre</t>
  </si>
  <si>
    <t>23–25 Jahre</t>
  </si>
  <si>
    <t>25–30 Jahre</t>
  </si>
  <si>
    <t>30–35 Jahre</t>
  </si>
  <si>
    <t>35–40 Jahre</t>
  </si>
  <si>
    <t>73-79</t>
  </si>
  <si>
    <t>81-86</t>
  </si>
  <si>
    <t>80-85</t>
  </si>
  <si>
    <t>76-83</t>
  </si>
  <si>
    <t>66-74</t>
  </si>
  <si>
    <t>66-75</t>
  </si>
  <si>
    <t>68-74</t>
  </si>
  <si>
    <t>70-75</t>
  </si>
  <si>
    <t>78-83</t>
  </si>
  <si>
    <t>69-76</t>
  </si>
  <si>
    <t>54-62</t>
  </si>
  <si>
    <t>83-88</t>
  </si>
  <si>
    <t>64-71</t>
  </si>
  <si>
    <t>77-83</t>
  </si>
  <si>
    <t>72-79</t>
  </si>
  <si>
    <t>* Studienanfängerinnen und  -anfänger im ersten Hochschulsemester, nur Erststudium, einschließlich Verwaltungsfachhochschulen.
Quelle: Statistische Ämter des Bundes und der Länder, Hochschulstatistik</t>
  </si>
  <si>
    <t>* Studienjahre: Sommer- und nachfolgendes Wintersemester.</t>
  </si>
  <si>
    <t>Quelle: OECD, Bildung auf einen Blick 2013, http://dx.doi.org/10.1787/888932850623</t>
  </si>
  <si>
    <t>Abb. F2-4A: Studierwahrscheinlichkeit* der Studienberechtigtenjahrgänge 1996 bis 2012 nach höchstem beruflichen Abschluss der Eltern (in %)</t>
  </si>
  <si>
    <r>
      <t>2012</t>
    </r>
    <r>
      <rPr>
        <vertAlign val="superscript"/>
        <sz val="9"/>
        <rFont val="Arial"/>
        <family val="2"/>
      </rPr>
      <t>1)</t>
    </r>
  </si>
  <si>
    <t>Tab. F2-3A: Zahl der Studienanfängerinnen und -anfänger*, Frauenanteil, Anteil Fachhochschule und Studienanfängerquote 1975 bis 2013</t>
  </si>
  <si>
    <t>Tab. F2-8web: Studienanfängerquote* für Deutsche und Ausländer insgesamt sowie nur für Deutsche 1995, 2000 und 2005 bis 2013 nach Ländern (in %)</t>
  </si>
  <si>
    <t>Tab. F2-9web: Referenzlinien des Hochschulpakts 2020* nach Ländern und vorausberechnete Studienanfängerzahl der KMK**</t>
  </si>
  <si>
    <t>Tab. F2-10web: Studienanfängeranteil an Fachhochschulen* 1995, 2000 und 2005 bis 2013 nach  Ländern</t>
  </si>
  <si>
    <t>Tab. F2-11web: Zahl der Studienanfängerinnen und -anfänger* 1995, 2000 und 2005 bis 2013 nach Ländern**</t>
  </si>
  <si>
    <r>
      <t>Tab. F2-23web: Nichttraditionelle Studienanfängerinnen und -anfänger*</t>
    </r>
    <r>
      <rPr>
        <b/>
        <sz val="11"/>
        <rFont val="Calibri"/>
        <family val="2"/>
      </rPr>
      <t xml:space="preserve"> 2010 bis 2012 nach Art der Hochschule und Trägerschaft </t>
    </r>
  </si>
  <si>
    <r>
      <t>Tab. F2-22web: Studienanfängerinnen und -anfänger*</t>
    </r>
    <r>
      <rPr>
        <b/>
        <sz val="11"/>
        <rFont val="Calibri"/>
        <family val="2"/>
      </rPr>
      <t xml:space="preserve"> 2012 nach Art der Studienberechtigung und Altersgruppen (in %)</t>
    </r>
  </si>
  <si>
    <t>Tab. F2-21web: Zusammensetzung der Studienanfängerinnen und -anfänger 2000 bis 2012* nach Art der Studienberechtigung und Hochschularten (in %)</t>
  </si>
  <si>
    <t>Tab. F2-18web: Deutsche Studienanfängerinnen und -anfänger mit abgeschlossener Berufsausbildung vor der Studienaufnahme nach Geschlecht und Art der Hochschule für die Wintersemester 1985/86 bis 2011/12</t>
  </si>
  <si>
    <t>Tab. F2-16web: Studienanfängerzahl*, Ausländer und Bildungsausländer** 1975 bis 2013</t>
  </si>
  <si>
    <t>Tab. F2-15web: Studienanfängerinnen und -anfänger* 2005 und 2008 bis 2012 nach Altersgruppen und Hochschulart (in %)</t>
  </si>
  <si>
    <t>Tab. F2-14web: Anteil der Studienanfängerinnen und -anfänger* in Bachelorstudiengängen 2000 bis 2012 nach Fächergruppen** und Art der Hochschule (in %)</t>
  </si>
  <si>
    <t>Tab. F2-13web: Studienanfängerinnen und -anfänger* 1975 bis 2013 nach Fächergruppen** (in %)</t>
  </si>
  <si>
    <t>Tab. F2-12web: Wanderung der Studienanfängerinnen und -anfänger zwischen Westdeutschland (W), Ostdeutschland (O)* und Berlin (BE) in den Wintersemestern 2009/10 bis 2012/13 nach Geschlecht und Ort des Erwerbs der Studienberechtigung</t>
  </si>
  <si>
    <t>Baden-Württemberg</t>
  </si>
  <si>
    <t>3) Prognosewerte auf Basis des DZHW-Studienberechtigtenpanels; Befragungen der zweiten Welle, 6 Monate nach Schulabgang (2010: 8.636 Befragte; 2012: 11.686 Befragte). Ausgewiesen ist die Bandbreite von Minimal- (Studium bereits aufgenommen oder sicher) und Maximalquote (Minimalquote plus Studienaufnahme wahrscheinlich oder alternativ geplant). Mit diesem Verfahren werden mehrere Jahre in der Zukunft liegende Studienentscheidungen möglicherweise nicht erfasst.</t>
  </si>
  <si>
    <t>Studienanfängerinnen und -anfänger</t>
  </si>
  <si>
    <t>(--&gt; Tab. F2-5web)</t>
  </si>
  <si>
    <t>Technischen, handwerklichen und Produktionsberufen</t>
  </si>
  <si>
    <t>58 (1,4)</t>
  </si>
  <si>
    <t>in % (Standardfehler in Klammern)</t>
  </si>
  <si>
    <t>Fehlende Werte</t>
  </si>
  <si>
    <t>73 (2,5)</t>
  </si>
  <si>
    <t>60 (2,0)</t>
  </si>
  <si>
    <t>48 (2,8)</t>
  </si>
  <si>
    <t>25 (4,6)</t>
  </si>
  <si>
    <t>69 (1,5)</t>
  </si>
  <si>
    <t>79 (2,1)</t>
  </si>
  <si>
    <t>65 (2,8)</t>
  </si>
  <si>
    <t>54 (4,3)</t>
  </si>
  <si>
    <t>37 (4,2)</t>
  </si>
  <si>
    <t>61 (2,1)</t>
  </si>
  <si>
    <t>65 (3,5)</t>
  </si>
  <si>
    <t>61 (3,9)</t>
  </si>
  <si>
    <t>60 (3,8)</t>
  </si>
  <si>
    <t>Beruflich Qualifizierte (ohne schulische HZB)</t>
  </si>
  <si>
    <t>61 (2,6)</t>
  </si>
  <si>
    <t>62 (3,6)</t>
  </si>
  <si>
    <t>Tab. F2-24web: Fachliche Affinität zwischen Ausbildungsberuf und Studienfach* 2010 nach Art der Hochschulzugangsberechtigung und Berufsbereichen**</t>
  </si>
  <si>
    <t xml:space="preserve">7) Item: "Mit welcher Note wurden Ihre bisherigen Studienleistungen im Durchschnitt bewertet?" Ohne Studienabbrecher und -unterbrecher.
Der erhöhte Anteil fehlender Werte geht zum größten Teil auf Befragte zurück, die bisher keine Noten erhalten haben oder eine durchschnittliche Note nicht angeben können. </t>
  </si>
  <si>
    <t>73 (0,6)</t>
  </si>
  <si>
    <t>58 (1,6)</t>
  </si>
  <si>
    <t>61 (2,7)</t>
  </si>
  <si>
    <t>49 (2,2)</t>
  </si>
  <si>
    <t>31 (2,4)</t>
  </si>
  <si>
    <t>71 (0,6)</t>
  </si>
  <si>
    <t>68 (1,6)</t>
  </si>
  <si>
    <t>59 (2,7)</t>
  </si>
  <si>
    <t>65 (2,1)</t>
  </si>
  <si>
    <t>50 (2,6)</t>
  </si>
  <si>
    <t>43 (0,6)</t>
  </si>
  <si>
    <t>50 (1,7)</t>
  </si>
  <si>
    <t>38 (2,7)</t>
  </si>
  <si>
    <t>48 (2,2)</t>
  </si>
  <si>
    <t>54 (2,7)</t>
  </si>
  <si>
    <t>22 (0,5)</t>
  </si>
  <si>
    <t>24 (1,5)</t>
  </si>
  <si>
    <t>34 (2,8)</t>
  </si>
  <si>
    <t>25 (2,0)</t>
  </si>
  <si>
    <t>56 (0,7)</t>
  </si>
  <si>
    <t>55 (1,7)</t>
  </si>
  <si>
    <t>49 (2,9)</t>
  </si>
  <si>
    <t>56 (2,2)</t>
  </si>
  <si>
    <t>53 (2,7)</t>
  </si>
  <si>
    <t>21 (1,4)</t>
  </si>
  <si>
    <t>17 (2,1)</t>
  </si>
  <si>
    <t>18 (1,7)</t>
  </si>
  <si>
    <t>18 (2,0)</t>
  </si>
  <si>
    <t>67 (0,6)</t>
  </si>
  <si>
    <t>7 (1,5)</t>
  </si>
  <si>
    <t>66 (2,7)</t>
  </si>
  <si>
    <t>77 (2,3)</t>
  </si>
  <si>
    <t>77 (0,6)</t>
  </si>
  <si>
    <t>79 (1,4)</t>
  </si>
  <si>
    <t>74 (2,5)</t>
  </si>
  <si>
    <t>82 (1,7)</t>
  </si>
  <si>
    <t>84 (1,9)</t>
  </si>
  <si>
    <t>2,3 (0,01)</t>
  </si>
  <si>
    <t>2,2 (0,02)</t>
  </si>
  <si>
    <t>2,5 (0,04)</t>
  </si>
  <si>
    <t>2,4 (0,03)</t>
  </si>
  <si>
    <t>2,4 (0,05)</t>
  </si>
  <si>
    <t>Quelle: DZHW, Studienberechtigtenpanel</t>
  </si>
  <si>
    <t>Ländern</t>
  </si>
  <si>
    <t>Geschlecht</t>
  </si>
  <si>
    <t>Art der Hochschulreife</t>
  </si>
  <si>
    <t>Geschlecht und Art der Hochschulreife</t>
  </si>
  <si>
    <t>Ohne Migration</t>
  </si>
  <si>
    <t>Mit Migration</t>
  </si>
  <si>
    <t>Tab. F2-4web: Zeitstruktur des Übergangs in die Hochschule* 1990 bis 2012  nach Geschlecht und nach Art der Hochschulreife</t>
  </si>
  <si>
    <t>1) Ohne Saarland.</t>
  </si>
  <si>
    <t>Tab. F2-7web: Auslandsmobilität im Studium 2009 und 2012 nach Bildungsstand der Eltern* (in %)</t>
  </si>
  <si>
    <t>Bildungsstand</t>
  </si>
  <si>
    <t>* Studienanfängerquote nach Land des Studienorts (Anteil der Studienanfängerinnen und -anfänger im Land an der Bevölkerung des entsprechenden Geburtsjahres); ab 2009 in Klammern die um den G8-Effekt korrigierten Quoten. Stand der Quotenberechnung: Februar 2014. 
1) Studienjahr = Sommer- und nachfolgendes Wintersemester.
2) Baden-Württemberg, Berlin, Brandenburg und Bremen: Doppelter Abiturjahrgang 2012.
3) Bayern und Niedersachsen: Doppelter Abiturjahrgang 2011.
4) Hamburg: Doppelter Abiturjahrgang 2010.
5) Mecklenburg-Vorpommern: Doppelter Abiturjahrgang 2008.
6) Saarland: Doppelter Abiturjahrgang 2009.
7) Sachsen-Anhalt: Doppelter Abiturjahrgang 2007.</t>
  </si>
  <si>
    <t>* Stand 2013.
** Für 2014 plant die KMK, eine Fortschreibung der KMK-Vorausberechnungen zur Entwicklung der Studienanfängerzahlen bis zum Jahr 2025 vorzulegen.</t>
  </si>
  <si>
    <t xml:space="preserve"> in %</t>
  </si>
  <si>
    <r>
      <t>Studien-anfänger- innen und        -anfänger insgesamt</t>
    </r>
    <r>
      <rPr>
        <vertAlign val="superscript"/>
        <sz val="9"/>
        <rFont val="Arial"/>
        <family val="2"/>
      </rPr>
      <t>2)</t>
    </r>
  </si>
  <si>
    <t>in % (Standardfehler)</t>
  </si>
  <si>
    <r>
      <t>Davon Beruflich Qualifizierte ohne Aufstiegsfortbildung</t>
    </r>
    <r>
      <rPr>
        <vertAlign val="superscript"/>
        <sz val="9"/>
        <rFont val="Arial"/>
        <family val="2"/>
      </rPr>
      <t>1)</t>
    </r>
  </si>
  <si>
    <r>
      <t>Tab. F2-25web: Bewertung der Studienvorbereitung und Studienleistungen* der Studienanfängerkohorte des Wintersemesters 2010 nach Art des Hochschulzugangs</t>
    </r>
    <r>
      <rPr>
        <b/>
        <sz val="11"/>
        <rFont val="Calibri"/>
        <family val="2"/>
      </rPr>
      <t xml:space="preserve"> </t>
    </r>
  </si>
  <si>
    <t>Tab. F2-26web: Studienanfängerquoten* im Tertiärbereich  (ISCED 5A) in ausgewählten OECD-Staaten 1995 und 2000 bis 2011 (in %)</t>
  </si>
  <si>
    <t>Höchster beruflicher Abschluss der Eltern</t>
  </si>
  <si>
    <t>Tab. F2-5web: Studierwahrscheinlichkeit* der Studienberechtigtenjahrgänge 1996 bis 2012 nach höchstem beruflichen Abschluss der Eltern (in %)</t>
  </si>
  <si>
    <t>Tab. F2-6web: Regionale Mobilität bei der Studienaufnahme 2012 nach Bildungsstand der Eltern (in %)</t>
  </si>
  <si>
    <t>Tab. F2-17web: Anzahl der bildungsausländischen Studienanfängerinnen und -anfänger* und Anteil derer aus den 12 wichtigsten Herkunftsstaaten** sowie für ausgewählte Staatengruppen 1997 bis 2012</t>
  </si>
  <si>
    <t>Tab. F2-20web: Deutsche Studienanfängerinnen und -anfänger mit abgeschlossener Berufsausbildung 1995/96 bis 2011/12 nach Studienfachrichtung (in %)</t>
  </si>
  <si>
    <t>Darunter nur deutsche Studierende</t>
  </si>
  <si>
    <r>
      <t>Prognosewerte</t>
    </r>
    <r>
      <rPr>
        <vertAlign val="superscript"/>
        <sz val="9"/>
        <rFont val="Arial"/>
        <family val="2"/>
      </rPr>
      <t>3)</t>
    </r>
  </si>
  <si>
    <t>* Allgemeine Hochschulreife einschließlich fachgebundener Hochschulreife.</t>
  </si>
  <si>
    <t>Quelle: Statistische Ämter des Bundes und der Länder, Hochschulstatistik; DZHW, Studienberechtigtenpanel</t>
  </si>
  <si>
    <t>1) Für Baden-Württemberg Referenzwerte einschließlich der Dualen Hochschule Baden-Württemberg.
2) Bei gleichmäßiger Verteilung der im Hochschulpakt zusätzlich vereinbarten Studienanfängerplätze auf die Jahre 2011 bis 2015. Der Berechnung wird die Obergrenze der zusätzlichen Studienanfängerplätze (623.787) zugrunde gelegt. 
3) Studienanfängerzahl 2013: Vorläufiger Wert.
Quellen: Verwaltungsvereinbarung zwischen Bund und Ländern gemäß Artikel 91 b Abs. 1 Nr. 2 des Grundgesetzes über den Hochschulpakt 2020 (zweite Programmphase) vom 24. Juni 2009, BAnz Nr. 103 vom 16. Juli 2009, Seite 2419, zuletzt geändert durch Beschluss der Regierungschefinnen und Regierungschefs von Bund und Ländern vom 13.Juni 2013 
(http://www.gwk-bonn.de/fileadmin/Papers/HSPA-II-BLV-2013.pdf, Zugriff am 31.1.2014)
KMK, Vorausberechnung der Studienanfängerzahlen 2012-2015, Fortschreibung, Stand 8.5.2014 
(http://www.kmk.org/statistik/hochschule/statistische-veroeffentlichungen/vorausberechnung-der-studienanfaengerzahlen-2014-bis-2025.html, Zugriff am 12.5.2014)
Statistische Ämter des Bundes und der Länder, Hochschulstatistik, eigene Berechnungen</t>
  </si>
  <si>
    <t>Studienanfängerzahl an Fachhochschulen (Index 2000=100)</t>
  </si>
  <si>
    <t>Studienanfängerzahl an Universitäten (Index 2000=100)</t>
  </si>
  <si>
    <t>Studienanfängerzahl an den Hochschulen insgesamt (Index 2000=100)</t>
  </si>
  <si>
    <t>Quelle: DZHW, Studienanfängerbefragung</t>
  </si>
  <si>
    <t>Tabellen/Abbildungen aus dem Anhang der Buchpublikation</t>
  </si>
  <si>
    <t>Ergänzende Tabellen/Abbildungen im Internet</t>
  </si>
  <si>
    <t>Abb. F2-4A: Studierwahrscheinlichkeit der Studienberechtigtenjahrgänge 1996 bis 2012 nach höchstem beruflichen Abschluss der Eltern (in %)</t>
  </si>
  <si>
    <t>Tab. F2-1A: Studienberechtigte und Studienberechtigtenquote 1995, 2000 und 2005 bis 2012 nach Art der Hochschulreife und Geschlecht</t>
  </si>
  <si>
    <t>Tab. F2-3A: Zahl der Studienanfängerinnen und -anfänger, Frauenanteil, Anteil Fachhochschule und Studienanfängerquote 1975 bis 2013</t>
  </si>
  <si>
    <t>Tab. F2-4web: Zeitstruktur des Übergangs in die Hochschule 1990 bis 2012  nach Geschlecht und nach Art der Hochschulreife</t>
  </si>
  <si>
    <t>Tab. F2-5web: Studierwahrscheinlichkeit der Studienberechtigtenjahrgänge 1996 bis 2012 nach höchstem beruflichen Abschluss der Eltern (in %)</t>
  </si>
  <si>
    <t>Tab. F2-7web: Auslandsmobilität im Studium 2009 und 2012 nach Bildungsstand der Eltern (in %)</t>
  </si>
  <si>
    <t>Tab. F2-8web: Studienanfängerquote für Deutsche und Ausländer insgesamt sowie nur für Deutsche 1995, 2000 und 2005 bis 2013 nach Ländern (in %)</t>
  </si>
  <si>
    <t>Tab. F2-9web: Referenzlinien des Hochschulpakts 2020 nach Ländern und vorausberechnete Studienanfängerzahl der KMK</t>
  </si>
  <si>
    <t>Tab. F2-10web: Studienanfängeranteil an Fachhochschulen 1995, 2000 und 2005 bis 2013 nach  Ländern</t>
  </si>
  <si>
    <t>Tab. F2-11web: Zahl der Studienanfängerinnen und -anfänger 1995, 2000 und 2005 bis 2013 nach Ländern</t>
  </si>
  <si>
    <t>Tab. F2-12web: Wanderung der Studienanfängerinnen und -anfänger zwischen Westdeutschland (W), Ostdeutschland (O) und Berlin (BE) in den Wintersemestern 2009/10 bis 2012/13 nach Geschlecht und Ort des Erwerbs der Studienberechtigung</t>
  </si>
  <si>
    <t>Tab. F2-13web: Studienanfängerinnen und -anfänger 1975 bis 2013 nach Fächergruppen (in %)</t>
  </si>
  <si>
    <t>Tab. F2-14web: Anteil der Studienanfängerinnen und -anfänger in Bachelorstudiengängen 2000 bis 2012 nach Fächergruppen und Art der Hochschule (in %)</t>
  </si>
  <si>
    <t>Tab. F2-15web: Studienanfängerinnen und -anfänger 2005 und 2008 bis 2012 nach Altersgruppen und Hochschulart (in %)</t>
  </si>
  <si>
    <t>Tab. F2-16web: Studienanfängerzahl, Ausländer und Bildungsausländer1975 bis 2013</t>
  </si>
  <si>
    <t>Tab. F2-17web: Anzahl der bildungsausländischen Studienanfängerinnen und -anfänger und Anteil derer aus den 12 wichtigsten Herkunftsstaaten sowie für ausgewählte Staatengruppen 1997 bis 2012</t>
  </si>
  <si>
    <t>in%</t>
  </si>
  <si>
    <t>Tab. F2-19web: Deutsche Studienanfängerinnen und -anfänger in den Wintersemestern 1995/96, 2000/01, 2005/06, 2009/10 und 2011/12 nach ausgewählten Berufsgruppen des erlernten Berufs und Studienfachrichtung (in %)</t>
  </si>
  <si>
    <t>Tab. F2-21web: Zusammensetzung der Studienanfängerinnen und -anfänger 2000 bis 2012 nach Art der Studienberechtigung und Hochschularten (in %)</t>
  </si>
  <si>
    <t>Tab. F2-22web: Studienanfängerinnen und -anfänger 2012 nach Art der Studienberechtigung und Altersgruppen (in %)</t>
  </si>
  <si>
    <t xml:space="preserve">Tab. F2-23web: Nichttraditionelle Studienanfängerinnen und -anfänger 2010 bis 2012 nach Art der Hochschule und Trägerschaft </t>
  </si>
  <si>
    <t>Tab. F2-24web: Fachliche Affinität zwischen Ausbildungsberuf und Studienfach 2010 nach Art der Hochschulzugangsberechtigung und Berufsbereichen</t>
  </si>
  <si>
    <t xml:space="preserve">Tab. F2-25web: Bewertung der Studienvorbereitung und Studienleistungen der Studienanfängerkohorte des Wintersemesters 2010 nach Art des Hochschulzugangs </t>
  </si>
  <si>
    <t>Tab. F2-26web: Studienanfängerquoten im Tertiärbereich  (ISCED 5A) in ausgewählten OECD-Staaten 1995 und 2000 bis 2011 (in %)</t>
  </si>
  <si>
    <t>(--&gt; Tab. F2-18web)</t>
  </si>
  <si>
    <t>Tab. F2-1A: Studienberechtigte und Studienberechtigtenquote 1995 und 2000 bis 2012 nach Art der Hochschulreife* und Geschlecht</t>
  </si>
  <si>
    <r>
      <t>Saarland</t>
    </r>
    <r>
      <rPr>
        <vertAlign val="superscript"/>
        <sz val="9"/>
        <rFont val="Arial"/>
        <family val="2"/>
      </rPr>
      <t>4)</t>
    </r>
  </si>
  <si>
    <t>4) Das Saarland war an der Studienberechtigtenbefragung 2012 nicht beteiligt.</t>
  </si>
  <si>
    <t>5) Werte der DZHW-Prognosen einschließlich Schulabgängerinnen und -abgängern mit schulischem Teil der Fachhochschulreife.</t>
  </si>
  <si>
    <r>
      <t>Fachhochschulreife</t>
    </r>
    <r>
      <rPr>
        <vertAlign val="superscript"/>
        <sz val="9"/>
        <rFont val="Arial"/>
        <family val="2"/>
      </rPr>
      <t>5)</t>
    </r>
  </si>
  <si>
    <r>
      <t>Männer mit Fachhochschulreife</t>
    </r>
    <r>
      <rPr>
        <vertAlign val="superscript"/>
        <sz val="9"/>
        <rFont val="Arial"/>
        <family val="2"/>
      </rPr>
      <t>5)</t>
    </r>
  </si>
  <si>
    <r>
      <t>Frauen mit Fachhochschulreife</t>
    </r>
    <r>
      <rPr>
        <vertAlign val="superscript"/>
        <sz val="9"/>
        <rFont val="Arial"/>
        <family val="2"/>
      </rPr>
      <t>5)</t>
    </r>
  </si>
  <si>
    <r>
      <t>Migrationshintergrund</t>
    </r>
    <r>
      <rPr>
        <vertAlign val="superscript"/>
        <sz val="9"/>
        <rFont val="Arial"/>
        <family val="2"/>
      </rPr>
      <t>6)</t>
    </r>
  </si>
  <si>
    <r>
      <t>Aus den Anwerbestaaten</t>
    </r>
    <r>
      <rPr>
        <vertAlign val="superscript"/>
        <sz val="9"/>
        <rFont val="Antique Olive Compact"/>
        <family val="2"/>
      </rPr>
      <t>7)</t>
    </r>
  </si>
  <si>
    <t>6) Übergangsquoten nach dem Migrationshintergrund können nur mit dem DZHW-Studienberechtigtenpanel ausgewiesen werden. Als Studienberechtigte mit einem Migrationshintergrund werden im DZHW-Studienberechtigtenpanel Personen definiert, die eine ausländische oder doppelte Staatsangehörigkeit besitzen oder von denen mindestens ein Elternteil im Ausland geboren wurde oder in deren Elternhaus kein Deutsch bzw. Deutsch und eine andere Sprache gesprochen wird. Nach dieser Abgrenzung haben 19 % der Studienberechtigten des Jahrgangs 2012 einen Migrationshintergrund.</t>
  </si>
  <si>
    <t>7) Frühere Anwerbestaaten: Portugal, Spanien, Italien, Jugoslawien, Griechenland, Türkei.</t>
  </si>
  <si>
    <t>Tab. F2-19web: Deutsche Studienanfängerinnen und -anfänger mit abgeschlossener Berufsausbildung 1995/96 bis 2011/12 nach Studienfachrichtung (in %)</t>
  </si>
  <si>
    <t>Tab. F2-20web: Deutsche Studienanfängerinnen und -anfänger in den Wintersemestern 1995/96, 2000/01, 2005/06, 2009/10 und 2011/12 nach ausgewählten Berufsgruppen* des erlernten Berufs und Studienfachrichtung (in %)</t>
  </si>
  <si>
    <t xml:space="preserve">* Prognosewerte auf Grundlage eines multivariaten Modells (binäre logistische Regression). Angegeben sind vorhergesagte Übergangsquoten nach dem höchsten beruflichen Abschluss der Eltern, wenn die Einflüsse des Geschlechts, der Schulabschlussnote, des Alters, der besuchten Schulart (allgemeinbildend/berufsbildend), des Landes des Erwerbs der Hochschulreife konstant gesetzt werden. Ohne Studienberechtigte, die nur den schulischen Teil der Fachhochschulreife erworben haben. </t>
  </si>
  <si>
    <t>* Studienanfängerinnen und  -anfänger im ersten Hochschulsemester, einschließlich Verwaltungsfachhochschulen.
1) Vorläufiges Ergebnis.
Quelle: Statistische Ämter des Bundes und der Länder, Hochschulstatistik</t>
  </si>
  <si>
    <t>* Studienanfängerinnen und -anfänger im ersten Hochschulsemester, einschließlich Verwaltungsfachhochschulen.
1) Studienjahr = Sommer- plus nachfolgendes Wintersemester.
2) Berechnung nach dem OECD-Verfahren, einschließlich Verwaltungsfachhochschulen; neu berechnete Quoten, Stand Februar 2014.
3) Quoten für 2007 und 2008 nicht neu berechnet. 
4) Quoten für 2006, 2007 und 2008 nicht neu berechnet.
5) Vorläufiges Ergebnis.</t>
  </si>
  <si>
    <t>* Studienanfängerinnen und  -anfänger im ersten Hochschulsemester, einschließlich Verwaltungsfachhochschulen.
** Fett gesetzte Zahlen zeigen das Jahr an, in dem in einem Land der doppelte Abiturjahrgang die Schulen verlassen hat.
1) Studienjahr = Sommer- und nachfolgendes Wintersemester.
2) Vorläufiges Ergebnis.
3) Baden-Württemberg, Bremen, Berlin, Brandenburg: Doppelter Abiturjahrgang 2012.
4) Hessen: Doppelter Abiturjahrgang 2012 an 10%, 2013 an 60% der Schulen.
5) Bayern und Niedersachsen: Doppelter Abiturjahrgang 2011.
6) Hamburg: Doppelter Abiturjahrgang 2010.
7) Mecklenburg-Vorpommern: Doppelter Abiturjahrgang 2008.
8) Saarland: Doppelter Abiturjahrgang 2009.
9) Sachsen-Anhalt: Doppelter Abiturjahrgang 2007.
10) Nordrhein-Westfalen: Doppelter Abiturjahrgang 2013.</t>
  </si>
  <si>
    <t>Abb. F2-5A: Deutsche Studienanfängerinnen und -anfänger mit abgeschlossener Berufsausbildung vor der Studienaufnahme nach Geschlecht und Art der Hochschulreife, Wintersemester 1985/86 bis 2011/12 (in %)</t>
  </si>
  <si>
    <t xml:space="preserve">Lesebeispiel: Insgesamt studieren 39% der Studierenden aus einem akademischen Elternhaus im Erststudium in einem anderen Land als dem des Erwerbs der Hochschulzugangsberechtigung. Bei den Studierenden aus Elternhäusern, in denen kein Elternteil ein Hochschulstudium abgeschlossen hat, sind es 29%. 
1) Ohne Universität Hamburg.
Quelle: DSW/DZHW, 20. Sozialerhebung
</t>
  </si>
  <si>
    <t>* Zur Bestimmung des Bildungsstandes werden die beruflichen Abschlüsse der Eltern herangezogen. Niedrig: Ein Elternteil ohne Berufsabschluss, ein Elternteil mit beruflicher Ausbildung oder Fachschulabschluss; mittel: beide Elternteile mit beruflichem Ausbildungsabschluss oder Fachschulabschluss; gehoben: ein Elternteil mit akademischem Abschluss; hoch: beide Elternteile mit akademischem Abschluss. Vgl. Middendorf, E., Apolinarski, B., Poskowsky, J., Kandulla, M. &amp; Netz, N. (2012). Die wirtschaftliche und soziale Lage der Studierenden in Deutschland 2012. 20. Sozialerhebung des deutschen Studentenwerks. Berlin, S. 617 f.
1) Einschließlich Sprachkurse und sonstige Auslandsaufenthalte.
Quelle: DSW/DZHW, 20. Sozialerhebung</t>
  </si>
  <si>
    <t>Quelle: Statistische Ämter des Bundes und der Länder, Hochschulstatistik, Recherche in DZHW-ICEland</t>
  </si>
  <si>
    <t>* Studienanfängerinnen und -anfänger im ersten Hochschulsemester, einschließlich Verwaltungsfachhochschulen.
** Studienanfängerinnen und -anfänger, Studierende bzw. Absolventinnen und Absolventen mit ausländischer Staatsangehörigkeit, die ihre Studienberechtigung in Deutschland erworben haben, werden als Bildungsinländer bezeichnet. Davon zu unterscheiden sind Personen mit im Ausland erworbener Studienberechtigung, die zum Studium nach Deutschland gekommen sind (Bildungsausländer). 
1) Studienjahr = Sommer- plus nachfolgendes Wintersemester.
2) Einschließlich Verwaltungsfachhochschulen.
3) Vorläufiges Ergebnis.</t>
  </si>
  <si>
    <t>Quelle: DZHW, Studienanfängerbefragung; Statistische Ämter des Bundes und der Länder, Hochschulstatistik, eigene Berechnungen</t>
  </si>
  <si>
    <t>* Die Affinität wird zwischen Berufshauptgruppen des erlernten Berufs und Fächergruppe des Studiums bestimmt.Haben Befragte mehr als eine berufliche Ausbildung, wird die Affinität für alle Berufe geprüft. 
** Aggregierte Berufsbereiche nach KldB 2010.
1) Diese beruflich Qualifizierten können in den meisten Ländern bzw. ohne eine Zusatzprüfung (wie z.B. die Immaturenprüfung in Niedersachsen) nur Fächer studieren, die eine fachliche Affinität zum Ausbildungsberuf aufweisen.
2) Beruflich Qualifizierte, die eine Aufstiegsfortbildung haben (z.B. einen Meister- oder Technikerabschluss) oder eine Fachschule abgeschlossen haben, stehen in den meisten Ländern alle Studienfächer offen. 
Quelle: LIfBi, NEPS, Startkohorte 5, Welle 1 (Rekrutierung/CATI-Interview), gewichtete Auswertung (dx.doi.org/10.5157/NEPS:SC5:3.1.0)</t>
  </si>
  <si>
    <t>Quelle: LIfBi, NEPS, Startkohorte 5, Welle 1 (Rekrutierung/CATI-Interview) und Welle 3 (online-Befragung), gewichtete Auswertungen,  (dx.doi.org/10.5157/NEPS:SC5:3.1.0)</t>
  </si>
  <si>
    <t>Quelle: Statistische Ämter des Bundes und der Länder, Hochschulstatistik, Recherche in DZHW-ICEland, eigene Berechnungen</t>
  </si>
  <si>
    <t>Quelle: Statistisches Bundesamt, Hochschulstatistik, Recherche in DZHW-ICEland</t>
  </si>
  <si>
    <t>Inhalt</t>
  </si>
  <si>
    <t>2 - 4</t>
  </si>
  <si>
    <t>1 - 2</t>
  </si>
  <si>
    <t>4 - 8</t>
  </si>
  <si>
    <t>29 (2,5)</t>
  </si>
  <si>
    <t>6 - 12</t>
  </si>
  <si>
    <t>5 - 8</t>
  </si>
  <si>
    <t>23 - 30</t>
  </si>
  <si>
    <t>3) Item: "Meine Leistungen im Studium sind besser, als ich ursprünglich erwartet hatte";  vierstufige Skala von 1="trifft gar nicht zu" bis 4="trifft völlig zu". Einschließlich Studienunterbrecher, ohne Studienabbrecher.</t>
  </si>
  <si>
    <t>5) Summenscore von drei Items: "Ich investiere viel Energie, um in meinem Studium erfolgreich zu sein", "Ich tue für mein Studium nicht mehr, als unbedingt erforderlich" (umgepolt), "Wenn es um Leistungen in meinem Studium geht, stelle ich an mich höchste Ansprüche"; fünfstufige Skalen von 1="trifft gar nicht zu" bis 5="trifft völlig zu"; Anteil der Befragten mit einem Mittelwert &gt; 3 in %. Einschließlich Studienunterbrecher, ohne Studienabbrecher.</t>
  </si>
  <si>
    <t>6) Summenscore von drei Items: "Ich kann mich mit meinem Studium voll identifzieren", "Mein Studium bereitet mir sehr viel Freude", "Offen gestanden, macht mir mein Studium wenig Freude" (umgepolt); fünfstufige Skalen von 1="trifft gar nicht zu" bis 5="trifft völlig zu"; Anteil der Befragten mit einem Mittelwert &gt; 3 in %. Einschließlich Studienunterbrecher, ohne Studienabbrecher.</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</si>
</sst>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2" formatCode="_(&quot;$&quot;* #,##0_);_(&quot;$&quot;* \(#,##0\);_(&quot;$&quot;* &quot;-&quot;_);_(@_)"/>
    <numFmt numFmtId="173" formatCode="_(* #,##0_);_(* \(#,##0\);_(* &quot;-&quot;_);_(@_)"/>
    <numFmt numFmtId="174" formatCode="_(&quot;$&quot;* #,##0.00_);_(&quot;$&quot;* \(#,##0.00\);_(&quot;$&quot;* &quot;-&quot;??_);_(@_)"/>
    <numFmt numFmtId="175" formatCode="_(* #,##0.00_);_(* \(#,##0.00\);_(* &quot;-&quot;??_);_(@_)"/>
    <numFmt numFmtId="176" formatCode="0.0"/>
    <numFmt numFmtId="177" formatCode="_.* #\ ###\ ##0_.;\.* #\ ###\ ##0_.;_.* &quot;.&quot;_.;_.@_."/>
    <numFmt numFmtId="178" formatCode="#\ ###\ ##0;\-#\ ###\ ##0;\-;@"/>
    <numFmt numFmtId="179" formatCode="_-* #,##0.00\ [$€-1]_-;\-* #,##0.00\ [$€-1]_-;_-* &quot;-&quot;??\ [$€-1]_-"/>
    <numFmt numFmtId="180" formatCode="##\ ##"/>
    <numFmt numFmtId="181" formatCode="##\ ##\ #"/>
    <numFmt numFmtId="182" formatCode="##\ ##\ ##"/>
    <numFmt numFmtId="183" formatCode="##\ ##\ ##\ ###"/>
    <numFmt numFmtId="184" formatCode="\ \ \ @\ *."/>
    <numFmt numFmtId="185" formatCode="_-* #\ ##0_-;\-* #\ ##0_-;_-* &quot;-&quot;_-;_-@_-"/>
    <numFmt numFmtId="186" formatCode="_(* #,##0_);_(* \(#,##0\);_(* &quot;-&quot;??_);_(@_)"/>
    <numFmt numFmtId="188" formatCode="#,##0.0"/>
    <numFmt numFmtId="201" formatCode="0.0000"/>
    <numFmt numFmtId="208" formatCode="_-* #\ ##0.0_-;\-* #\ ##0.0_-;_-* &quot;-&quot;_-;_-@_-"/>
    <numFmt numFmtId="210" formatCode="#\ ###\ ##0.0;\-#\ ###\ ##0.0;\-;@"/>
    <numFmt numFmtId="213" formatCode="\(##.0\)"/>
    <numFmt numFmtId="215" formatCode="\+#,##0.0"/>
  </numFmts>
  <fonts count="79">
    <font>
      <sz val="10"/>
      <name val="Arial"/>
    </font>
    <font>
      <sz val="10"/>
      <name val="Arial"/>
      <family val="2"/>
    </font>
    <font>
      <b/>
      <sz val="11"/>
      <name val="Arial"/>
      <family val="2"/>
    </font>
    <font>
      <sz val="11"/>
      <name val="Arial"/>
      <family val="2"/>
    </font>
    <font>
      <u/>
      <sz val="10"/>
      <color indexed="12"/>
      <name val="Arial"/>
      <family val="2"/>
    </font>
    <font>
      <sz val="11"/>
      <name val="Arial"/>
      <family val="2"/>
    </font>
    <font>
      <b/>
      <sz val="9"/>
      <name val="Arial"/>
      <family val="2"/>
    </font>
    <font>
      <sz val="9"/>
      <name val="Arial"/>
      <family val="2"/>
    </font>
    <font>
      <b/>
      <sz val="9"/>
      <name val="Symbol"/>
      <family val="1"/>
    </font>
    <font>
      <sz val="10"/>
      <name val="Arial"/>
      <family val="2"/>
    </font>
    <font>
      <sz val="9"/>
      <color indexed="8"/>
      <name val="Arial"/>
      <family val="2"/>
    </font>
    <font>
      <sz val="8"/>
      <name val="Arial"/>
      <family val="2"/>
    </font>
    <font>
      <sz val="8.5"/>
      <name val="Arial"/>
      <family val="2"/>
    </font>
    <font>
      <vertAlign val="superscript"/>
      <sz val="9"/>
      <name val="Arial"/>
      <family val="2"/>
    </font>
    <font>
      <sz val="9"/>
      <name val="Symbol"/>
      <family val="1"/>
    </font>
    <font>
      <sz val="8"/>
      <name val="Arial"/>
      <family val="2"/>
    </font>
    <font>
      <b/>
      <sz val="10"/>
      <name val="Arial"/>
      <family val="2"/>
    </font>
    <font>
      <sz val="8"/>
      <name val="MetaNormalLF-Roman"/>
      <family val="2"/>
    </font>
    <font>
      <sz val="10"/>
      <color indexed="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name val="Calibri"/>
      <family val="2"/>
    </font>
    <font>
      <sz val="10"/>
      <color indexed="8"/>
      <name val="Arial"/>
      <family val="2"/>
    </font>
    <font>
      <b/>
      <sz val="10"/>
      <name val="Arial"/>
      <family val="2"/>
    </font>
    <font>
      <sz val="10"/>
      <name val="Arial"/>
      <family val="2"/>
    </font>
    <font>
      <vertAlign val="superscript"/>
      <sz val="9"/>
      <name val="Antique Olive Compact"/>
      <family val="2"/>
    </font>
    <font>
      <sz val="10"/>
      <name val="Arial"/>
      <family val="2"/>
    </font>
    <font>
      <sz val="10"/>
      <name val="Helv"/>
    </font>
    <font>
      <sz val="9"/>
      <name val="Symbol"/>
      <family val="1"/>
    </font>
    <font>
      <b/>
      <sz val="11"/>
      <name val="Calibri"/>
      <family val="2"/>
    </font>
    <font>
      <i/>
      <sz val="10"/>
      <name val="MetaNormalLF-Roman"/>
      <family val="2"/>
    </font>
    <font>
      <sz val="10"/>
      <name val="NewCenturySchlbk"/>
    </font>
    <font>
      <u/>
      <sz val="10"/>
      <color indexed="9"/>
      <name val="Arial"/>
      <family val="2"/>
    </font>
    <font>
      <sz val="9"/>
      <color indexed="10"/>
      <name val="Arial"/>
      <family val="2"/>
    </font>
    <font>
      <sz val="10"/>
      <color indexed="57"/>
      <name val="Arial"/>
      <family val="2"/>
    </font>
    <font>
      <sz val="10"/>
      <color indexed="10"/>
      <name val="Arial"/>
      <family val="2"/>
    </font>
    <font>
      <b/>
      <sz val="10"/>
      <color indexed="10"/>
      <name val="Arial"/>
      <family val="2"/>
    </font>
    <font>
      <sz val="10"/>
      <name val="Arial"/>
      <family val="2"/>
    </font>
    <font>
      <vertAlign val="superscript"/>
      <sz val="8.5"/>
      <name val="Arial"/>
      <family val="2"/>
    </font>
    <font>
      <i/>
      <sz val="8"/>
      <name val="MetaNormalLF-Roman"/>
      <family val="2"/>
    </font>
    <font>
      <b/>
      <i/>
      <sz val="10"/>
      <name val="Arial"/>
      <family val="2"/>
    </font>
    <font>
      <i/>
      <sz val="9"/>
      <name val="Arial"/>
      <family val="2"/>
    </font>
    <font>
      <i/>
      <sz val="10"/>
      <name val="Arial"/>
      <family val="2"/>
    </font>
    <font>
      <sz val="10"/>
      <name val="Arial"/>
      <family val="2"/>
    </font>
    <font>
      <sz val="11"/>
      <color theme="1"/>
      <name val="Calibri"/>
      <family val="2"/>
      <scheme val="minor"/>
    </font>
  </fonts>
  <fills count="30">
    <fill>
      <patternFill patternType="none"/>
    </fill>
    <fill>
      <patternFill patternType="gray125"/>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49"/>
      </patternFill>
    </fill>
    <fill>
      <patternFill patternType="solid">
        <fgColor indexed="3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indexed="55"/>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C6D9F1"/>
        <bgColor indexed="64"/>
      </patternFill>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8"/>
      </right>
      <top style="thin">
        <color indexed="64"/>
      </top>
      <bottom/>
      <diagonal/>
    </border>
    <border>
      <left/>
      <right style="thin">
        <color indexed="8"/>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8"/>
      </right>
      <top style="thin">
        <color indexed="64"/>
      </top>
      <bottom style="thin">
        <color indexed="64"/>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bottom/>
      <diagonal/>
    </border>
    <border>
      <left style="thin">
        <color indexed="64"/>
      </left>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bottom style="thin">
        <color indexed="8"/>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8"/>
      </left>
      <right/>
      <top style="thin">
        <color indexed="64"/>
      </top>
      <bottom/>
      <diagonal/>
    </border>
  </borders>
  <cellStyleXfs count="269">
    <xf numFmtId="0" fontId="0" fillId="0" borderId="0"/>
    <xf numFmtId="0" fontId="20" fillId="2" borderId="0" applyNumberFormat="0" applyBorder="0" applyAlignment="0" applyProtection="0"/>
    <xf numFmtId="0" fontId="20" fillId="4" borderId="0" applyNumberFormat="0" applyBorder="0" applyAlignment="0" applyProtection="0"/>
    <xf numFmtId="0" fontId="20" fillId="6" borderId="0" applyNumberFormat="0" applyBorder="0" applyAlignment="0" applyProtection="0"/>
    <xf numFmtId="0" fontId="20" fillId="2" borderId="0" applyNumberFormat="0" applyBorder="0" applyAlignment="0" applyProtection="0"/>
    <xf numFmtId="0" fontId="20" fillId="7" borderId="0" applyNumberFormat="0" applyBorder="0" applyAlignment="0" applyProtection="0"/>
    <xf numFmtId="0" fontId="20" fillId="4" borderId="0" applyNumberFormat="0" applyBorder="0" applyAlignment="0" applyProtection="0"/>
    <xf numFmtId="184" fontId="11" fillId="0" borderId="0"/>
    <xf numFmtId="180" fontId="21" fillId="0" borderId="1">
      <alignment horizontal="left"/>
    </xf>
    <xf numFmtId="180" fontId="21" fillId="0" borderId="1">
      <alignment horizontal="left"/>
    </xf>
    <xf numFmtId="0" fontId="20" fillId="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2" borderId="0" applyNumberFormat="0" applyBorder="0" applyAlignment="0" applyProtection="0"/>
    <xf numFmtId="0" fontId="20" fillId="8" borderId="0" applyNumberFormat="0" applyBorder="0" applyAlignment="0" applyProtection="0"/>
    <xf numFmtId="0" fontId="20" fillId="4" borderId="0" applyNumberFormat="0" applyBorder="0" applyAlignment="0" applyProtection="0"/>
    <xf numFmtId="181" fontId="21" fillId="0" borderId="1">
      <alignment horizontal="left"/>
    </xf>
    <xf numFmtId="181" fontId="21" fillId="0" borderId="1">
      <alignment horizontal="left"/>
    </xf>
    <xf numFmtId="182" fontId="21" fillId="0" borderId="1">
      <alignment horizontal="left"/>
    </xf>
    <xf numFmtId="182" fontId="21" fillId="0" borderId="1">
      <alignment horizontal="left"/>
    </xf>
    <xf numFmtId="0" fontId="22" fillId="11"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1" borderId="0" applyNumberFormat="0" applyBorder="0" applyAlignment="0" applyProtection="0"/>
    <xf numFmtId="0" fontId="22" fillId="4" borderId="0" applyNumberFormat="0" applyBorder="0" applyAlignment="0" applyProtection="0"/>
    <xf numFmtId="183" fontId="21" fillId="0" borderId="1">
      <alignment horizontal="left"/>
    </xf>
    <xf numFmtId="183" fontId="21" fillId="0" borderId="1">
      <alignment horizontal="left"/>
    </xf>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3" fillId="2" borderId="2" applyNumberFormat="0" applyAlignment="0" applyProtection="0"/>
    <xf numFmtId="0" fontId="23" fillId="2" borderId="2" applyNumberFormat="0" applyAlignment="0" applyProtection="0"/>
    <xf numFmtId="0" fontId="24" fillId="2" borderId="3" applyNumberFormat="0" applyAlignment="0" applyProtection="0"/>
    <xf numFmtId="0" fontId="24" fillId="2" borderId="3" applyNumberFormat="0" applyAlignment="0" applyProtection="0"/>
    <xf numFmtId="0" fontId="11" fillId="18" borderId="4"/>
    <xf numFmtId="0" fontId="11" fillId="0" borderId="1"/>
    <xf numFmtId="0" fontId="44" fillId="19" borderId="0">
      <alignment horizontal="center" vertical="center"/>
    </xf>
    <xf numFmtId="0" fontId="1" fillId="20" borderId="0">
      <alignment horizontal="center" wrapText="1"/>
    </xf>
    <xf numFmtId="0" fontId="9" fillId="20" borderId="0">
      <alignment horizontal="center" wrapText="1"/>
    </xf>
    <xf numFmtId="0" fontId="60" fillId="20" borderId="0">
      <alignment horizontal="center" wrapText="1"/>
    </xf>
    <xf numFmtId="0" fontId="1" fillId="20" borderId="0">
      <alignment horizontal="center" wrapText="1"/>
    </xf>
    <xf numFmtId="0" fontId="1" fillId="20" borderId="0">
      <alignment horizontal="center" wrapText="1"/>
    </xf>
    <xf numFmtId="0" fontId="77" fillId="20" borderId="0">
      <alignment horizontal="center" wrapText="1"/>
    </xf>
    <xf numFmtId="0" fontId="1" fillId="20" borderId="0">
      <alignment horizontal="center" wrapText="1"/>
    </xf>
    <xf numFmtId="0" fontId="60" fillId="20" borderId="0">
      <alignment horizontal="center" wrapText="1"/>
    </xf>
    <xf numFmtId="0" fontId="1" fillId="20" borderId="0">
      <alignment horizontal="center" wrapText="1"/>
    </xf>
    <xf numFmtId="0" fontId="77" fillId="20" borderId="0">
      <alignment horizontal="center" wrapText="1"/>
    </xf>
    <xf numFmtId="0" fontId="1" fillId="20" borderId="0">
      <alignment horizontal="center" wrapText="1"/>
    </xf>
    <xf numFmtId="0" fontId="45" fillId="19" borderId="0">
      <alignment horizontal="center"/>
    </xf>
    <xf numFmtId="173" fontId="46" fillId="0" borderId="0" applyFont="0" applyFill="0" applyBorder="0" applyAlignment="0" applyProtection="0"/>
    <xf numFmtId="175" fontId="46" fillId="0" borderId="0" applyFont="0" applyFill="0" applyBorder="0" applyAlignment="0" applyProtection="0"/>
    <xf numFmtId="172" fontId="46" fillId="0" borderId="0" applyFont="0" applyFill="0" applyBorder="0" applyAlignment="0" applyProtection="0"/>
    <xf numFmtId="174" fontId="46" fillId="0" borderId="0" applyFont="0" applyFill="0" applyBorder="0" applyAlignment="0" applyProtection="0"/>
    <xf numFmtId="0" fontId="47" fillId="21" borderId="4" applyBorder="0">
      <protection locked="0"/>
    </xf>
    <xf numFmtId="0" fontId="25" fillId="4" borderId="3" applyNumberFormat="0" applyAlignment="0" applyProtection="0"/>
    <xf numFmtId="0" fontId="25" fillId="4" borderId="3" applyNumberFormat="0" applyAlignment="0" applyProtection="0"/>
    <xf numFmtId="0" fontId="26" fillId="0" borderId="5" applyNumberFormat="0" applyFill="0" applyAlignment="0" applyProtection="0"/>
    <xf numFmtId="0" fontId="26" fillId="0" borderId="5" applyNumberFormat="0" applyFill="0" applyAlignment="0" applyProtection="0"/>
    <xf numFmtId="0" fontId="27" fillId="0" borderId="0" applyNumberFormat="0" applyFill="0" applyBorder="0" applyAlignment="0" applyProtection="0"/>
    <xf numFmtId="0" fontId="27" fillId="0" borderId="0" applyNumberFormat="0" applyFill="0" applyBorder="0" applyAlignment="0" applyProtection="0"/>
    <xf numFmtId="179" fontId="1" fillId="0" borderId="0" applyFont="0" applyFill="0" applyBorder="0" applyAlignment="0" applyProtection="0"/>
    <xf numFmtId="179" fontId="9" fillId="0" borderId="0" applyFont="0" applyFill="0" applyBorder="0" applyAlignment="0" applyProtection="0"/>
    <xf numFmtId="179" fontId="60" fillId="0" borderId="0" applyFont="0" applyFill="0" applyBorder="0" applyAlignment="0" applyProtection="0"/>
    <xf numFmtId="179" fontId="1" fillId="0" borderId="0" applyFont="0" applyFill="0" applyBorder="0" applyAlignment="0" applyProtection="0"/>
    <xf numFmtId="179" fontId="1" fillId="0" borderId="0" applyFont="0" applyFill="0" applyBorder="0" applyAlignment="0" applyProtection="0"/>
    <xf numFmtId="179" fontId="77" fillId="0" borderId="0" applyFont="0" applyFill="0" applyBorder="0" applyAlignment="0" applyProtection="0"/>
    <xf numFmtId="179" fontId="1" fillId="0" borderId="0" applyFont="0" applyFill="0" applyBorder="0" applyAlignment="0" applyProtection="0"/>
    <xf numFmtId="179" fontId="60" fillId="0" borderId="0" applyFont="0" applyFill="0" applyBorder="0" applyAlignment="0" applyProtection="0"/>
    <xf numFmtId="179" fontId="1" fillId="0" borderId="0" applyFont="0" applyFill="0" applyBorder="0" applyAlignment="0" applyProtection="0"/>
    <xf numFmtId="179" fontId="77" fillId="0" borderId="0" applyFont="0" applyFill="0" applyBorder="0" applyAlignment="0" applyProtection="0"/>
    <xf numFmtId="179" fontId="1" fillId="0" borderId="0" applyFont="0" applyFill="0" applyBorder="0" applyAlignment="0" applyProtection="0"/>
    <xf numFmtId="0" fontId="48" fillId="19" borderId="1">
      <alignment horizontal="left"/>
    </xf>
    <xf numFmtId="0" fontId="49" fillId="19" borderId="0">
      <alignment horizontal="left"/>
    </xf>
    <xf numFmtId="0" fontId="56" fillId="19" borderId="0">
      <alignment horizontal="left"/>
    </xf>
    <xf numFmtId="0" fontId="32" fillId="19" borderId="0">
      <alignment horizontal="left"/>
    </xf>
    <xf numFmtId="0" fontId="32" fillId="19" borderId="0">
      <alignment horizontal="left"/>
    </xf>
    <xf numFmtId="0" fontId="28" fillId="22" borderId="0">
      <alignment horizontal="right" vertical="top" wrapText="1"/>
    </xf>
    <xf numFmtId="0" fontId="28" fillId="22" borderId="0">
      <alignment horizontal="right" vertical="top" textRotation="90" wrapText="1"/>
    </xf>
    <xf numFmtId="0" fontId="29" fillId="5" borderId="0" applyNumberFormat="0" applyBorder="0" applyAlignment="0" applyProtection="0"/>
    <xf numFmtId="0" fontId="29" fillId="5" borderId="0" applyNumberFormat="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50" fillId="20" borderId="0">
      <alignment horizontal="center"/>
    </xf>
    <xf numFmtId="0" fontId="57" fillId="20" borderId="0">
      <alignment horizontal="center"/>
    </xf>
    <xf numFmtId="0" fontId="16" fillId="20" borderId="0">
      <alignment horizontal="center"/>
    </xf>
    <xf numFmtId="0" fontId="16" fillId="20" borderId="0">
      <alignment horizontal="center"/>
    </xf>
    <xf numFmtId="175" fontId="1" fillId="0" borderId="0" applyFont="0" applyFill="0" applyBorder="0" applyAlignment="0" applyProtection="0"/>
    <xf numFmtId="175" fontId="1" fillId="0" borderId="0" applyFont="0" applyFill="0" applyBorder="0" applyAlignment="0" applyProtection="0"/>
    <xf numFmtId="175" fontId="77" fillId="0" borderId="0" applyFont="0" applyFill="0" applyBorder="0" applyAlignment="0" applyProtection="0"/>
    <xf numFmtId="175" fontId="1" fillId="0" borderId="0" applyFont="0" applyFill="0" applyBorder="0" applyAlignment="0" applyProtection="0"/>
    <xf numFmtId="0" fontId="11" fillId="19" borderId="6">
      <alignment wrapText="1"/>
    </xf>
    <xf numFmtId="0" fontId="11" fillId="19" borderId="7"/>
    <xf numFmtId="0" fontId="11" fillId="19" borderId="8"/>
    <xf numFmtId="0" fontId="11" fillId="19" borderId="9">
      <alignment horizontal="center" wrapText="1"/>
    </xf>
    <xf numFmtId="0" fontId="30" fillId="10" borderId="0" applyNumberFormat="0" applyBorder="0" applyAlignment="0" applyProtection="0"/>
    <xf numFmtId="0" fontId="30" fillId="10" borderId="0" applyNumberFormat="0" applyBorder="0" applyAlignment="0" applyProtection="0"/>
    <xf numFmtId="0" fontId="60" fillId="0" borderId="0"/>
    <xf numFmtId="0" fontId="43" fillId="0" borderId="0"/>
    <xf numFmtId="0" fontId="58" fillId="0" borderId="0"/>
    <xf numFmtId="0" fontId="60" fillId="0" borderId="0"/>
    <xf numFmtId="0" fontId="1" fillId="0" borderId="0"/>
    <xf numFmtId="0" fontId="1" fillId="0" borderId="0"/>
    <xf numFmtId="0" fontId="77" fillId="0" borderId="0"/>
    <xf numFmtId="0" fontId="1" fillId="0" borderId="0"/>
    <xf numFmtId="0" fontId="60" fillId="0" borderId="0"/>
    <xf numFmtId="0" fontId="1" fillId="0" borderId="0"/>
    <xf numFmtId="0" fontId="1" fillId="0" borderId="0"/>
    <xf numFmtId="0" fontId="77" fillId="0" borderId="0"/>
    <xf numFmtId="0" fontId="1" fillId="0" borderId="0"/>
    <xf numFmtId="0" fontId="1" fillId="0" borderId="0"/>
    <xf numFmtId="0" fontId="47" fillId="0" borderId="0"/>
    <xf numFmtId="0" fontId="61" fillId="0" borderId="0"/>
    <xf numFmtId="0" fontId="47" fillId="0" borderId="0" applyNumberFormat="0" applyFont="0" applyFill="0" applyBorder="0" applyAlignment="0" applyProtection="0"/>
    <xf numFmtId="0" fontId="20" fillId="6" borderId="10" applyNumberFormat="0" applyFont="0" applyAlignment="0" applyProtection="0"/>
    <xf numFmtId="0" fontId="1" fillId="6" borderId="10" applyNumberFormat="0" applyFont="0" applyAlignment="0" applyProtection="0"/>
    <xf numFmtId="9" fontId="32" fillId="0" borderId="0" applyFont="0" applyFill="0" applyBorder="0" applyAlignment="0" applyProtection="0"/>
    <xf numFmtId="9" fontId="1" fillId="0" borderId="0" applyNumberFormat="0" applyFont="0" applyFill="0" applyBorder="0" applyAlignment="0" applyProtection="0"/>
    <xf numFmtId="0" fontId="11" fillId="19" borderId="1"/>
    <xf numFmtId="0" fontId="44" fillId="19" borderId="0">
      <alignment horizontal="right"/>
    </xf>
    <xf numFmtId="0" fontId="51" fillId="23" borderId="0">
      <alignment horizontal="center"/>
    </xf>
    <xf numFmtId="0" fontId="52" fillId="20" borderId="0"/>
    <xf numFmtId="0" fontId="53" fillId="22" borderId="11">
      <alignment horizontal="left" vertical="top" wrapText="1"/>
    </xf>
    <xf numFmtId="0" fontId="53" fillId="22" borderId="12">
      <alignment horizontal="left" vertical="top"/>
    </xf>
    <xf numFmtId="0" fontId="31" fillId="3" borderId="0" applyNumberFormat="0" applyBorder="0" applyAlignment="0" applyProtection="0"/>
    <xf numFmtId="0" fontId="31" fillId="3" borderId="0" applyNumberFormat="0" applyBorder="0" applyAlignment="0" applyProtection="0"/>
    <xf numFmtId="0" fontId="78" fillId="0" borderId="0"/>
    <xf numFmtId="0" fontId="1" fillId="0" borderId="0"/>
    <xf numFmtId="0" fontId="32" fillId="0" borderId="0"/>
    <xf numFmtId="0" fontId="9" fillId="0" borderId="0"/>
    <xf numFmtId="0" fontId="60" fillId="0" borderId="0"/>
    <xf numFmtId="0" fontId="1" fillId="0" borderId="0"/>
    <xf numFmtId="0" fontId="1" fillId="0" borderId="0"/>
    <xf numFmtId="0" fontId="77" fillId="0" borderId="0"/>
    <xf numFmtId="0" fontId="1" fillId="0" borderId="0"/>
    <xf numFmtId="0" fontId="32" fillId="0" borderId="0"/>
    <xf numFmtId="0" fontId="32" fillId="0" borderId="0"/>
    <xf numFmtId="0" fontId="32" fillId="0" borderId="0"/>
    <xf numFmtId="0" fontId="32" fillId="0" borderId="0"/>
    <xf numFmtId="0" fontId="32" fillId="0" borderId="0"/>
    <xf numFmtId="0" fontId="65" fillId="0" borderId="0"/>
    <xf numFmtId="0" fontId="9" fillId="0" borderId="0"/>
    <xf numFmtId="0" fontId="60" fillId="0" borderId="0"/>
    <xf numFmtId="0" fontId="1" fillId="0" borderId="0"/>
    <xf numFmtId="0" fontId="20" fillId="0" borderId="0"/>
    <xf numFmtId="0" fontId="1" fillId="0" borderId="0"/>
    <xf numFmtId="0" fontId="77" fillId="0" borderId="0"/>
    <xf numFmtId="0" fontId="1" fillId="0" borderId="0"/>
    <xf numFmtId="0" fontId="9" fillId="0" borderId="0"/>
    <xf numFmtId="0" fontId="60" fillId="0" borderId="0"/>
    <xf numFmtId="0" fontId="1" fillId="0" borderId="0"/>
    <xf numFmtId="0" fontId="1" fillId="0" borderId="0"/>
    <xf numFmtId="0" fontId="77" fillId="0" borderId="0"/>
    <xf numFmtId="0" fontId="1" fillId="0" borderId="0"/>
    <xf numFmtId="0" fontId="9" fillId="0" borderId="0"/>
    <xf numFmtId="0" fontId="60" fillId="0" borderId="0"/>
    <xf numFmtId="0" fontId="1" fillId="0" borderId="0"/>
    <xf numFmtId="0" fontId="1" fillId="0" borderId="0"/>
    <xf numFmtId="0" fontId="77" fillId="0" borderId="0"/>
    <xf numFmtId="0" fontId="1" fillId="0" borderId="0"/>
    <xf numFmtId="0" fontId="9" fillId="0" borderId="0"/>
    <xf numFmtId="0" fontId="60" fillId="0" borderId="0"/>
    <xf numFmtId="0" fontId="1" fillId="0" borderId="0"/>
    <xf numFmtId="0" fontId="1" fillId="0" borderId="0"/>
    <xf numFmtId="0" fontId="77" fillId="0" borderId="0"/>
    <xf numFmtId="0" fontId="1" fillId="0" borderId="0"/>
    <xf numFmtId="0" fontId="9" fillId="0" borderId="0"/>
    <xf numFmtId="0" fontId="60" fillId="0" borderId="0"/>
    <xf numFmtId="0" fontId="1" fillId="0" borderId="0"/>
    <xf numFmtId="0" fontId="1" fillId="0" borderId="0"/>
    <xf numFmtId="0" fontId="77" fillId="0" borderId="0"/>
    <xf numFmtId="0" fontId="1" fillId="0" borderId="0"/>
    <xf numFmtId="0" fontId="9" fillId="0" borderId="0"/>
    <xf numFmtId="0" fontId="60" fillId="0" borderId="0"/>
    <xf numFmtId="0" fontId="1" fillId="0" borderId="0"/>
    <xf numFmtId="0" fontId="1" fillId="0" borderId="0"/>
    <xf numFmtId="0" fontId="77" fillId="0" borderId="0"/>
    <xf numFmtId="0" fontId="1" fillId="0" borderId="0"/>
    <xf numFmtId="0" fontId="9" fillId="0" borderId="0"/>
    <xf numFmtId="0" fontId="60" fillId="0" borderId="0"/>
    <xf numFmtId="0" fontId="1" fillId="0" borderId="0"/>
    <xf numFmtId="0" fontId="1" fillId="0" borderId="0"/>
    <xf numFmtId="0" fontId="77" fillId="0" borderId="0"/>
    <xf numFmtId="0" fontId="1" fillId="0" borderId="0"/>
    <xf numFmtId="0" fontId="9" fillId="0" borderId="0"/>
    <xf numFmtId="0" fontId="60" fillId="0" borderId="0"/>
    <xf numFmtId="0" fontId="1" fillId="0" borderId="0"/>
    <xf numFmtId="0" fontId="1" fillId="0" borderId="0"/>
    <xf numFmtId="0" fontId="77" fillId="0" borderId="0"/>
    <xf numFmtId="0" fontId="1" fillId="0" borderId="0"/>
    <xf numFmtId="0" fontId="9" fillId="0" borderId="0"/>
    <xf numFmtId="0" fontId="20" fillId="0" borderId="0"/>
    <xf numFmtId="0" fontId="1" fillId="0" borderId="0"/>
    <xf numFmtId="178" fontId="33" fillId="0" borderId="0"/>
    <xf numFmtId="0" fontId="9" fillId="0" borderId="0"/>
    <xf numFmtId="0" fontId="60" fillId="0" borderId="0"/>
    <xf numFmtId="0" fontId="1" fillId="0" borderId="0"/>
    <xf numFmtId="0" fontId="1" fillId="0" borderId="0"/>
    <xf numFmtId="0" fontId="77" fillId="0" borderId="0"/>
    <xf numFmtId="0" fontId="1" fillId="0" borderId="0"/>
    <xf numFmtId="0" fontId="9" fillId="0" borderId="0"/>
    <xf numFmtId="0" fontId="60" fillId="0" borderId="0"/>
    <xf numFmtId="0" fontId="1" fillId="0" borderId="0"/>
    <xf numFmtId="0" fontId="1" fillId="0" borderId="0"/>
    <xf numFmtId="0" fontId="77" fillId="0" borderId="0"/>
    <xf numFmtId="0" fontId="1" fillId="0" borderId="0"/>
    <xf numFmtId="0" fontId="9" fillId="0" borderId="0"/>
    <xf numFmtId="0" fontId="60" fillId="0" borderId="0"/>
    <xf numFmtId="0" fontId="1" fillId="0" borderId="0"/>
    <xf numFmtId="0" fontId="1" fillId="0" borderId="0"/>
    <xf numFmtId="0" fontId="77" fillId="0" borderId="0"/>
    <xf numFmtId="0" fontId="1" fillId="0" borderId="0"/>
    <xf numFmtId="0" fontId="9" fillId="0" borderId="0"/>
    <xf numFmtId="0" fontId="60" fillId="0" borderId="0"/>
    <xf numFmtId="0" fontId="1" fillId="0" borderId="0"/>
    <xf numFmtId="0" fontId="1" fillId="0" borderId="0"/>
    <xf numFmtId="0" fontId="77" fillId="0" borderId="0"/>
    <xf numFmtId="0" fontId="1" fillId="0" borderId="0"/>
    <xf numFmtId="0" fontId="9" fillId="0" borderId="0"/>
    <xf numFmtId="0" fontId="60" fillId="0" borderId="0"/>
    <xf numFmtId="0" fontId="1" fillId="0" borderId="0"/>
    <xf numFmtId="0" fontId="1" fillId="0" borderId="0"/>
    <xf numFmtId="0" fontId="77" fillId="0" borderId="0"/>
    <xf numFmtId="0" fontId="1" fillId="0" borderId="0"/>
    <xf numFmtId="0" fontId="9" fillId="0" borderId="0"/>
    <xf numFmtId="0" fontId="60" fillId="0" borderId="0"/>
    <xf numFmtId="0" fontId="1" fillId="0" borderId="0"/>
    <xf numFmtId="0" fontId="1" fillId="0" borderId="0"/>
    <xf numFmtId="0" fontId="77" fillId="0" borderId="0"/>
    <xf numFmtId="0" fontId="1" fillId="0" borderId="0"/>
    <xf numFmtId="0" fontId="9" fillId="0" borderId="0"/>
    <xf numFmtId="0" fontId="60" fillId="0" borderId="0"/>
    <xf numFmtId="0" fontId="1" fillId="0" borderId="0"/>
    <xf numFmtId="0" fontId="1" fillId="0" borderId="0"/>
    <xf numFmtId="0" fontId="77" fillId="0" borderId="0"/>
    <xf numFmtId="0" fontId="1" fillId="0" borderId="0"/>
    <xf numFmtId="0" fontId="60" fillId="0" borderId="0"/>
    <xf numFmtId="0" fontId="1" fillId="0" borderId="0"/>
    <xf numFmtId="0" fontId="1" fillId="0" borderId="0"/>
    <xf numFmtId="0" fontId="78" fillId="0" borderId="0"/>
    <xf numFmtId="0" fontId="78" fillId="0" borderId="0"/>
    <xf numFmtId="0" fontId="78" fillId="0" borderId="0"/>
    <xf numFmtId="0" fontId="54" fillId="19" borderId="0">
      <alignment horizontal="center"/>
    </xf>
    <xf numFmtId="0" fontId="34" fillId="19" borderId="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37" fillId="0" borderId="14" applyNumberFormat="0" applyFill="0" applyAlignment="0" applyProtection="0"/>
    <xf numFmtId="0" fontId="37" fillId="0" borderId="14" applyNumberFormat="0" applyFill="0" applyAlignment="0" applyProtection="0"/>
    <xf numFmtId="0" fontId="38" fillId="0" borderId="15" applyNumberFormat="0" applyFill="0" applyAlignment="0" applyProtection="0"/>
    <xf numFmtId="0" fontId="38" fillId="0" borderId="15"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5" fillId="0" borderId="0" applyNumberFormat="0" applyFill="0" applyBorder="0" applyAlignment="0" applyProtection="0"/>
    <xf numFmtId="0" fontId="39" fillId="0" borderId="16" applyNumberFormat="0" applyFill="0" applyAlignment="0" applyProtection="0"/>
    <xf numFmtId="0" fontId="39" fillId="0" borderId="16"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1" fillId="13" borderId="17" applyNumberFormat="0" applyAlignment="0" applyProtection="0"/>
    <xf numFmtId="0" fontId="41" fillId="13" borderId="17" applyNumberFormat="0" applyAlignment="0" applyProtection="0"/>
  </cellStyleXfs>
  <cellXfs count="937">
    <xf numFmtId="0" fontId="0" fillId="0" borderId="0" xfId="0"/>
    <xf numFmtId="0" fontId="7" fillId="24" borderId="9" xfId="0" applyFont="1" applyFill="1" applyBorder="1" applyAlignment="1">
      <alignment horizontal="center" vertical="center" wrapText="1"/>
    </xf>
    <xf numFmtId="0" fontId="7" fillId="24" borderId="12" xfId="0" applyFont="1" applyFill="1" applyBorder="1" applyAlignment="1">
      <alignment horizontal="center" vertical="center" wrapText="1"/>
    </xf>
    <xf numFmtId="0" fontId="7" fillId="24" borderId="1" xfId="0" applyFont="1" applyFill="1" applyBorder="1" applyAlignment="1">
      <alignment horizontal="center" vertical="center" wrapText="1"/>
    </xf>
    <xf numFmtId="0" fontId="4" fillId="0" borderId="0" xfId="90" applyAlignment="1" applyProtection="1">
      <alignment horizontal="left" vertical="center"/>
    </xf>
    <xf numFmtId="0" fontId="4" fillId="0" borderId="0" xfId="90" applyAlignment="1" applyProtection="1">
      <alignment horizontal="left"/>
    </xf>
    <xf numFmtId="0" fontId="2" fillId="0" borderId="0" xfId="0" applyFont="1" applyBorder="1"/>
    <xf numFmtId="0" fontId="0" fillId="0" borderId="0" xfId="0" applyBorder="1"/>
    <xf numFmtId="0" fontId="3" fillId="0" borderId="0" xfId="0" applyFont="1" applyBorder="1"/>
    <xf numFmtId="0" fontId="0" fillId="0" borderId="0" xfId="0" applyBorder="1" applyAlignment="1">
      <alignment horizontal="left"/>
    </xf>
    <xf numFmtId="0" fontId="5" fillId="0" borderId="0" xfId="0" applyFont="1" applyAlignment="1">
      <alignment horizontal="left"/>
    </xf>
    <xf numFmtId="0" fontId="6" fillId="0" borderId="0" xfId="0" applyFont="1" applyAlignment="1">
      <alignment horizontal="right"/>
    </xf>
    <xf numFmtId="0" fontId="7" fillId="0" borderId="0" xfId="0" applyFont="1" applyAlignment="1">
      <alignment horizontal="right"/>
    </xf>
    <xf numFmtId="0" fontId="8" fillId="0" borderId="0" xfId="0" applyFont="1" applyAlignment="1">
      <alignment horizontal="right"/>
    </xf>
    <xf numFmtId="0" fontId="7" fillId="0" borderId="0" xfId="0" applyFont="1"/>
    <xf numFmtId="0" fontId="0" fillId="0" borderId="0" xfId="0" applyAlignment="1">
      <alignment horizontal="center"/>
    </xf>
    <xf numFmtId="0" fontId="0" fillId="0" borderId="0" xfId="0" applyAlignment="1">
      <alignment vertical="center"/>
    </xf>
    <xf numFmtId="0" fontId="7" fillId="0" borderId="18" xfId="0" applyFont="1" applyBorder="1" applyAlignment="1">
      <alignment horizontal="center" wrapText="1"/>
    </xf>
    <xf numFmtId="0" fontId="7" fillId="0" borderId="18" xfId="0" applyFont="1" applyFill="1" applyBorder="1" applyAlignment="1">
      <alignment horizontal="center" wrapText="1"/>
    </xf>
    <xf numFmtId="0" fontId="7" fillId="0" borderId="7" xfId="0" applyFont="1" applyBorder="1" applyAlignment="1">
      <alignment horizontal="center" vertical="center" wrapText="1"/>
    </xf>
    <xf numFmtId="0" fontId="7" fillId="0" borderId="18" xfId="0" applyFont="1" applyBorder="1" applyAlignment="1">
      <alignment horizontal="left" vertical="center" wrapText="1"/>
    </xf>
    <xf numFmtId="0" fontId="7" fillId="0" borderId="19" xfId="0" applyFont="1" applyBorder="1" applyAlignment="1">
      <alignment horizontal="center" vertical="center" wrapText="1"/>
    </xf>
    <xf numFmtId="0" fontId="7" fillId="0" borderId="20" xfId="0" applyFont="1" applyFill="1" applyBorder="1"/>
    <xf numFmtId="176" fontId="7" fillId="0" borderId="21" xfId="0" applyNumberFormat="1" applyFont="1" applyFill="1" applyBorder="1" applyAlignment="1">
      <alignment horizontal="center"/>
    </xf>
    <xf numFmtId="0" fontId="7" fillId="0" borderId="21" xfId="0" applyFont="1" applyFill="1" applyBorder="1" applyAlignment="1">
      <alignment horizontal="center" wrapText="1"/>
    </xf>
    <xf numFmtId="0" fontId="7" fillId="0" borderId="22" xfId="0" applyFont="1" applyBorder="1" applyAlignment="1">
      <alignment vertical="center" wrapText="1"/>
    </xf>
    <xf numFmtId="0" fontId="7" fillId="0" borderId="23" xfId="0" applyFont="1" applyBorder="1" applyAlignment="1">
      <alignment vertical="center" wrapText="1"/>
    </xf>
    <xf numFmtId="0" fontId="7" fillId="0" borderId="18" xfId="0" applyFont="1" applyFill="1" applyBorder="1" applyAlignment="1">
      <alignment horizontal="left" wrapText="1"/>
    </xf>
    <xf numFmtId="0" fontId="0" fillId="0" borderId="0" xfId="0" applyFill="1" applyBorder="1"/>
    <xf numFmtId="0" fontId="0" fillId="0" borderId="0" xfId="0" applyFill="1"/>
    <xf numFmtId="0" fontId="0" fillId="0" borderId="0" xfId="0" applyAlignment="1">
      <alignment wrapText="1"/>
    </xf>
    <xf numFmtId="177" fontId="17" fillId="0" borderId="0" xfId="0" applyNumberFormat="1" applyFont="1" applyAlignment="1">
      <alignment horizontal="right"/>
    </xf>
    <xf numFmtId="3" fontId="7" fillId="0" borderId="23" xfId="0" applyNumberFormat="1" applyFont="1" applyFill="1" applyBorder="1" applyAlignment="1">
      <alignment horizontal="right" indent="1"/>
    </xf>
    <xf numFmtId="0" fontId="7" fillId="0" borderId="18" xfId="0" applyFont="1" applyBorder="1" applyAlignment="1">
      <alignment wrapText="1"/>
    </xf>
    <xf numFmtId="3" fontId="7" fillId="0" borderId="18" xfId="0" applyNumberFormat="1" applyFont="1" applyBorder="1" applyAlignment="1">
      <alignment horizontal="center" wrapText="1"/>
    </xf>
    <xf numFmtId="3" fontId="7" fillId="21" borderId="18" xfId="0" applyNumberFormat="1" applyFont="1" applyFill="1" applyBorder="1" applyAlignment="1">
      <alignment horizontal="center" wrapText="1"/>
    </xf>
    <xf numFmtId="176" fontId="0" fillId="0" borderId="0" xfId="0" applyNumberFormat="1" applyFill="1"/>
    <xf numFmtId="0" fontId="18" fillId="0" borderId="0" xfId="0" applyFont="1"/>
    <xf numFmtId="0" fontId="7" fillId="0" borderId="24" xfId="0" applyFont="1" applyFill="1" applyBorder="1" applyAlignment="1">
      <alignment horizontal="left" wrapText="1"/>
    </xf>
    <xf numFmtId="0" fontId="10" fillId="0" borderId="18" xfId="0" applyFont="1" applyBorder="1" applyAlignment="1">
      <alignment horizontal="left" wrapText="1"/>
    </xf>
    <xf numFmtId="176" fontId="10" fillId="0" borderId="18" xfId="0" applyNumberFormat="1" applyFont="1" applyBorder="1" applyAlignment="1">
      <alignment horizontal="center" vertical="center" wrapText="1"/>
    </xf>
    <xf numFmtId="176" fontId="10" fillId="0" borderId="0" xfId="0" applyNumberFormat="1" applyFont="1" applyBorder="1" applyAlignment="1">
      <alignment horizontal="center" vertical="center" wrapText="1"/>
    </xf>
    <xf numFmtId="0" fontId="10" fillId="0" borderId="18" xfId="0" applyFont="1" applyFill="1" applyBorder="1" applyAlignment="1">
      <alignment horizontal="left" wrapText="1"/>
    </xf>
    <xf numFmtId="176" fontId="10" fillId="0" borderId="18" xfId="0" applyNumberFormat="1" applyFont="1" applyFill="1" applyBorder="1" applyAlignment="1">
      <alignment horizontal="center" vertical="center" wrapText="1"/>
    </xf>
    <xf numFmtId="176" fontId="10" fillId="0" borderId="0" xfId="0" applyNumberFormat="1" applyFont="1" applyFill="1" applyBorder="1" applyAlignment="1">
      <alignment horizontal="center" vertical="center" wrapText="1"/>
    </xf>
    <xf numFmtId="0" fontId="10" fillId="21" borderId="18" xfId="0" applyFont="1" applyFill="1" applyBorder="1" applyAlignment="1">
      <alignment horizontal="left" wrapText="1"/>
    </xf>
    <xf numFmtId="176" fontId="10" fillId="21" borderId="18" xfId="0" applyNumberFormat="1" applyFont="1" applyFill="1" applyBorder="1" applyAlignment="1">
      <alignment horizontal="center" vertical="center" wrapText="1"/>
    </xf>
    <xf numFmtId="176" fontId="10" fillId="21" borderId="0" xfId="0" applyNumberFormat="1" applyFont="1" applyFill="1" applyBorder="1" applyAlignment="1">
      <alignment horizontal="center" vertical="center" wrapText="1"/>
    </xf>
    <xf numFmtId="0" fontId="16" fillId="0" borderId="0" xfId="0" applyFont="1"/>
    <xf numFmtId="176" fontId="0" fillId="0" borderId="0" xfId="0" applyNumberFormat="1"/>
    <xf numFmtId="0" fontId="7" fillId="0" borderId="18" xfId="0" applyFont="1" applyBorder="1" applyAlignment="1">
      <alignment horizontal="center"/>
    </xf>
    <xf numFmtId="0" fontId="7" fillId="0" borderId="24" xfId="0" applyFont="1" applyBorder="1" applyAlignment="1">
      <alignment horizontal="center"/>
    </xf>
    <xf numFmtId="3" fontId="0" fillId="0" borderId="0" xfId="0" applyNumberFormat="1"/>
    <xf numFmtId="1" fontId="0" fillId="0" borderId="0" xfId="0" applyNumberFormat="1"/>
    <xf numFmtId="176" fontId="7" fillId="0" borderId="18" xfId="0" applyNumberFormat="1" applyFont="1" applyBorder="1" applyAlignment="1">
      <alignment horizontal="right" indent="1"/>
    </xf>
    <xf numFmtId="0" fontId="43" fillId="0" borderId="0" xfId="0" applyFont="1"/>
    <xf numFmtId="0" fontId="16" fillId="0" borderId="0" xfId="0" applyFont="1" applyBorder="1" applyAlignment="1">
      <alignment horizontal="left" wrapText="1"/>
    </xf>
    <xf numFmtId="3" fontId="7" fillId="0" borderId="7" xfId="0" applyNumberFormat="1" applyFont="1" applyBorder="1" applyAlignment="1">
      <alignment horizontal="right" wrapText="1" indent="1"/>
    </xf>
    <xf numFmtId="176" fontId="7" fillId="0" borderId="7" xfId="0" applyNumberFormat="1" applyFont="1" applyBorder="1" applyAlignment="1">
      <alignment horizontal="right" wrapText="1" indent="1"/>
    </xf>
    <xf numFmtId="176" fontId="7" fillId="0" borderId="19" xfId="0" applyNumberFormat="1" applyFont="1" applyBorder="1" applyAlignment="1">
      <alignment horizontal="right" wrapText="1" indent="1"/>
    </xf>
    <xf numFmtId="3" fontId="7" fillId="0" borderId="7" xfId="0" applyNumberFormat="1" applyFont="1" applyFill="1" applyBorder="1" applyAlignment="1">
      <alignment horizontal="right" wrapText="1" indent="1"/>
    </xf>
    <xf numFmtId="176" fontId="7" fillId="0" borderId="7" xfId="0" applyNumberFormat="1" applyFont="1" applyFill="1" applyBorder="1" applyAlignment="1">
      <alignment horizontal="right" wrapText="1" indent="1"/>
    </xf>
    <xf numFmtId="176" fontId="7" fillId="0" borderId="19" xfId="0" applyNumberFormat="1" applyFont="1" applyFill="1" applyBorder="1" applyAlignment="1">
      <alignment horizontal="right" wrapText="1" indent="1"/>
    </xf>
    <xf numFmtId="0" fontId="7" fillId="0" borderId="7" xfId="0" applyFont="1" applyBorder="1" applyAlignment="1">
      <alignment horizontal="right" wrapText="1" indent="1"/>
    </xf>
    <xf numFmtId="0" fontId="7" fillId="0" borderId="19" xfId="0" applyFont="1" applyBorder="1" applyAlignment="1">
      <alignment horizontal="right" wrapText="1" indent="1"/>
    </xf>
    <xf numFmtId="176" fontId="14" fillId="0" borderId="7" xfId="0" applyNumberFormat="1" applyFont="1" applyFill="1" applyBorder="1" applyAlignment="1">
      <alignment horizontal="right" indent="2"/>
    </xf>
    <xf numFmtId="176" fontId="7" fillId="0" borderId="19" xfId="0" applyNumberFormat="1" applyFont="1" applyFill="1" applyBorder="1" applyAlignment="1">
      <alignment horizontal="right" indent="2"/>
    </xf>
    <xf numFmtId="176" fontId="7" fillId="0" borderId="23" xfId="0" applyNumberFormat="1" applyFont="1" applyFill="1" applyBorder="1" applyAlignment="1">
      <alignment horizontal="right" indent="2"/>
    </xf>
    <xf numFmtId="176" fontId="7" fillId="0" borderId="0" xfId="0" applyNumberFormat="1" applyFont="1" applyFill="1" applyBorder="1" applyAlignment="1">
      <alignment horizontal="right" indent="2"/>
    </xf>
    <xf numFmtId="176" fontId="7" fillId="0" borderId="25" xfId="0" applyNumberFormat="1" applyFont="1" applyBorder="1" applyAlignment="1">
      <alignment horizontal="right" wrapText="1" indent="1"/>
    </xf>
    <xf numFmtId="176" fontId="7" fillId="0" borderId="18" xfId="0" applyNumberFormat="1" applyFont="1" applyBorder="1" applyAlignment="1">
      <alignment horizontal="right" wrapText="1" indent="1"/>
    </xf>
    <xf numFmtId="3" fontId="7" fillId="0" borderId="18" xfId="0" applyNumberFormat="1" applyFont="1" applyBorder="1" applyAlignment="1">
      <alignment horizontal="right" wrapText="1" indent="1"/>
    </xf>
    <xf numFmtId="3" fontId="7" fillId="21" borderId="7" xfId="0" applyNumberFormat="1" applyFont="1" applyFill="1" applyBorder="1" applyAlignment="1">
      <alignment horizontal="right" wrapText="1" indent="1"/>
    </xf>
    <xf numFmtId="176" fontId="7" fillId="21" borderId="18" xfId="0" applyNumberFormat="1" applyFont="1" applyFill="1" applyBorder="1" applyAlignment="1">
      <alignment horizontal="right" wrapText="1" indent="1"/>
    </xf>
    <xf numFmtId="3" fontId="7" fillId="21" borderId="18" xfId="0" applyNumberFormat="1" applyFont="1" applyFill="1" applyBorder="1" applyAlignment="1">
      <alignment horizontal="right" wrapText="1" indent="1"/>
    </xf>
    <xf numFmtId="0" fontId="7" fillId="0" borderId="18" xfId="0" applyFont="1" applyBorder="1" applyAlignment="1">
      <alignment horizontal="right" indent="1"/>
    </xf>
    <xf numFmtId="3" fontId="7" fillId="0" borderId="18" xfId="0" applyNumberFormat="1" applyFont="1" applyBorder="1" applyAlignment="1">
      <alignment horizontal="right" indent="1"/>
    </xf>
    <xf numFmtId="0" fontId="7" fillId="0" borderId="24" xfId="0" applyFont="1" applyBorder="1" applyAlignment="1">
      <alignment horizontal="right" indent="1"/>
    </xf>
    <xf numFmtId="0" fontId="55" fillId="0" borderId="0" xfId="0" applyFont="1" applyAlignment="1">
      <alignment horizontal="center"/>
    </xf>
    <xf numFmtId="176" fontId="7" fillId="0" borderId="7" xfId="0" applyNumberFormat="1" applyFont="1" applyFill="1" applyBorder="1" applyAlignment="1">
      <alignment horizontal="center"/>
    </xf>
    <xf numFmtId="0" fontId="7" fillId="24" borderId="7" xfId="0" applyFont="1" applyFill="1" applyBorder="1" applyAlignment="1">
      <alignment horizontal="center" vertical="center" wrapText="1"/>
    </xf>
    <xf numFmtId="3" fontId="7" fillId="24" borderId="7" xfId="0" applyNumberFormat="1" applyFont="1" applyFill="1" applyBorder="1" applyAlignment="1">
      <alignment horizontal="right" wrapText="1" indent="1"/>
    </xf>
    <xf numFmtId="0" fontId="7" fillId="24" borderId="9" xfId="0" applyFont="1" applyFill="1" applyBorder="1" applyAlignment="1">
      <alignment horizontal="center" wrapText="1"/>
    </xf>
    <xf numFmtId="0" fontId="7" fillId="24" borderId="26" xfId="0" applyFont="1" applyFill="1" applyBorder="1" applyAlignment="1">
      <alignment horizontal="center" wrapText="1"/>
    </xf>
    <xf numFmtId="0" fontId="7" fillId="24" borderId="1" xfId="0" applyFont="1" applyFill="1" applyBorder="1" applyAlignment="1">
      <alignment horizontal="center" wrapText="1"/>
    </xf>
    <xf numFmtId="0" fontId="7" fillId="24" borderId="18" xfId="0" applyFont="1" applyFill="1" applyBorder="1" applyAlignment="1">
      <alignment wrapText="1"/>
    </xf>
    <xf numFmtId="3" fontId="7" fillId="24" borderId="18" xfId="0" applyNumberFormat="1" applyFont="1" applyFill="1" applyBorder="1" applyAlignment="1">
      <alignment horizontal="center" wrapText="1"/>
    </xf>
    <xf numFmtId="0" fontId="7" fillId="24" borderId="12" xfId="0" applyFont="1" applyFill="1" applyBorder="1" applyAlignment="1">
      <alignment horizontal="center" wrapText="1"/>
    </xf>
    <xf numFmtId="3" fontId="7" fillId="0" borderId="18" xfId="0" applyNumberFormat="1" applyFont="1" applyFill="1" applyBorder="1" applyAlignment="1">
      <alignment horizontal="center" wrapText="1"/>
    </xf>
    <xf numFmtId="0" fontId="7" fillId="24" borderId="18" xfId="0" applyFont="1" applyFill="1" applyBorder="1" applyAlignment="1">
      <alignment horizontal="left" wrapText="1"/>
    </xf>
    <xf numFmtId="176" fontId="7" fillId="0" borderId="19" xfId="0" applyNumberFormat="1" applyFont="1" applyFill="1" applyBorder="1" applyAlignment="1">
      <alignment horizontal="center"/>
    </xf>
    <xf numFmtId="0" fontId="7" fillId="24" borderId="27" xfId="0" applyFont="1" applyFill="1" applyBorder="1" applyAlignment="1">
      <alignment horizontal="center" vertical="center" wrapText="1"/>
    </xf>
    <xf numFmtId="0" fontId="7" fillId="24" borderId="23" xfId="0" applyFont="1" applyFill="1" applyBorder="1" applyAlignment="1">
      <alignment vertical="center" wrapText="1"/>
    </xf>
    <xf numFmtId="0" fontId="7" fillId="24" borderId="28" xfId="0" applyFont="1" applyFill="1" applyBorder="1" applyAlignment="1">
      <alignment vertical="center" wrapText="1"/>
    </xf>
    <xf numFmtId="0" fontId="7" fillId="24" borderId="24" xfId="0" applyFont="1" applyFill="1" applyBorder="1" applyAlignment="1">
      <alignment horizontal="center" vertical="center" wrapText="1"/>
    </xf>
    <xf numFmtId="176" fontId="14" fillId="0" borderId="23" xfId="0" applyNumberFormat="1" applyFont="1" applyFill="1" applyBorder="1" applyAlignment="1">
      <alignment horizontal="right" indent="2"/>
    </xf>
    <xf numFmtId="176" fontId="14" fillId="0" borderId="0" xfId="0" applyNumberFormat="1" applyFont="1" applyFill="1" applyBorder="1" applyAlignment="1">
      <alignment horizontal="right" indent="2"/>
    </xf>
    <xf numFmtId="0" fontId="7" fillId="0" borderId="19" xfId="0" applyFont="1" applyFill="1" applyBorder="1" applyAlignment="1">
      <alignment horizontal="right" indent="2"/>
    </xf>
    <xf numFmtId="3" fontId="7" fillId="24" borderId="23" xfId="0" applyNumberFormat="1" applyFont="1" applyFill="1" applyBorder="1" applyAlignment="1">
      <alignment horizontal="right" indent="1"/>
    </xf>
    <xf numFmtId="176" fontId="7" fillId="24" borderId="23" xfId="0" applyNumberFormat="1" applyFont="1" applyFill="1" applyBorder="1" applyAlignment="1">
      <alignment horizontal="right" indent="2"/>
    </xf>
    <xf numFmtId="176" fontId="7" fillId="24" borderId="0" xfId="0" applyNumberFormat="1" applyFont="1" applyFill="1" applyBorder="1" applyAlignment="1">
      <alignment horizontal="right" indent="2"/>
    </xf>
    <xf numFmtId="176" fontId="14" fillId="24" borderId="7" xfId="0" applyNumberFormat="1" applyFont="1" applyFill="1" applyBorder="1" applyAlignment="1">
      <alignment horizontal="right" indent="2"/>
    </xf>
    <xf numFmtId="176" fontId="7" fillId="24" borderId="19" xfId="0" applyNumberFormat="1" applyFont="1" applyFill="1" applyBorder="1" applyAlignment="1">
      <alignment horizontal="right" indent="2"/>
    </xf>
    <xf numFmtId="176" fontId="14" fillId="0" borderId="9" xfId="0" applyNumberFormat="1" applyFont="1" applyFill="1" applyBorder="1" applyAlignment="1">
      <alignment horizontal="right" indent="2"/>
    </xf>
    <xf numFmtId="176" fontId="14" fillId="0" borderId="26" xfId="0" applyNumberFormat="1" applyFont="1" applyFill="1" applyBorder="1" applyAlignment="1">
      <alignment horizontal="right" indent="2"/>
    </xf>
    <xf numFmtId="176" fontId="14" fillId="0" borderId="19" xfId="0" applyNumberFormat="1" applyFont="1" applyFill="1" applyBorder="1" applyAlignment="1">
      <alignment horizontal="right" indent="2"/>
    </xf>
    <xf numFmtId="176" fontId="14" fillId="24" borderId="19" xfId="0" applyNumberFormat="1" applyFont="1" applyFill="1" applyBorder="1" applyAlignment="1">
      <alignment horizontal="right" indent="2"/>
    </xf>
    <xf numFmtId="176" fontId="7" fillId="24" borderId="18" xfId="0" applyNumberFormat="1" applyFont="1" applyFill="1" applyBorder="1" applyAlignment="1">
      <alignment horizontal="right" wrapText="1" indent="1"/>
    </xf>
    <xf numFmtId="3" fontId="7" fillId="24" borderId="18" xfId="0" applyNumberFormat="1" applyFont="1" applyFill="1" applyBorder="1" applyAlignment="1">
      <alignment horizontal="right" wrapText="1" indent="1"/>
    </xf>
    <xf numFmtId="0" fontId="10" fillId="24" borderId="9" xfId="0" applyFont="1" applyFill="1" applyBorder="1" applyAlignment="1">
      <alignment horizontal="center" vertical="center" wrapText="1"/>
    </xf>
    <xf numFmtId="0" fontId="10" fillId="24" borderId="26" xfId="0" applyFont="1" applyFill="1" applyBorder="1" applyAlignment="1">
      <alignment horizontal="center" vertical="center" wrapText="1"/>
    </xf>
    <xf numFmtId="0" fontId="10" fillId="24" borderId="18" xfId="0" applyFont="1" applyFill="1" applyBorder="1" applyAlignment="1">
      <alignment horizontal="left" wrapText="1"/>
    </xf>
    <xf numFmtId="176" fontId="10" fillId="24" borderId="18" xfId="0" applyNumberFormat="1" applyFont="1" applyFill="1" applyBorder="1" applyAlignment="1">
      <alignment horizontal="center" vertical="center" wrapText="1"/>
    </xf>
    <xf numFmtId="176" fontId="10" fillId="24" borderId="0" xfId="0" applyNumberFormat="1" applyFont="1" applyFill="1" applyBorder="1" applyAlignment="1">
      <alignment horizontal="center" vertical="center" wrapText="1"/>
    </xf>
    <xf numFmtId="0" fontId="7" fillId="24" borderId="18" xfId="0" applyFont="1" applyFill="1" applyBorder="1" applyAlignment="1">
      <alignment horizontal="left" vertical="center" wrapText="1"/>
    </xf>
    <xf numFmtId="0" fontId="7" fillId="24" borderId="19" xfId="0" applyFont="1" applyFill="1" applyBorder="1" applyAlignment="1">
      <alignment horizontal="center" vertical="center" wrapText="1"/>
    </xf>
    <xf numFmtId="0" fontId="7" fillId="24" borderId="24" xfId="0" applyFont="1" applyFill="1" applyBorder="1" applyAlignment="1">
      <alignment horizontal="left" vertical="center" wrapText="1"/>
    </xf>
    <xf numFmtId="0" fontId="7" fillId="24" borderId="26" xfId="0" applyFont="1" applyFill="1" applyBorder="1" applyAlignment="1">
      <alignment horizontal="center" vertical="center" wrapText="1"/>
    </xf>
    <xf numFmtId="3" fontId="7" fillId="24" borderId="18" xfId="0" applyNumberFormat="1" applyFont="1" applyFill="1" applyBorder="1" applyAlignment="1">
      <alignment horizontal="right" indent="1"/>
    </xf>
    <xf numFmtId="0" fontId="7" fillId="24" borderId="18" xfId="0" applyFont="1" applyFill="1" applyBorder="1" applyAlignment="1">
      <alignment horizontal="center"/>
    </xf>
    <xf numFmtId="0" fontId="7" fillId="24" borderId="18" xfId="0" applyFont="1" applyFill="1" applyBorder="1" applyAlignment="1">
      <alignment horizontal="right" indent="1"/>
    </xf>
    <xf numFmtId="176" fontId="7" fillId="24" borderId="18" xfId="0" applyNumberFormat="1" applyFont="1" applyFill="1" applyBorder="1" applyAlignment="1">
      <alignment horizontal="right" indent="1"/>
    </xf>
    <xf numFmtId="3" fontId="7" fillId="0" borderId="19" xfId="0" applyNumberFormat="1" applyFont="1" applyBorder="1" applyAlignment="1">
      <alignment horizontal="right" wrapText="1" indent="1"/>
    </xf>
    <xf numFmtId="176" fontId="7" fillId="0" borderId="7" xfId="0" applyNumberFormat="1" applyFont="1" applyFill="1" applyBorder="1" applyAlignment="1">
      <alignment horizontal="center" vertical="center"/>
    </xf>
    <xf numFmtId="0" fontId="9" fillId="0" borderId="0" xfId="138"/>
    <xf numFmtId="0" fontId="9" fillId="0" borderId="0" xfId="138" applyBorder="1"/>
    <xf numFmtId="3" fontId="7" fillId="0" borderId="0" xfId="138" applyNumberFormat="1" applyFont="1" applyBorder="1" applyAlignment="1">
      <alignment horizontal="center" vertical="center" wrapText="1"/>
    </xf>
    <xf numFmtId="0" fontId="11" fillId="0" borderId="0" xfId="138" applyFont="1"/>
    <xf numFmtId="1" fontId="7" fillId="24" borderId="1" xfId="138" applyNumberFormat="1" applyFont="1" applyFill="1" applyBorder="1" applyAlignment="1">
      <alignment horizontal="center" vertical="center" wrapText="1"/>
    </xf>
    <xf numFmtId="1" fontId="7" fillId="24" borderId="11" xfId="138" applyNumberFormat="1" applyFont="1" applyFill="1" applyBorder="1" applyAlignment="1">
      <alignment horizontal="center" vertical="center"/>
    </xf>
    <xf numFmtId="1" fontId="7" fillId="24" borderId="6" xfId="138" applyNumberFormat="1" applyFont="1" applyFill="1" applyBorder="1" applyAlignment="1">
      <alignment horizontal="center" vertical="center" wrapText="1"/>
    </xf>
    <xf numFmtId="176" fontId="14" fillId="0" borderId="7" xfId="0" applyNumberFormat="1" applyFont="1" applyFill="1" applyBorder="1" applyAlignment="1">
      <alignment horizontal="center"/>
    </xf>
    <xf numFmtId="0" fontId="7" fillId="0" borderId="7" xfId="0" applyFont="1" applyFill="1" applyBorder="1" applyAlignment="1">
      <alignment horizontal="center" wrapText="1"/>
    </xf>
    <xf numFmtId="0" fontId="7" fillId="0" borderId="19" xfId="0" applyFont="1" applyFill="1" applyBorder="1" applyAlignment="1">
      <alignment horizontal="center" wrapText="1"/>
    </xf>
    <xf numFmtId="1" fontId="7" fillId="0" borderId="23" xfId="138" applyNumberFormat="1" applyFont="1" applyBorder="1" applyAlignment="1">
      <alignment horizontal="left" vertical="center" wrapText="1"/>
    </xf>
    <xf numFmtId="1" fontId="7" fillId="24" borderId="23" xfId="138" applyNumberFormat="1" applyFont="1" applyFill="1" applyBorder="1" applyAlignment="1">
      <alignment horizontal="left" vertical="center" wrapText="1"/>
    </xf>
    <xf numFmtId="1" fontId="7" fillId="0" borderId="18" xfId="138" applyNumberFormat="1" applyFont="1" applyBorder="1" applyAlignment="1">
      <alignment horizontal="left" vertical="center" wrapText="1"/>
    </xf>
    <xf numFmtId="0" fontId="10" fillId="21" borderId="24" xfId="0" applyFont="1" applyFill="1" applyBorder="1" applyAlignment="1">
      <alignment horizontal="left" wrapText="1"/>
    </xf>
    <xf numFmtId="176" fontId="7" fillId="24" borderId="29" xfId="0" applyNumberFormat="1" applyFont="1" applyFill="1" applyBorder="1" applyAlignment="1">
      <alignment horizontal="right" vertical="center" wrapText="1"/>
    </xf>
    <xf numFmtId="176" fontId="7" fillId="24" borderId="30" xfId="0" applyNumberFormat="1" applyFont="1" applyFill="1" applyBorder="1" applyAlignment="1">
      <alignment horizontal="right" vertical="center" wrapText="1"/>
    </xf>
    <xf numFmtId="0" fontId="7" fillId="24" borderId="24" xfId="0" applyFont="1" applyFill="1" applyBorder="1" applyAlignment="1">
      <alignment wrapText="1"/>
    </xf>
    <xf numFmtId="0" fontId="0" fillId="0" borderId="0" xfId="0" applyFont="1" applyFill="1"/>
    <xf numFmtId="1" fontId="7" fillId="0" borderId="24" xfId="138" applyNumberFormat="1" applyFont="1" applyBorder="1" applyAlignment="1">
      <alignment horizontal="left" vertical="center" wrapText="1"/>
    </xf>
    <xf numFmtId="0" fontId="0" fillId="0" borderId="0" xfId="0" applyAlignment="1">
      <alignment vertical="top" wrapText="1"/>
    </xf>
    <xf numFmtId="0" fontId="9" fillId="0" borderId="0" xfId="0" applyFont="1" applyAlignment="1">
      <alignment horizontal="left" wrapText="1"/>
    </xf>
    <xf numFmtId="49" fontId="7" fillId="0" borderId="0" xfId="0" applyNumberFormat="1" applyFont="1" applyAlignment="1">
      <alignment horizontal="left" indent="1"/>
    </xf>
    <xf numFmtId="0" fontId="7" fillId="0" borderId="0" xfId="0" applyFont="1" applyAlignment="1">
      <alignment horizontal="left"/>
    </xf>
    <xf numFmtId="0" fontId="9" fillId="0" borderId="0" xfId="0" applyFont="1" applyAlignment="1">
      <alignment horizontal="center" wrapText="1"/>
    </xf>
    <xf numFmtId="0" fontId="66" fillId="0" borderId="0" xfId="90" applyFont="1" applyAlignment="1" applyProtection="1">
      <alignment vertical="center"/>
    </xf>
    <xf numFmtId="0" fontId="4" fillId="0" borderId="0" xfId="90" applyAlignment="1" applyProtection="1">
      <alignment vertical="center"/>
    </xf>
    <xf numFmtId="0" fontId="7" fillId="0" borderId="0" xfId="0" applyFont="1" applyFill="1" applyBorder="1" applyAlignment="1">
      <alignment horizontal="center" wrapText="1"/>
    </xf>
    <xf numFmtId="0" fontId="7" fillId="24" borderId="18" xfId="0" applyFont="1" applyFill="1" applyBorder="1" applyAlignment="1">
      <alignment horizontal="center" wrapText="1"/>
    </xf>
    <xf numFmtId="176" fontId="7" fillId="24" borderId="7" xfId="0" applyNumberFormat="1" applyFont="1" applyFill="1" applyBorder="1" applyAlignment="1">
      <alignment horizontal="right" wrapText="1" indent="1"/>
    </xf>
    <xf numFmtId="176" fontId="7" fillId="24" borderId="19" xfId="0" applyNumberFormat="1" applyFont="1" applyFill="1" applyBorder="1" applyAlignment="1">
      <alignment horizontal="right" wrapText="1" indent="1"/>
    </xf>
    <xf numFmtId="3" fontId="7" fillId="24" borderId="19" xfId="0" applyNumberFormat="1" applyFont="1" applyFill="1" applyBorder="1" applyAlignment="1">
      <alignment horizontal="right" wrapText="1" indent="1"/>
    </xf>
    <xf numFmtId="0" fontId="7" fillId="24" borderId="7" xfId="0" applyFont="1" applyFill="1" applyBorder="1" applyAlignment="1">
      <alignment horizontal="right" wrapText="1" indent="1"/>
    </xf>
    <xf numFmtId="0" fontId="7" fillId="24" borderId="19" xfId="0" applyFont="1" applyFill="1" applyBorder="1" applyAlignment="1">
      <alignment horizontal="right" wrapText="1" indent="1"/>
    </xf>
    <xf numFmtId="0" fontId="60" fillId="0" borderId="0" xfId="0" applyFont="1" applyBorder="1" applyAlignment="1">
      <alignment horizontal="left"/>
    </xf>
    <xf numFmtId="0" fontId="60" fillId="0" borderId="0" xfId="0" applyFont="1" applyBorder="1" applyAlignment="1">
      <alignment horizontal="left" wrapText="1"/>
    </xf>
    <xf numFmtId="0" fontId="11" fillId="0" borderId="0" xfId="0" applyFont="1" applyAlignment="1">
      <alignment wrapText="1"/>
    </xf>
    <xf numFmtId="0" fontId="67" fillId="0" borderId="18" xfId="0" applyFont="1" applyBorder="1" applyAlignment="1">
      <alignment horizontal="right" indent="1"/>
    </xf>
    <xf numFmtId="3" fontId="7" fillId="0" borderId="9" xfId="0" applyNumberFormat="1" applyFont="1" applyBorder="1" applyAlignment="1">
      <alignment horizontal="right" wrapText="1" indent="1"/>
    </xf>
    <xf numFmtId="0" fontId="67" fillId="0" borderId="0" xfId="0" applyFont="1" applyBorder="1" applyAlignment="1">
      <alignment horizontal="center" wrapText="1"/>
    </xf>
    <xf numFmtId="0" fontId="60" fillId="0" borderId="0" xfId="0" applyFont="1"/>
    <xf numFmtId="1" fontId="60" fillId="0" borderId="0" xfId="0" applyNumberFormat="1" applyFont="1"/>
    <xf numFmtId="0" fontId="60" fillId="0" borderId="0" xfId="0" applyFont="1" applyFill="1"/>
    <xf numFmtId="0" fontId="68" fillId="0" borderId="0" xfId="0" applyFont="1"/>
    <xf numFmtId="188" fontId="7" fillId="0" borderId="18" xfId="0" applyNumberFormat="1" applyFont="1" applyFill="1" applyBorder="1" applyAlignment="1">
      <alignment horizontal="center" wrapText="1"/>
    </xf>
    <xf numFmtId="3" fontId="7" fillId="0" borderId="18" xfId="0" applyNumberFormat="1" applyFont="1" applyFill="1" applyBorder="1" applyAlignment="1">
      <alignment horizontal="right" wrapText="1" indent="1"/>
    </xf>
    <xf numFmtId="188" fontId="7" fillId="0" borderId="18" xfId="0" applyNumberFormat="1" applyFont="1" applyBorder="1" applyAlignment="1">
      <alignment horizontal="center" wrapText="1"/>
    </xf>
    <xf numFmtId="0" fontId="67" fillId="0" borderId="24" xfId="0" applyFont="1" applyBorder="1" applyAlignment="1">
      <alignment horizontal="right" indent="1"/>
    </xf>
    <xf numFmtId="1" fontId="7" fillId="24" borderId="9" xfId="138" applyNumberFormat="1" applyFont="1" applyFill="1" applyBorder="1" applyAlignment="1">
      <alignment horizontal="center" vertical="center" wrapText="1"/>
    </xf>
    <xf numFmtId="0" fontId="11" fillId="0" borderId="0" xfId="138" applyFont="1" applyAlignment="1">
      <alignment wrapText="1"/>
    </xf>
    <xf numFmtId="3" fontId="7" fillId="0" borderId="31" xfId="138" applyNumberFormat="1" applyFont="1" applyBorder="1" applyAlignment="1">
      <alignment horizontal="center" vertical="center" wrapText="1"/>
    </xf>
    <xf numFmtId="3" fontId="7" fillId="0" borderId="29" xfId="138" applyNumberFormat="1" applyFont="1" applyBorder="1" applyAlignment="1">
      <alignment horizontal="center" vertical="center" wrapText="1"/>
    </xf>
    <xf numFmtId="3" fontId="7" fillId="24" borderId="31" xfId="138" applyNumberFormat="1" applyFont="1" applyFill="1" applyBorder="1" applyAlignment="1">
      <alignment horizontal="center" vertical="center" wrapText="1"/>
    </xf>
    <xf numFmtId="3" fontId="7" fillId="24" borderId="29" xfId="138" applyNumberFormat="1" applyFont="1" applyFill="1" applyBorder="1" applyAlignment="1">
      <alignment horizontal="center" vertical="center" wrapText="1"/>
    </xf>
    <xf numFmtId="3" fontId="7" fillId="0" borderId="18" xfId="138" applyNumberFormat="1" applyFont="1" applyBorder="1" applyAlignment="1">
      <alignment horizontal="center" vertical="center" wrapText="1"/>
    </xf>
    <xf numFmtId="3" fontId="7" fillId="0" borderId="24" xfId="138" applyNumberFormat="1" applyFont="1" applyBorder="1" applyAlignment="1">
      <alignment horizontal="center" vertical="center" wrapText="1"/>
    </xf>
    <xf numFmtId="3" fontId="7" fillId="0" borderId="8" xfId="138" applyNumberFormat="1" applyFont="1" applyBorder="1" applyAlignment="1">
      <alignment horizontal="center" vertical="center" wrapText="1"/>
    </xf>
    <xf numFmtId="0" fontId="16" fillId="0" borderId="0" xfId="138" applyFont="1" applyBorder="1" applyAlignment="1">
      <alignment wrapText="1"/>
    </xf>
    <xf numFmtId="3" fontId="7" fillId="0" borderId="21" xfId="0" applyNumberFormat="1" applyFont="1" applyBorder="1" applyAlignment="1">
      <alignment horizontal="center" wrapText="1"/>
    </xf>
    <xf numFmtId="3" fontId="7" fillId="24" borderId="7" xfId="0" applyNumberFormat="1" applyFont="1" applyFill="1" applyBorder="1" applyAlignment="1">
      <alignment horizontal="center" wrapText="1"/>
    </xf>
    <xf numFmtId="3" fontId="7" fillId="0" borderId="7" xfId="0" applyNumberFormat="1" applyFont="1" applyBorder="1" applyAlignment="1">
      <alignment horizontal="center" wrapText="1"/>
    </xf>
    <xf numFmtId="0" fontId="1" fillId="0" borderId="0" xfId="0" applyFont="1"/>
    <xf numFmtId="3" fontId="7" fillId="24" borderId="9" xfId="0" applyNumberFormat="1" applyFont="1" applyFill="1" applyBorder="1" applyAlignment="1">
      <alignment horizontal="right" wrapText="1" indent="1"/>
    </xf>
    <xf numFmtId="3" fontId="7" fillId="24" borderId="24" xfId="0" applyNumberFormat="1" applyFont="1" applyFill="1" applyBorder="1" applyAlignment="1">
      <alignment horizontal="right" wrapText="1" indent="1"/>
    </xf>
    <xf numFmtId="188" fontId="7" fillId="0" borderId="7" xfId="0" applyNumberFormat="1" applyFont="1" applyBorder="1" applyAlignment="1">
      <alignment horizontal="right" wrapText="1" indent="1"/>
    </xf>
    <xf numFmtId="188" fontId="7" fillId="24" borderId="7" xfId="0" applyNumberFormat="1" applyFont="1" applyFill="1" applyBorder="1" applyAlignment="1">
      <alignment horizontal="right" wrapText="1" indent="1"/>
    </xf>
    <xf numFmtId="188" fontId="7" fillId="24" borderId="18" xfId="0" applyNumberFormat="1" applyFont="1" applyFill="1" applyBorder="1" applyAlignment="1">
      <alignment horizontal="right" wrapText="1" indent="1"/>
    </xf>
    <xf numFmtId="188" fontId="7" fillId="0" borderId="18" xfId="0" applyNumberFormat="1" applyFont="1" applyBorder="1" applyAlignment="1">
      <alignment horizontal="right" wrapText="1" indent="1"/>
    </xf>
    <xf numFmtId="3" fontId="7" fillId="0" borderId="25" xfId="0" applyNumberFormat="1" applyFont="1" applyBorder="1" applyAlignment="1">
      <alignment horizontal="center" wrapText="1"/>
    </xf>
    <xf numFmtId="3" fontId="7" fillId="24" borderId="0" xfId="0" applyNumberFormat="1" applyFont="1" applyFill="1" applyBorder="1" applyAlignment="1">
      <alignment horizontal="center" wrapText="1"/>
    </xf>
    <xf numFmtId="3" fontId="7" fillId="0" borderId="0" xfId="0" applyNumberFormat="1" applyFont="1" applyBorder="1" applyAlignment="1">
      <alignment horizontal="center" wrapText="1"/>
    </xf>
    <xf numFmtId="3" fontId="7" fillId="0" borderId="19" xfId="0" applyNumberFormat="1" applyFont="1" applyFill="1" applyBorder="1" applyAlignment="1">
      <alignment horizontal="center"/>
    </xf>
    <xf numFmtId="188" fontId="7" fillId="21" borderId="18" xfId="0" applyNumberFormat="1" applyFont="1" applyFill="1" applyBorder="1" applyAlignment="1">
      <alignment horizontal="right" wrapText="1" indent="1"/>
    </xf>
    <xf numFmtId="188" fontId="7" fillId="0" borderId="18" xfId="0" applyNumberFormat="1" applyFont="1" applyFill="1" applyBorder="1" applyAlignment="1">
      <alignment horizontal="right" wrapText="1" indent="1"/>
    </xf>
    <xf numFmtId="0" fontId="7" fillId="0" borderId="24" xfId="0" applyFont="1" applyBorder="1" applyAlignment="1">
      <alignment wrapText="1"/>
    </xf>
    <xf numFmtId="0" fontId="11" fillId="0" borderId="0" xfId="0" applyFont="1" applyBorder="1" applyAlignment="1">
      <alignment wrapText="1"/>
    </xf>
    <xf numFmtId="0" fontId="1" fillId="0" borderId="0" xfId="247"/>
    <xf numFmtId="0" fontId="1" fillId="0" borderId="0" xfId="247" applyBorder="1"/>
    <xf numFmtId="1" fontId="1" fillId="0" borderId="0" xfId="247" applyNumberFormat="1"/>
    <xf numFmtId="0" fontId="55" fillId="0" borderId="0" xfId="247" applyFont="1" applyAlignment="1">
      <alignment horizontal="center"/>
    </xf>
    <xf numFmtId="0" fontId="1" fillId="0" borderId="0" xfId="247" applyFont="1" applyFill="1"/>
    <xf numFmtId="0" fontId="1" fillId="0" borderId="0" xfId="247" applyFill="1"/>
    <xf numFmtId="0" fontId="7" fillId="0" borderId="18" xfId="247" applyFont="1" applyFill="1" applyBorder="1" applyAlignment="1">
      <alignment horizontal="center" vertical="center" wrapText="1"/>
    </xf>
    <xf numFmtId="3" fontId="7" fillId="0" borderId="31" xfId="247" applyNumberFormat="1" applyFont="1" applyFill="1" applyBorder="1" applyAlignment="1">
      <alignment horizontal="right" vertical="center" wrapText="1" indent="1"/>
    </xf>
    <xf numFmtId="176" fontId="7" fillId="0" borderId="31" xfId="247" applyNumberFormat="1" applyFont="1" applyFill="1" applyBorder="1" applyAlignment="1">
      <alignment horizontal="right" vertical="center" wrapText="1" indent="1"/>
    </xf>
    <xf numFmtId="3" fontId="7" fillId="0" borderId="29" xfId="247" applyNumberFormat="1" applyFont="1" applyFill="1" applyBorder="1" applyAlignment="1">
      <alignment horizontal="right" vertical="center" wrapText="1" indent="1"/>
    </xf>
    <xf numFmtId="0" fontId="1" fillId="0" borderId="0" xfId="247" applyBorder="1" applyAlignment="1">
      <alignment horizontal="right"/>
    </xf>
    <xf numFmtId="3" fontId="1" fillId="0" borderId="0" xfId="247" applyNumberFormat="1"/>
    <xf numFmtId="0" fontId="69" fillId="0" borderId="0" xfId="247" applyFont="1" applyBorder="1"/>
    <xf numFmtId="185" fontId="1" fillId="0" borderId="0" xfId="247" applyNumberFormat="1" applyBorder="1"/>
    <xf numFmtId="0" fontId="1" fillId="0" borderId="0" xfId="247" applyAlignment="1">
      <alignment wrapText="1"/>
    </xf>
    <xf numFmtId="0" fontId="7" fillId="24" borderId="23" xfId="0" applyFont="1" applyFill="1" applyBorder="1" applyAlignment="1">
      <alignment horizontal="left" vertical="center" wrapText="1"/>
    </xf>
    <xf numFmtId="0" fontId="16" fillId="0" borderId="0" xfId="0" applyFont="1" applyBorder="1" applyAlignment="1">
      <alignment wrapText="1"/>
    </xf>
    <xf numFmtId="0" fontId="7" fillId="0" borderId="23" xfId="247" applyFont="1" applyFill="1" applyBorder="1" applyAlignment="1">
      <alignment wrapText="1"/>
    </xf>
    <xf numFmtId="3" fontId="7" fillId="0" borderId="31" xfId="247" applyNumberFormat="1" applyFont="1" applyFill="1" applyBorder="1" applyAlignment="1">
      <alignment horizontal="center" vertical="center" wrapText="1"/>
    </xf>
    <xf numFmtId="3" fontId="7" fillId="0" borderId="29" xfId="247" applyNumberFormat="1" applyFont="1" applyFill="1" applyBorder="1" applyAlignment="1">
      <alignment horizontal="center" vertical="center" wrapText="1"/>
    </xf>
    <xf numFmtId="0" fontId="7" fillId="19" borderId="20" xfId="247" applyFont="1" applyFill="1" applyBorder="1" applyAlignment="1">
      <alignment wrapText="1"/>
    </xf>
    <xf numFmtId="0" fontId="7" fillId="21" borderId="18" xfId="247" applyFont="1" applyFill="1" applyBorder="1" applyAlignment="1">
      <alignment horizontal="left" wrapText="1" indent="1"/>
    </xf>
    <xf numFmtId="176" fontId="7" fillId="21" borderId="7" xfId="247" applyNumberFormat="1" applyFont="1" applyFill="1" applyBorder="1" applyAlignment="1">
      <alignment horizontal="center"/>
    </xf>
    <xf numFmtId="176" fontId="7" fillId="21" borderId="0" xfId="247" applyNumberFormat="1" applyFont="1" applyFill="1" applyBorder="1" applyAlignment="1">
      <alignment horizontal="center"/>
    </xf>
    <xf numFmtId="0" fontId="7" fillId="0" borderId="18" xfId="247" applyFont="1" applyBorder="1" applyAlignment="1">
      <alignment horizontal="left" wrapText="1" indent="1"/>
    </xf>
    <xf numFmtId="176" fontId="7" fillId="0" borderId="7" xfId="247" applyNumberFormat="1" applyFont="1" applyBorder="1" applyAlignment="1">
      <alignment horizontal="center"/>
    </xf>
    <xf numFmtId="0" fontId="7" fillId="24" borderId="24" xfId="0" applyFont="1" applyFill="1" applyBorder="1" applyAlignment="1">
      <alignment horizontal="center" wrapText="1"/>
    </xf>
    <xf numFmtId="0" fontId="7" fillId="24" borderId="7" xfId="0" applyFont="1" applyFill="1" applyBorder="1" applyAlignment="1">
      <alignment horizontal="right" indent="2"/>
    </xf>
    <xf numFmtId="0" fontId="11" fillId="0" borderId="20" xfId="0" applyFont="1" applyBorder="1" applyAlignment="1">
      <alignment wrapText="1"/>
    </xf>
    <xf numFmtId="3" fontId="7" fillId="0" borderId="24" xfId="0" applyNumberFormat="1" applyFont="1" applyBorder="1" applyAlignment="1">
      <alignment horizontal="right" wrapText="1" indent="1"/>
    </xf>
    <xf numFmtId="3" fontId="7" fillId="0" borderId="24" xfId="0" applyNumberFormat="1" applyFont="1" applyFill="1" applyBorder="1" applyAlignment="1">
      <alignment horizontal="right" wrapText="1" indent="1"/>
    </xf>
    <xf numFmtId="176" fontId="7" fillId="0" borderId="21" xfId="0" applyNumberFormat="1" applyFont="1" applyFill="1" applyBorder="1" applyAlignment="1">
      <alignment horizontal="center" wrapText="1"/>
    </xf>
    <xf numFmtId="0" fontId="1" fillId="0" borderId="0" xfId="0" applyFont="1" applyFill="1"/>
    <xf numFmtId="176" fontId="7" fillId="21" borderId="7" xfId="0" applyNumberFormat="1" applyFont="1" applyFill="1" applyBorder="1" applyAlignment="1">
      <alignment horizontal="right" wrapText="1" indent="1"/>
    </xf>
    <xf numFmtId="188" fontId="7" fillId="0" borderId="7" xfId="96" applyNumberFormat="1" applyFont="1" applyBorder="1" applyAlignment="1">
      <alignment horizontal="right" wrapText="1" indent="1"/>
    </xf>
    <xf numFmtId="188" fontId="7" fillId="0" borderId="19" xfId="96" applyNumberFormat="1" applyFont="1" applyBorder="1" applyAlignment="1">
      <alignment horizontal="right" wrapText="1" indent="1"/>
    </xf>
    <xf numFmtId="188" fontId="7" fillId="24" borderId="7" xfId="96" applyNumberFormat="1" applyFont="1" applyFill="1" applyBorder="1" applyAlignment="1">
      <alignment horizontal="right" wrapText="1" indent="1"/>
    </xf>
    <xf numFmtId="188" fontId="7" fillId="24" borderId="19" xfId="96" applyNumberFormat="1" applyFont="1" applyFill="1" applyBorder="1" applyAlignment="1">
      <alignment horizontal="right" wrapText="1" indent="1"/>
    </xf>
    <xf numFmtId="188" fontId="7" fillId="21" borderId="7" xfId="0" applyNumberFormat="1" applyFont="1" applyFill="1" applyBorder="1" applyAlignment="1">
      <alignment horizontal="right" wrapText="1" indent="1"/>
    </xf>
    <xf numFmtId="188" fontId="7" fillId="21" borderId="7" xfId="96" applyNumberFormat="1" applyFont="1" applyFill="1" applyBorder="1" applyAlignment="1">
      <alignment horizontal="right" wrapText="1" indent="1"/>
    </xf>
    <xf numFmtId="188" fontId="7" fillId="21" borderId="19" xfId="96" applyNumberFormat="1" applyFont="1" applyFill="1" applyBorder="1" applyAlignment="1">
      <alignment horizontal="right" wrapText="1" indent="1"/>
    </xf>
    <xf numFmtId="0" fontId="4" fillId="0" borderId="0" xfId="90" applyFont="1" applyAlignment="1" applyProtection="1">
      <alignment horizontal="left" vertical="center"/>
    </xf>
    <xf numFmtId="0" fontId="7" fillId="24" borderId="18" xfId="247" applyFont="1" applyFill="1" applyBorder="1" applyAlignment="1">
      <alignment horizontal="center" vertical="center" wrapText="1"/>
    </xf>
    <xf numFmtId="3" fontId="7" fillId="24" borderId="31" xfId="247" applyNumberFormat="1" applyFont="1" applyFill="1" applyBorder="1" applyAlignment="1">
      <alignment horizontal="right" vertical="center" wrapText="1" indent="1"/>
    </xf>
    <xf numFmtId="176" fontId="7" fillId="24" borderId="31" xfId="247" applyNumberFormat="1" applyFont="1" applyFill="1" applyBorder="1" applyAlignment="1">
      <alignment horizontal="right" vertical="center" wrapText="1" indent="1"/>
    </xf>
    <xf numFmtId="176" fontId="7" fillId="24" borderId="29" xfId="247" applyNumberFormat="1" applyFont="1" applyFill="1" applyBorder="1" applyAlignment="1">
      <alignment horizontal="right" vertical="center" wrapText="1" indent="1"/>
    </xf>
    <xf numFmtId="3" fontId="7" fillId="24" borderId="29" xfId="247" applyNumberFormat="1" applyFont="1" applyFill="1" applyBorder="1" applyAlignment="1">
      <alignment horizontal="right" vertical="center" wrapText="1" indent="1"/>
    </xf>
    <xf numFmtId="176" fontId="7" fillId="0" borderId="29" xfId="247" applyNumberFormat="1" applyFont="1" applyFill="1" applyBorder="1" applyAlignment="1">
      <alignment horizontal="right" vertical="center" wrapText="1" indent="1"/>
    </xf>
    <xf numFmtId="208" fontId="7" fillId="24" borderId="31" xfId="247" applyNumberFormat="1" applyFont="1" applyFill="1" applyBorder="1" applyAlignment="1">
      <alignment horizontal="right" vertical="center" wrapText="1" indent="1"/>
    </xf>
    <xf numFmtId="208" fontId="7" fillId="0" borderId="31" xfId="247" applyNumberFormat="1" applyFont="1" applyFill="1" applyBorder="1" applyAlignment="1">
      <alignment horizontal="right" vertical="center" wrapText="1" indent="1"/>
    </xf>
    <xf numFmtId="185" fontId="7" fillId="24" borderId="31" xfId="247" applyNumberFormat="1" applyFont="1" applyFill="1" applyBorder="1" applyAlignment="1">
      <alignment horizontal="right" vertical="center" wrapText="1" indent="1"/>
    </xf>
    <xf numFmtId="0" fontId="7" fillId="24" borderId="32" xfId="247" applyFont="1" applyFill="1" applyBorder="1" applyAlignment="1">
      <alignment horizontal="center" vertical="center" wrapText="1"/>
    </xf>
    <xf numFmtId="0" fontId="7" fillId="24" borderId="27" xfId="247" applyFont="1" applyFill="1" applyBorder="1" applyAlignment="1">
      <alignment horizontal="center" vertical="center" wrapText="1"/>
    </xf>
    <xf numFmtId="0" fontId="7" fillId="0" borderId="0" xfId="247" applyFont="1" applyFill="1" applyBorder="1" applyAlignment="1">
      <alignment horizontal="center" vertical="center" wrapText="1"/>
    </xf>
    <xf numFmtId="0" fontId="7" fillId="0" borderId="24" xfId="247" applyFont="1" applyFill="1" applyBorder="1" applyAlignment="1">
      <alignment horizontal="center" vertical="center" wrapText="1"/>
    </xf>
    <xf numFmtId="176" fontId="7" fillId="21" borderId="19" xfId="247" applyNumberFormat="1" applyFont="1" applyFill="1" applyBorder="1" applyAlignment="1">
      <alignment horizontal="center"/>
    </xf>
    <xf numFmtId="176" fontId="7" fillId="19" borderId="0" xfId="247" applyNumberFormat="1" applyFont="1" applyFill="1" applyBorder="1" applyAlignment="1">
      <alignment horizontal="center"/>
    </xf>
    <xf numFmtId="0" fontId="7" fillId="24" borderId="18" xfId="247" applyFont="1" applyFill="1" applyBorder="1" applyAlignment="1">
      <alignment horizontal="left" wrapText="1" indent="1"/>
    </xf>
    <xf numFmtId="176" fontId="7" fillId="24" borderId="7" xfId="247" applyNumberFormat="1" applyFont="1" applyFill="1" applyBorder="1" applyAlignment="1">
      <alignment horizontal="center"/>
    </xf>
    <xf numFmtId="176" fontId="7" fillId="24" borderId="0" xfId="247" applyNumberFormat="1" applyFont="1" applyFill="1" applyBorder="1" applyAlignment="1">
      <alignment horizontal="center"/>
    </xf>
    <xf numFmtId="176" fontId="7" fillId="24" borderId="19" xfId="247" applyNumberFormat="1" applyFont="1" applyFill="1" applyBorder="1" applyAlignment="1">
      <alignment horizontal="center"/>
    </xf>
    <xf numFmtId="0" fontId="7" fillId="24" borderId="24" xfId="247" applyFont="1" applyFill="1" applyBorder="1" applyAlignment="1">
      <alignment horizontal="left" wrapText="1" indent="1"/>
    </xf>
    <xf numFmtId="176" fontId="7" fillId="24" borderId="26" xfId="247" applyNumberFormat="1" applyFont="1" applyFill="1" applyBorder="1" applyAlignment="1">
      <alignment horizontal="center"/>
    </xf>
    <xf numFmtId="0" fontId="7" fillId="0" borderId="18" xfId="247" applyFont="1" applyFill="1" applyBorder="1" applyAlignment="1">
      <alignment horizontal="left" wrapText="1" indent="1"/>
    </xf>
    <xf numFmtId="176" fontId="7" fillId="0" borderId="7" xfId="247" applyNumberFormat="1" applyFont="1" applyFill="1" applyBorder="1" applyAlignment="1">
      <alignment horizontal="center"/>
    </xf>
    <xf numFmtId="176" fontId="7" fillId="0" borderId="0" xfId="247" applyNumberFormat="1" applyFont="1" applyFill="1" applyBorder="1" applyAlignment="1">
      <alignment horizontal="center"/>
    </xf>
    <xf numFmtId="176" fontId="7" fillId="0" borderId="19" xfId="247" applyNumberFormat="1" applyFont="1" applyFill="1" applyBorder="1" applyAlignment="1">
      <alignment horizontal="center"/>
    </xf>
    <xf numFmtId="3" fontId="7" fillId="21" borderId="24" xfId="0" applyNumberFormat="1" applyFont="1" applyFill="1" applyBorder="1" applyAlignment="1">
      <alignment horizontal="right" wrapText="1" indent="1"/>
    </xf>
    <xf numFmtId="176" fontId="62" fillId="21" borderId="7" xfId="247" applyNumberFormat="1" applyFont="1" applyFill="1" applyBorder="1" applyAlignment="1">
      <alignment horizontal="center"/>
    </xf>
    <xf numFmtId="176" fontId="62" fillId="24" borderId="7" xfId="247" applyNumberFormat="1" applyFont="1" applyFill="1" applyBorder="1" applyAlignment="1">
      <alignment horizontal="center"/>
    </xf>
    <xf numFmtId="176" fontId="62" fillId="0" borderId="7" xfId="247" applyNumberFormat="1" applyFont="1" applyFill="1" applyBorder="1" applyAlignment="1">
      <alignment horizontal="center"/>
    </xf>
    <xf numFmtId="176" fontId="62" fillId="21" borderId="7" xfId="247" applyNumberFormat="1" applyFont="1" applyFill="1" applyBorder="1" applyAlignment="1">
      <alignment horizontal="center" vertical="center"/>
    </xf>
    <xf numFmtId="0" fontId="7" fillId="24" borderId="33" xfId="0" applyFont="1" applyFill="1" applyBorder="1" applyAlignment="1">
      <alignment horizontal="center" vertical="center" wrapText="1"/>
    </xf>
    <xf numFmtId="0" fontId="7" fillId="0" borderId="23" xfId="0" applyFont="1" applyFill="1" applyBorder="1" applyAlignment="1">
      <alignment vertical="center" wrapText="1"/>
    </xf>
    <xf numFmtId="0" fontId="7" fillId="0" borderId="18" xfId="0" applyFont="1" applyBorder="1" applyAlignment="1">
      <alignment vertical="center" wrapText="1"/>
    </xf>
    <xf numFmtId="0" fontId="7" fillId="24" borderId="24" xfId="0" applyFont="1" applyFill="1" applyBorder="1" applyAlignment="1">
      <alignment vertical="center" wrapText="1"/>
    </xf>
    <xf numFmtId="3" fontId="7" fillId="0" borderId="7" xfId="0" applyNumberFormat="1" applyFont="1" applyFill="1" applyBorder="1" applyAlignment="1">
      <alignment horizontal="right" vertical="center" wrapText="1" indent="4"/>
    </xf>
    <xf numFmtId="3" fontId="7" fillId="0" borderId="19" xfId="0" applyNumberFormat="1" applyFont="1" applyFill="1" applyBorder="1" applyAlignment="1">
      <alignment horizontal="right" vertical="center" wrapText="1" indent="4"/>
    </xf>
    <xf numFmtId="3" fontId="7" fillId="24" borderId="34" xfId="0" applyNumberFormat="1" applyFont="1" applyFill="1" applyBorder="1" applyAlignment="1">
      <alignment horizontal="right" vertical="center" wrapText="1" indent="4"/>
    </xf>
    <xf numFmtId="3" fontId="7" fillId="24" borderId="7" xfId="0" applyNumberFormat="1" applyFont="1" applyFill="1" applyBorder="1" applyAlignment="1">
      <alignment horizontal="right" vertical="center" wrapText="1" indent="4"/>
    </xf>
    <xf numFmtId="3" fontId="7" fillId="24" borderId="19" xfId="0" applyNumberFormat="1" applyFont="1" applyFill="1" applyBorder="1" applyAlignment="1">
      <alignment horizontal="right" vertical="center" wrapText="1" indent="4"/>
    </xf>
    <xf numFmtId="3" fontId="7" fillId="0" borderId="18" xfId="0" applyNumberFormat="1" applyFont="1" applyFill="1" applyBorder="1" applyAlignment="1">
      <alignment horizontal="right" wrapText="1" indent="4"/>
    </xf>
    <xf numFmtId="3" fontId="7" fillId="0" borderId="7" xfId="0" applyNumberFormat="1" applyFont="1" applyFill="1" applyBorder="1" applyAlignment="1">
      <alignment horizontal="right" wrapText="1" indent="4"/>
    </xf>
    <xf numFmtId="3" fontId="7" fillId="0" borderId="19" xfId="0" applyNumberFormat="1" applyFont="1" applyFill="1" applyBorder="1" applyAlignment="1">
      <alignment horizontal="right" wrapText="1" indent="4"/>
    </xf>
    <xf numFmtId="3" fontId="7" fillId="24" borderId="7" xfId="0" applyNumberFormat="1" applyFont="1" applyFill="1" applyBorder="1" applyAlignment="1">
      <alignment horizontal="right" wrapText="1" indent="4"/>
    </xf>
    <xf numFmtId="3" fontId="7" fillId="24" borderId="19" xfId="0" applyNumberFormat="1" applyFont="1" applyFill="1" applyBorder="1" applyAlignment="1">
      <alignment horizontal="right" wrapText="1" indent="4"/>
    </xf>
    <xf numFmtId="3" fontId="7" fillId="24" borderId="9" xfId="0" applyNumberFormat="1" applyFont="1" applyFill="1" applyBorder="1" applyAlignment="1">
      <alignment horizontal="right" wrapText="1" indent="4"/>
    </xf>
    <xf numFmtId="3" fontId="7" fillId="24" borderId="26" xfId="0" applyNumberFormat="1" applyFont="1" applyFill="1" applyBorder="1" applyAlignment="1">
      <alignment horizontal="right" wrapText="1" indent="4"/>
    </xf>
    <xf numFmtId="3" fontId="7" fillId="0" borderId="35" xfId="0" applyNumberFormat="1" applyFont="1" applyFill="1" applyBorder="1" applyAlignment="1">
      <alignment horizontal="center"/>
    </xf>
    <xf numFmtId="3" fontId="7" fillId="24" borderId="19" xfId="0" applyNumberFormat="1" applyFont="1" applyFill="1" applyBorder="1" applyAlignment="1">
      <alignment horizontal="center" wrapText="1"/>
    </xf>
    <xf numFmtId="3" fontId="7" fillId="0" borderId="19" xfId="0" applyNumberFormat="1" applyFont="1" applyBorder="1" applyAlignment="1">
      <alignment horizontal="center" wrapText="1"/>
    </xf>
    <xf numFmtId="0" fontId="7" fillId="0" borderId="18" xfId="0" applyFont="1" applyBorder="1" applyAlignment="1">
      <alignment horizontal="left" wrapText="1"/>
    </xf>
    <xf numFmtId="0" fontId="62" fillId="0" borderId="18" xfId="0" applyFont="1" applyBorder="1" applyAlignment="1">
      <alignment horizontal="right" indent="1"/>
    </xf>
    <xf numFmtId="0" fontId="62" fillId="24" borderId="18" xfId="0" applyFont="1" applyFill="1" applyBorder="1" applyAlignment="1">
      <alignment horizontal="right" indent="1"/>
    </xf>
    <xf numFmtId="176" fontId="7" fillId="21" borderId="18" xfId="0" applyNumberFormat="1" applyFont="1" applyFill="1" applyBorder="1" applyAlignment="1">
      <alignment horizontal="center" vertical="center" wrapText="1"/>
    </xf>
    <xf numFmtId="176" fontId="7" fillId="21" borderId="0" xfId="0" applyNumberFormat="1" applyFont="1" applyFill="1" applyBorder="1" applyAlignment="1">
      <alignment horizontal="center" vertical="center" wrapText="1"/>
    </xf>
    <xf numFmtId="176" fontId="7" fillId="24" borderId="18" xfId="0" applyNumberFormat="1" applyFont="1" applyFill="1" applyBorder="1" applyAlignment="1">
      <alignment horizontal="center" vertical="center" wrapText="1"/>
    </xf>
    <xf numFmtId="176" fontId="7" fillId="24" borderId="0" xfId="0" applyNumberFormat="1" applyFont="1" applyFill="1" applyBorder="1" applyAlignment="1">
      <alignment horizontal="center" vertical="center" wrapText="1"/>
    </xf>
    <xf numFmtId="0" fontId="60" fillId="0" borderId="0" xfId="0" applyFont="1" applyFill="1" applyBorder="1"/>
    <xf numFmtId="0" fontId="1" fillId="0" borderId="0" xfId="0" applyFont="1" applyFill="1" applyBorder="1"/>
    <xf numFmtId="0" fontId="0" fillId="0" borderId="0" xfId="0" applyFill="1" applyBorder="1" applyAlignment="1">
      <alignment horizontal="left"/>
    </xf>
    <xf numFmtId="0" fontId="60" fillId="0" borderId="0" xfId="0" applyFont="1" applyFill="1" applyBorder="1" applyAlignment="1">
      <alignment horizontal="left"/>
    </xf>
    <xf numFmtId="1" fontId="7" fillId="24" borderId="26" xfId="138" applyNumberFormat="1" applyFont="1" applyFill="1" applyBorder="1" applyAlignment="1">
      <alignment horizontal="center" vertical="center" wrapText="1"/>
    </xf>
    <xf numFmtId="0" fontId="7" fillId="24" borderId="1" xfId="0" applyFont="1" applyFill="1" applyBorder="1" applyAlignment="1">
      <alignment horizontal="center" vertical="center"/>
    </xf>
    <xf numFmtId="0" fontId="0" fillId="0" borderId="0" xfId="0" applyFill="1" applyBorder="1" applyAlignment="1"/>
    <xf numFmtId="0" fontId="7" fillId="0" borderId="0" xfId="0" applyFont="1" applyFill="1" applyBorder="1" applyAlignment="1">
      <alignment horizontal="left" indent="1"/>
    </xf>
    <xf numFmtId="0" fontId="7" fillId="0" borderId="24" xfId="0" applyFont="1" applyFill="1" applyBorder="1" applyAlignment="1">
      <alignment horizontal="left" indent="1"/>
    </xf>
    <xf numFmtId="176" fontId="14" fillId="0" borderId="9" xfId="0" applyNumberFormat="1" applyFont="1" applyFill="1" applyBorder="1" applyAlignment="1">
      <alignment horizontal="center"/>
    </xf>
    <xf numFmtId="1" fontId="7" fillId="19" borderId="0" xfId="138" applyNumberFormat="1" applyFont="1" applyFill="1" applyBorder="1" applyAlignment="1">
      <alignment vertical="center" wrapText="1"/>
    </xf>
    <xf numFmtId="1" fontId="7" fillId="19" borderId="19" xfId="138" applyNumberFormat="1" applyFont="1" applyFill="1" applyBorder="1" applyAlignment="1">
      <alignment vertical="center" wrapText="1"/>
    </xf>
    <xf numFmtId="1" fontId="7" fillId="19" borderId="7" xfId="138" applyNumberFormat="1" applyFont="1" applyFill="1" applyBorder="1" applyAlignment="1">
      <alignment vertical="center" wrapText="1"/>
    </xf>
    <xf numFmtId="1" fontId="7" fillId="24" borderId="24" xfId="138" applyNumberFormat="1" applyFont="1" applyFill="1" applyBorder="1" applyAlignment="1">
      <alignment horizontal="left" vertical="center" wrapText="1"/>
    </xf>
    <xf numFmtId="1" fontId="7" fillId="0" borderId="23" xfId="138" applyNumberFormat="1" applyFont="1" applyFill="1" applyBorder="1" applyAlignment="1">
      <alignment horizontal="left" vertical="center" wrapText="1"/>
    </xf>
    <xf numFmtId="0" fontId="9" fillId="0" borderId="0" xfId="138" applyFill="1" applyBorder="1"/>
    <xf numFmtId="0" fontId="9" fillId="0" borderId="0" xfId="138" applyFill="1"/>
    <xf numFmtId="188" fontId="7" fillId="24" borderId="18" xfId="0" applyNumberFormat="1" applyFont="1" applyFill="1" applyBorder="1" applyAlignment="1">
      <alignment horizontal="center" wrapText="1"/>
    </xf>
    <xf numFmtId="0" fontId="7" fillId="0" borderId="18" xfId="0" applyFont="1" applyFill="1" applyBorder="1" applyAlignment="1">
      <alignment wrapText="1"/>
    </xf>
    <xf numFmtId="0" fontId="7" fillId="0" borderId="24" xfId="0" applyFont="1" applyFill="1" applyBorder="1" applyAlignment="1">
      <alignment wrapText="1"/>
    </xf>
    <xf numFmtId="188" fontId="7" fillId="0" borderId="24" xfId="0" applyNumberFormat="1" applyFont="1" applyFill="1" applyBorder="1" applyAlignment="1">
      <alignment horizontal="center" wrapText="1"/>
    </xf>
    <xf numFmtId="0" fontId="7" fillId="24" borderId="1" xfId="122" applyFont="1" applyFill="1" applyBorder="1" applyAlignment="1">
      <alignment horizontal="center" vertical="center" wrapText="1"/>
    </xf>
    <xf numFmtId="0" fontId="7" fillId="24" borderId="11" xfId="122" applyFont="1" applyFill="1" applyBorder="1" applyAlignment="1">
      <alignment horizontal="center" vertical="center" wrapText="1"/>
    </xf>
    <xf numFmtId="0" fontId="7" fillId="24" borderId="36" xfId="122" applyFont="1" applyFill="1" applyBorder="1" applyAlignment="1">
      <alignment horizontal="center" vertical="center" wrapText="1"/>
    </xf>
    <xf numFmtId="0" fontId="7" fillId="24" borderId="37" xfId="122" applyFont="1" applyFill="1" applyBorder="1" applyAlignment="1">
      <alignment horizontal="center" vertical="center" wrapText="1"/>
    </xf>
    <xf numFmtId="0" fontId="7" fillId="24" borderId="1" xfId="122" applyFont="1" applyFill="1" applyBorder="1" applyAlignment="1">
      <alignment horizontal="center" wrapText="1"/>
    </xf>
    <xf numFmtId="0" fontId="7" fillId="24" borderId="12" xfId="122" applyFont="1" applyFill="1" applyBorder="1" applyAlignment="1">
      <alignment horizontal="center" vertical="center" wrapText="1"/>
    </xf>
    <xf numFmtId="0" fontId="7" fillId="24" borderId="12" xfId="122" applyFont="1" applyFill="1" applyBorder="1" applyAlignment="1">
      <alignment horizontal="center" wrapText="1"/>
    </xf>
    <xf numFmtId="0" fontId="7" fillId="0" borderId="25" xfId="0" applyFont="1" applyFill="1" applyBorder="1" applyAlignment="1">
      <alignment horizontal="left" wrapText="1"/>
    </xf>
    <xf numFmtId="0" fontId="7" fillId="24" borderId="24" xfId="0" applyFont="1" applyFill="1" applyBorder="1" applyAlignment="1">
      <alignment horizontal="left" wrapText="1"/>
    </xf>
    <xf numFmtId="3" fontId="7" fillId="24" borderId="18" xfId="0" applyNumberFormat="1" applyFont="1" applyFill="1" applyBorder="1" applyAlignment="1">
      <alignment horizontal="right"/>
    </xf>
    <xf numFmtId="0" fontId="7" fillId="0" borderId="18" xfId="0" applyFont="1" applyBorder="1" applyAlignment="1">
      <alignment horizontal="right"/>
    </xf>
    <xf numFmtId="0" fontId="7" fillId="24" borderId="18" xfId="0" applyFont="1" applyFill="1" applyBorder="1" applyAlignment="1">
      <alignment horizontal="right"/>
    </xf>
    <xf numFmtId="3" fontId="7" fillId="0" borderId="18" xfId="0" applyNumberFormat="1" applyFont="1" applyBorder="1" applyAlignment="1">
      <alignment horizontal="right"/>
    </xf>
    <xf numFmtId="0" fontId="7" fillId="0" borderId="24" xfId="0" applyFont="1" applyBorder="1" applyAlignment="1">
      <alignment horizontal="right"/>
    </xf>
    <xf numFmtId="0" fontId="7" fillId="0" borderId="7" xfId="0" applyFont="1" applyBorder="1" applyAlignment="1">
      <alignment horizontal="right"/>
    </xf>
    <xf numFmtId="188" fontId="7" fillId="0" borderId="7" xfId="0" applyNumberFormat="1" applyFont="1" applyBorder="1" applyAlignment="1">
      <alignment horizontal="right" wrapText="1" indent="2"/>
    </xf>
    <xf numFmtId="188" fontId="7" fillId="0" borderId="18" xfId="0" applyNumberFormat="1" applyFont="1" applyBorder="1" applyAlignment="1">
      <alignment horizontal="right" wrapText="1" indent="2"/>
    </xf>
    <xf numFmtId="188" fontId="7" fillId="0" borderId="18" xfId="0" applyNumberFormat="1" applyFont="1" applyFill="1" applyBorder="1" applyAlignment="1">
      <alignment horizontal="right" wrapText="1" indent="2"/>
    </xf>
    <xf numFmtId="188" fontId="7" fillId="24" borderId="7" xfId="0" applyNumberFormat="1" applyFont="1" applyFill="1" applyBorder="1" applyAlignment="1">
      <alignment horizontal="right" wrapText="1" indent="2"/>
    </xf>
    <xf numFmtId="188" fontId="7" fillId="24" borderId="18" xfId="0" applyNumberFormat="1" applyFont="1" applyFill="1" applyBorder="1" applyAlignment="1">
      <alignment horizontal="right" wrapText="1" indent="2"/>
    </xf>
    <xf numFmtId="188" fontId="7" fillId="0" borderId="9" xfId="0" applyNumberFormat="1" applyFont="1" applyBorder="1" applyAlignment="1">
      <alignment horizontal="right" wrapText="1" indent="2"/>
    </xf>
    <xf numFmtId="188" fontId="7" fillId="0" borderId="24" xfId="0" applyNumberFormat="1" applyFont="1" applyBorder="1" applyAlignment="1">
      <alignment horizontal="right" wrapText="1" indent="2"/>
    </xf>
    <xf numFmtId="188" fontId="7" fillId="0" borderId="24" xfId="0" applyNumberFormat="1" applyFont="1" applyFill="1" applyBorder="1" applyAlignment="1">
      <alignment horizontal="right" wrapText="1" indent="2"/>
    </xf>
    <xf numFmtId="0" fontId="7" fillId="19" borderId="6" xfId="247" applyFont="1" applyFill="1" applyBorder="1" applyAlignment="1">
      <alignment vertical="center" wrapText="1"/>
    </xf>
    <xf numFmtId="0" fontId="1" fillId="0" borderId="0" xfId="247" applyAlignment="1">
      <alignment vertical="center"/>
    </xf>
    <xf numFmtId="0" fontId="7" fillId="24" borderId="33" xfId="247" applyFont="1" applyFill="1" applyBorder="1" applyAlignment="1">
      <alignment horizontal="center" vertical="center" wrapText="1"/>
    </xf>
    <xf numFmtId="0" fontId="7" fillId="24" borderId="1" xfId="247" applyFont="1" applyFill="1" applyBorder="1" applyAlignment="1">
      <alignment horizontal="center" vertical="center" wrapText="1"/>
    </xf>
    <xf numFmtId="0" fontId="7" fillId="24" borderId="12" xfId="247" applyFont="1" applyFill="1" applyBorder="1" applyAlignment="1">
      <alignment horizontal="center" vertical="center" wrapText="1"/>
    </xf>
    <xf numFmtId="0" fontId="7" fillId="0" borderId="24" xfId="0" applyFont="1" applyBorder="1" applyAlignment="1">
      <alignment horizontal="left" wrapText="1"/>
    </xf>
    <xf numFmtId="0" fontId="0" fillId="0" borderId="0" xfId="0" applyAlignment="1">
      <alignment horizontal="left"/>
    </xf>
    <xf numFmtId="3" fontId="7" fillId="0" borderId="19" xfId="0" applyNumberFormat="1" applyFont="1" applyFill="1" applyBorder="1" applyAlignment="1">
      <alignment horizontal="right" vertical="center" indent="1"/>
    </xf>
    <xf numFmtId="3" fontId="7" fillId="24" borderId="19" xfId="0" applyNumberFormat="1" applyFont="1" applyFill="1" applyBorder="1" applyAlignment="1">
      <alignment horizontal="right" vertical="center" indent="1"/>
    </xf>
    <xf numFmtId="3" fontId="7" fillId="0" borderId="26" xfId="0" applyNumberFormat="1" applyFont="1" applyFill="1" applyBorder="1" applyAlignment="1">
      <alignment horizontal="right" vertical="center" indent="1"/>
    </xf>
    <xf numFmtId="3" fontId="7" fillId="0" borderId="0" xfId="0" applyNumberFormat="1" applyFont="1" applyFill="1" applyBorder="1" applyAlignment="1">
      <alignment horizontal="right" wrapText="1" indent="1"/>
    </xf>
    <xf numFmtId="3" fontId="7" fillId="24" borderId="0" xfId="0" applyNumberFormat="1" applyFont="1" applyFill="1" applyBorder="1" applyAlignment="1">
      <alignment horizontal="right" wrapText="1" indent="1"/>
    </xf>
    <xf numFmtId="3" fontId="7" fillId="0" borderId="8" xfId="0" applyNumberFormat="1" applyFont="1" applyFill="1" applyBorder="1" applyAlignment="1">
      <alignment horizontal="right" wrapText="1" indent="1"/>
    </xf>
    <xf numFmtId="0" fontId="7" fillId="0" borderId="23" xfId="0" applyFont="1" applyFill="1" applyBorder="1" applyAlignment="1">
      <alignment horizontal="left" vertical="center" wrapText="1"/>
    </xf>
    <xf numFmtId="3" fontId="7" fillId="0" borderId="19" xfId="0" applyNumberFormat="1" applyFont="1" applyFill="1" applyBorder="1" applyAlignment="1">
      <alignment horizontal="right" wrapText="1" indent="1"/>
    </xf>
    <xf numFmtId="3" fontId="7" fillId="0" borderId="38" xfId="247" applyNumberFormat="1" applyFont="1" applyFill="1" applyBorder="1" applyAlignment="1">
      <alignment horizontal="right" vertical="center" wrapText="1" indent="1"/>
    </xf>
    <xf numFmtId="3" fontId="7" fillId="0" borderId="7" xfId="247" applyNumberFormat="1" applyFont="1" applyFill="1" applyBorder="1" applyAlignment="1">
      <alignment horizontal="center" vertical="center"/>
    </xf>
    <xf numFmtId="3" fontId="7" fillId="0" borderId="7" xfId="247" applyNumberFormat="1" applyFont="1" applyFill="1" applyBorder="1" applyAlignment="1">
      <alignment horizontal="center" vertical="center" wrapText="1"/>
    </xf>
    <xf numFmtId="3" fontId="7" fillId="21" borderId="19" xfId="247" applyNumberFormat="1" applyFont="1" applyFill="1" applyBorder="1" applyAlignment="1">
      <alignment horizontal="center" vertical="center"/>
    </xf>
    <xf numFmtId="176" fontId="7" fillId="19" borderId="20" xfId="247" applyNumberFormat="1" applyFont="1" applyFill="1" applyBorder="1" applyAlignment="1"/>
    <xf numFmtId="176" fontId="7" fillId="19" borderId="20" xfId="247" applyNumberFormat="1" applyFont="1" applyFill="1" applyBorder="1" applyAlignment="1">
      <alignment horizontal="center"/>
    </xf>
    <xf numFmtId="176" fontId="7" fillId="24" borderId="9" xfId="0" applyNumberFormat="1" applyFont="1" applyFill="1" applyBorder="1" applyAlignment="1">
      <alignment horizontal="right" wrapText="1" indent="1"/>
    </xf>
    <xf numFmtId="176" fontId="7" fillId="24" borderId="26" xfId="0" applyNumberFormat="1" applyFont="1" applyFill="1" applyBorder="1" applyAlignment="1">
      <alignment horizontal="right" wrapText="1" indent="1"/>
    </xf>
    <xf numFmtId="3" fontId="7" fillId="0" borderId="7" xfId="247" applyNumberFormat="1" applyFont="1" applyBorder="1" applyAlignment="1">
      <alignment horizontal="center" vertical="center"/>
    </xf>
    <xf numFmtId="176" fontId="7" fillId="19" borderId="35" xfId="247" applyNumberFormat="1" applyFont="1" applyFill="1" applyBorder="1" applyAlignment="1">
      <alignment horizontal="center"/>
    </xf>
    <xf numFmtId="210" fontId="64" fillId="0" borderId="0" xfId="201" applyNumberFormat="1" applyFont="1" applyFill="1"/>
    <xf numFmtId="3" fontId="7" fillId="0" borderId="19" xfId="247" applyNumberFormat="1" applyFont="1" applyFill="1" applyBorder="1" applyAlignment="1">
      <alignment horizontal="center" vertical="center"/>
    </xf>
    <xf numFmtId="3" fontId="7" fillId="21" borderId="7" xfId="247" applyNumberFormat="1" applyFont="1" applyFill="1" applyBorder="1" applyAlignment="1">
      <alignment horizontal="center" vertical="center"/>
    </xf>
    <xf numFmtId="0" fontId="1" fillId="0" borderId="0" xfId="247" applyFont="1" applyFill="1" applyBorder="1"/>
    <xf numFmtId="0" fontId="1" fillId="0" borderId="0" xfId="247" applyFill="1" applyBorder="1"/>
    <xf numFmtId="0" fontId="7" fillId="0" borderId="0" xfId="247" applyFont="1" applyFill="1" applyBorder="1" applyAlignment="1">
      <alignment horizontal="left" wrapText="1" indent="1"/>
    </xf>
    <xf numFmtId="201" fontId="1" fillId="0" borderId="0" xfId="247" applyNumberFormat="1"/>
    <xf numFmtId="176" fontId="62" fillId="0" borderId="0" xfId="247" applyNumberFormat="1" applyFont="1" applyFill="1" applyBorder="1" applyAlignment="1">
      <alignment horizontal="center"/>
    </xf>
    <xf numFmtId="0" fontId="7" fillId="24" borderId="0" xfId="247" applyFont="1" applyFill="1" applyBorder="1" applyAlignment="1">
      <alignment horizontal="left" wrapText="1" indent="1"/>
    </xf>
    <xf numFmtId="0" fontId="7" fillId="19" borderId="20" xfId="247" applyFont="1" applyFill="1" applyBorder="1" applyAlignment="1">
      <alignment horizontal="left" wrapText="1"/>
    </xf>
    <xf numFmtId="176" fontId="62" fillId="24" borderId="19" xfId="247" applyNumberFormat="1" applyFont="1" applyFill="1" applyBorder="1" applyAlignment="1">
      <alignment horizontal="center"/>
    </xf>
    <xf numFmtId="176" fontId="62" fillId="0" borderId="19" xfId="247" applyNumberFormat="1" applyFont="1" applyFill="1" applyBorder="1" applyAlignment="1">
      <alignment horizontal="center"/>
    </xf>
    <xf numFmtId="176" fontId="62" fillId="24" borderId="26" xfId="247" applyNumberFormat="1" applyFont="1" applyFill="1" applyBorder="1" applyAlignment="1">
      <alignment horizontal="center"/>
    </xf>
    <xf numFmtId="3" fontId="7" fillId="0" borderId="18" xfId="0" applyNumberFormat="1" applyFont="1" applyFill="1" applyBorder="1" applyAlignment="1">
      <alignment horizontal="right"/>
    </xf>
    <xf numFmtId="3" fontId="9" fillId="0" borderId="0" xfId="138" applyNumberFormat="1"/>
    <xf numFmtId="188" fontId="7" fillId="24" borderId="19" xfId="0" applyNumberFormat="1" applyFont="1" applyFill="1" applyBorder="1" applyAlignment="1">
      <alignment horizontal="right" wrapText="1" indent="1"/>
    </xf>
    <xf numFmtId="188" fontId="7" fillId="24" borderId="26" xfId="0" applyNumberFormat="1" applyFont="1" applyFill="1" applyBorder="1" applyAlignment="1">
      <alignment horizontal="right" wrapText="1" indent="1"/>
    </xf>
    <xf numFmtId="188" fontId="7" fillId="0" borderId="19" xfId="0" applyNumberFormat="1" applyFont="1" applyFill="1" applyBorder="1" applyAlignment="1">
      <alignment horizontal="right" wrapText="1" indent="2"/>
    </xf>
    <xf numFmtId="188" fontId="7" fillId="24" borderId="19" xfId="0" applyNumberFormat="1" applyFont="1" applyFill="1" applyBorder="1" applyAlignment="1">
      <alignment horizontal="right" wrapText="1" indent="2"/>
    </xf>
    <xf numFmtId="188" fontId="7" fillId="0" borderId="26" xfId="0" applyNumberFormat="1" applyFont="1" applyFill="1" applyBorder="1" applyAlignment="1">
      <alignment horizontal="right" wrapText="1" indent="2"/>
    </xf>
    <xf numFmtId="176" fontId="62" fillId="24" borderId="9" xfId="247" applyNumberFormat="1" applyFont="1" applyFill="1" applyBorder="1" applyAlignment="1">
      <alignment horizontal="center"/>
    </xf>
    <xf numFmtId="176" fontId="7" fillId="24" borderId="9" xfId="247" applyNumberFormat="1" applyFont="1" applyFill="1" applyBorder="1" applyAlignment="1">
      <alignment horizontal="center"/>
    </xf>
    <xf numFmtId="176" fontId="7" fillId="24" borderId="8" xfId="247" applyNumberFormat="1" applyFont="1" applyFill="1" applyBorder="1" applyAlignment="1">
      <alignment horizontal="center"/>
    </xf>
    <xf numFmtId="0" fontId="71" fillId="0" borderId="0" xfId="247" applyFont="1"/>
    <xf numFmtId="3" fontId="7" fillId="0" borderId="9" xfId="0" applyNumberFormat="1" applyFont="1" applyFill="1" applyBorder="1" applyAlignment="1">
      <alignment horizontal="right" indent="1"/>
    </xf>
    <xf numFmtId="0" fontId="7" fillId="24" borderId="11" xfId="0" applyFont="1" applyFill="1" applyBorder="1" applyAlignment="1">
      <alignment horizontal="center" vertical="center" wrapText="1"/>
    </xf>
    <xf numFmtId="0" fontId="7" fillId="0" borderId="18" xfId="0" applyFont="1" applyFill="1" applyBorder="1" applyAlignment="1">
      <alignment horizontal="left" wrapText="1" indent="1"/>
    </xf>
    <xf numFmtId="0" fontId="7" fillId="26" borderId="18" xfId="0" applyFont="1" applyFill="1" applyBorder="1" applyAlignment="1">
      <alignment wrapText="1"/>
    </xf>
    <xf numFmtId="0" fontId="7" fillId="26" borderId="18" xfId="0" applyFont="1" applyFill="1" applyBorder="1" applyAlignment="1">
      <alignment horizontal="left" wrapText="1" indent="1"/>
    </xf>
    <xf numFmtId="0" fontId="7" fillId="26" borderId="24" xfId="0" applyFont="1" applyFill="1" applyBorder="1" applyAlignment="1">
      <alignment horizontal="left" wrapText="1" indent="1"/>
    </xf>
    <xf numFmtId="188" fontId="7" fillId="26" borderId="26" xfId="0" applyNumberFormat="1" applyFont="1" applyFill="1" applyBorder="1" applyAlignment="1">
      <alignment horizontal="right" wrapText="1" indent="2"/>
    </xf>
    <xf numFmtId="0" fontId="7" fillId="0" borderId="0" xfId="0" applyFont="1" applyFill="1" applyBorder="1" applyAlignment="1">
      <alignment horizontal="left"/>
    </xf>
    <xf numFmtId="0" fontId="7" fillId="0" borderId="0" xfId="0" applyFont="1" applyFill="1" applyBorder="1" applyAlignment="1">
      <alignment horizontal="left" wrapText="1"/>
    </xf>
    <xf numFmtId="0" fontId="7" fillId="0" borderId="18" xfId="0" applyFont="1" applyFill="1" applyBorder="1" applyAlignment="1">
      <alignment horizontal="left"/>
    </xf>
    <xf numFmtId="0" fontId="7" fillId="27" borderId="39" xfId="247" applyFont="1" applyFill="1" applyBorder="1" applyAlignment="1">
      <alignment horizontal="center" vertical="center" wrapText="1"/>
    </xf>
    <xf numFmtId="0" fontId="7" fillId="27" borderId="33" xfId="247" applyFont="1" applyFill="1" applyBorder="1" applyAlignment="1">
      <alignment horizontal="center" vertical="center" wrapText="1"/>
    </xf>
    <xf numFmtId="1" fontId="7" fillId="19" borderId="20" xfId="138" applyNumberFormat="1" applyFont="1" applyFill="1" applyBorder="1" applyAlignment="1">
      <alignment vertical="center" wrapText="1"/>
    </xf>
    <xf numFmtId="1" fontId="7" fillId="19" borderId="21" xfId="138" applyNumberFormat="1" applyFont="1" applyFill="1" applyBorder="1" applyAlignment="1">
      <alignment vertical="center" wrapText="1"/>
    </xf>
    <xf numFmtId="1" fontId="7" fillId="19" borderId="35" xfId="138" applyNumberFormat="1" applyFont="1" applyFill="1" applyBorder="1" applyAlignment="1">
      <alignment vertical="center" wrapText="1"/>
    </xf>
    <xf numFmtId="0" fontId="7" fillId="27" borderId="12" xfId="0" applyFont="1" applyFill="1" applyBorder="1" applyAlignment="1">
      <alignment horizontal="center" wrapText="1"/>
    </xf>
    <xf numFmtId="188" fontId="7" fillId="21" borderId="19" xfId="0" applyNumberFormat="1" applyFont="1" applyFill="1" applyBorder="1" applyAlignment="1">
      <alignment horizontal="right" wrapText="1" indent="2"/>
    </xf>
    <xf numFmtId="3" fontId="7" fillId="0" borderId="19" xfId="0" applyNumberFormat="1" applyFont="1" applyBorder="1" applyAlignment="1"/>
    <xf numFmtId="3" fontId="7" fillId="24" borderId="19" xfId="0" applyNumberFormat="1" applyFont="1" applyFill="1" applyBorder="1" applyAlignment="1"/>
    <xf numFmtId="3" fontId="7" fillId="0" borderId="19" xfId="0" applyNumberFormat="1" applyFont="1" applyBorder="1" applyAlignment="1">
      <alignment horizontal="right"/>
    </xf>
    <xf numFmtId="3" fontId="7" fillId="24" borderId="19" xfId="0" applyNumberFormat="1" applyFont="1" applyFill="1" applyBorder="1" applyAlignment="1">
      <alignment horizontal="right"/>
    </xf>
    <xf numFmtId="3" fontId="7" fillId="0" borderId="26" xfId="0" applyNumberFormat="1" applyFont="1" applyBorder="1" applyAlignment="1">
      <alignment horizontal="right"/>
    </xf>
    <xf numFmtId="3" fontId="7" fillId="0" borderId="26" xfId="0" applyNumberFormat="1" applyFont="1" applyBorder="1" applyAlignment="1"/>
    <xf numFmtId="3" fontId="7" fillId="0" borderId="19" xfId="0" applyNumberFormat="1" applyFont="1" applyFill="1" applyBorder="1" applyAlignment="1"/>
    <xf numFmtId="3" fontId="7" fillId="0" borderId="26" xfId="0" applyNumberFormat="1" applyFont="1" applyFill="1" applyBorder="1" applyAlignment="1"/>
    <xf numFmtId="188" fontId="7" fillId="0" borderId="19" xfId="0" applyNumberFormat="1" applyFont="1" applyFill="1" applyBorder="1" applyAlignment="1">
      <alignment horizontal="right" wrapText="1" indent="1"/>
    </xf>
    <xf numFmtId="3" fontId="7" fillId="24" borderId="26" xfId="0" applyNumberFormat="1" applyFont="1" applyFill="1" applyBorder="1" applyAlignment="1">
      <alignment horizontal="right" wrapText="1" indent="1"/>
    </xf>
    <xf numFmtId="3" fontId="7" fillId="0" borderId="26" xfId="0" applyNumberFormat="1" applyFont="1" applyBorder="1" applyAlignment="1">
      <alignment horizontal="right" wrapText="1" indent="1"/>
    </xf>
    <xf numFmtId="0" fontId="7" fillId="27" borderId="18" xfId="0" applyFont="1" applyFill="1" applyBorder="1" applyAlignment="1">
      <alignment wrapText="1"/>
    </xf>
    <xf numFmtId="0" fontId="7" fillId="27" borderId="25" xfId="0" applyFont="1" applyFill="1" applyBorder="1" applyAlignment="1">
      <alignment wrapText="1"/>
    </xf>
    <xf numFmtId="176" fontId="14" fillId="0" borderId="7" xfId="0" applyNumberFormat="1" applyFont="1" applyFill="1" applyBorder="1" applyAlignment="1">
      <alignment horizontal="right" indent="1"/>
    </xf>
    <xf numFmtId="176" fontId="14" fillId="0" borderId="35" xfId="0" applyNumberFormat="1" applyFont="1" applyFill="1" applyBorder="1" applyAlignment="1">
      <alignment horizontal="right" indent="1"/>
    </xf>
    <xf numFmtId="176" fontId="14" fillId="24" borderId="7" xfId="0" applyNumberFormat="1" applyFont="1" applyFill="1" applyBorder="1" applyAlignment="1">
      <alignment horizontal="right" indent="1"/>
    </xf>
    <xf numFmtId="176" fontId="14" fillId="24" borderId="19" xfId="0" applyNumberFormat="1" applyFont="1" applyFill="1" applyBorder="1" applyAlignment="1">
      <alignment horizontal="right" indent="1"/>
    </xf>
    <xf numFmtId="176" fontId="14" fillId="0" borderId="19" xfId="0" applyNumberFormat="1" applyFont="1" applyFill="1" applyBorder="1" applyAlignment="1">
      <alignment horizontal="right" indent="1"/>
    </xf>
    <xf numFmtId="176" fontId="14" fillId="0" borderId="9" xfId="0" applyNumberFormat="1" applyFont="1" applyFill="1" applyBorder="1" applyAlignment="1">
      <alignment horizontal="right" indent="1"/>
    </xf>
    <xf numFmtId="176" fontId="14" fillId="0" borderId="26" xfId="0" applyNumberFormat="1" applyFont="1" applyFill="1" applyBorder="1" applyAlignment="1">
      <alignment horizontal="right" indent="1"/>
    </xf>
    <xf numFmtId="0" fontId="7" fillId="27" borderId="6" xfId="247" applyFont="1" applyFill="1" applyBorder="1" applyAlignment="1">
      <alignment vertical="center" wrapText="1"/>
    </xf>
    <xf numFmtId="0" fontId="1" fillId="0" borderId="0" xfId="247" applyFont="1"/>
    <xf numFmtId="3" fontId="7" fillId="0" borderId="26" xfId="0" applyNumberFormat="1" applyFont="1" applyFill="1" applyBorder="1" applyAlignment="1">
      <alignment horizontal="right" vertical="center" wrapText="1" indent="2"/>
    </xf>
    <xf numFmtId="3" fontId="7" fillId="0" borderId="19" xfId="0" applyNumberFormat="1" applyFont="1" applyFill="1" applyBorder="1" applyAlignment="1">
      <alignment horizontal="right" vertical="center" wrapText="1" indent="2"/>
    </xf>
    <xf numFmtId="3" fontId="7" fillId="26" borderId="19" xfId="0" applyNumberFormat="1" applyFont="1" applyFill="1" applyBorder="1" applyAlignment="1">
      <alignment horizontal="right" vertical="center" wrapText="1" indent="2"/>
    </xf>
    <xf numFmtId="3" fontId="7" fillId="26" borderId="26" xfId="0" applyNumberFormat="1" applyFont="1" applyFill="1" applyBorder="1" applyAlignment="1">
      <alignment horizontal="right" vertical="center" wrapText="1" indent="2"/>
    </xf>
    <xf numFmtId="3" fontId="7" fillId="0" borderId="7" xfId="0" applyNumberFormat="1" applyFont="1" applyFill="1" applyBorder="1" applyAlignment="1">
      <alignment horizontal="right" vertical="center" wrapText="1" indent="5"/>
    </xf>
    <xf numFmtId="3" fontId="7" fillId="0" borderId="18" xfId="0" applyNumberFormat="1" applyFont="1" applyFill="1" applyBorder="1" applyAlignment="1">
      <alignment horizontal="right" vertical="center" wrapText="1" indent="5"/>
    </xf>
    <xf numFmtId="3" fontId="7" fillId="26" borderId="7" xfId="0" applyNumberFormat="1" applyFont="1" applyFill="1" applyBorder="1" applyAlignment="1">
      <alignment horizontal="right" vertical="center" wrapText="1" indent="5"/>
    </xf>
    <xf numFmtId="3" fontId="7" fillId="26" borderId="18" xfId="0" applyNumberFormat="1" applyFont="1" applyFill="1" applyBorder="1" applyAlignment="1">
      <alignment horizontal="right" vertical="center" wrapText="1" indent="5"/>
    </xf>
    <xf numFmtId="3" fontId="7" fillId="26" borderId="9" xfId="0" applyNumberFormat="1" applyFont="1" applyFill="1" applyBorder="1" applyAlignment="1">
      <alignment horizontal="right" vertical="center" wrapText="1" indent="5"/>
    </xf>
    <xf numFmtId="3" fontId="7" fillId="26" borderId="24" xfId="0" applyNumberFormat="1" applyFont="1" applyFill="1" applyBorder="1" applyAlignment="1">
      <alignment horizontal="right" vertical="center" wrapText="1" indent="5"/>
    </xf>
    <xf numFmtId="188" fontId="7" fillId="26" borderId="9" xfId="0" applyNumberFormat="1" applyFont="1" applyFill="1" applyBorder="1" applyAlignment="1">
      <alignment horizontal="right" vertical="center" wrapText="1" indent="5"/>
    </xf>
    <xf numFmtId="188" fontId="7" fillId="26" borderId="24" xfId="0" applyNumberFormat="1" applyFont="1" applyFill="1" applyBorder="1" applyAlignment="1">
      <alignment horizontal="right" vertical="center" wrapText="1" indent="5"/>
    </xf>
    <xf numFmtId="3" fontId="7" fillId="0" borderId="7" xfId="0" applyNumberFormat="1" applyFont="1" applyBorder="1" applyAlignment="1">
      <alignment horizontal="right" vertical="center" wrapText="1" indent="5"/>
    </xf>
    <xf numFmtId="3" fontId="7" fillId="0" borderId="18" xfId="0" applyNumberFormat="1" applyFont="1" applyBorder="1" applyAlignment="1">
      <alignment horizontal="right" vertical="center" wrapText="1" indent="5"/>
    </xf>
    <xf numFmtId="188" fontId="7" fillId="26" borderId="7" xfId="0" applyNumberFormat="1" applyFont="1" applyFill="1" applyBorder="1" applyAlignment="1">
      <alignment horizontal="right" vertical="center" wrapText="1" indent="5"/>
    </xf>
    <xf numFmtId="188" fontId="7" fillId="26" borderId="18" xfId="0" applyNumberFormat="1" applyFont="1" applyFill="1" applyBorder="1" applyAlignment="1">
      <alignment horizontal="right" vertical="center" wrapText="1" indent="5"/>
    </xf>
    <xf numFmtId="188" fontId="7" fillId="0" borderId="7" xfId="0" applyNumberFormat="1" applyFont="1" applyFill="1" applyBorder="1" applyAlignment="1">
      <alignment horizontal="right" vertical="center" wrapText="1" indent="5"/>
    </xf>
    <xf numFmtId="188" fontId="7" fillId="26" borderId="9" xfId="0" applyNumberFormat="1" applyFont="1" applyFill="1" applyBorder="1" applyAlignment="1">
      <alignment horizontal="right" wrapText="1" indent="5"/>
    </xf>
    <xf numFmtId="188" fontId="7" fillId="26" borderId="24" xfId="0" applyNumberFormat="1" applyFont="1" applyFill="1" applyBorder="1" applyAlignment="1">
      <alignment horizontal="right" wrapText="1" indent="5"/>
    </xf>
    <xf numFmtId="0" fontId="12" fillId="0" borderId="0" xfId="0" applyFont="1"/>
    <xf numFmtId="176" fontId="7" fillId="24" borderId="0" xfId="0" applyNumberFormat="1" applyFont="1" applyFill="1" applyBorder="1" applyAlignment="1">
      <alignment horizontal="right" vertical="center" wrapText="1"/>
    </xf>
    <xf numFmtId="176" fontId="7" fillId="0" borderId="40" xfId="0" applyNumberFormat="1" applyFont="1" applyBorder="1" applyAlignment="1">
      <alignment horizontal="right" vertical="center" wrapText="1"/>
    </xf>
    <xf numFmtId="176" fontId="7" fillId="0" borderId="41" xfId="0" applyNumberFormat="1" applyFont="1" applyBorder="1" applyAlignment="1">
      <alignment horizontal="right" vertical="center" wrapText="1"/>
    </xf>
    <xf numFmtId="176" fontId="7" fillId="0" borderId="41" xfId="0" applyNumberFormat="1" applyFont="1" applyFill="1" applyBorder="1" applyAlignment="1">
      <alignment horizontal="right" vertical="center" wrapText="1"/>
    </xf>
    <xf numFmtId="176" fontId="7" fillId="0" borderId="42" xfId="0" applyNumberFormat="1" applyFont="1" applyBorder="1" applyAlignment="1">
      <alignment horizontal="right" vertical="center" wrapText="1"/>
    </xf>
    <xf numFmtId="176" fontId="7" fillId="24" borderId="23" xfId="0" applyNumberFormat="1" applyFont="1" applyFill="1" applyBorder="1" applyAlignment="1">
      <alignment horizontal="right" vertical="center" wrapText="1"/>
    </xf>
    <xf numFmtId="176" fontId="7" fillId="0" borderId="29" xfId="0" applyNumberFormat="1" applyFont="1" applyBorder="1" applyAlignment="1">
      <alignment horizontal="right" vertical="center" wrapText="1"/>
    </xf>
    <xf numFmtId="176" fontId="7" fillId="0" borderId="0" xfId="0" applyNumberFormat="1" applyFont="1" applyBorder="1" applyAlignment="1">
      <alignment horizontal="right" vertical="center" wrapText="1"/>
    </xf>
    <xf numFmtId="176" fontId="7" fillId="0" borderId="0" xfId="0" applyNumberFormat="1" applyFont="1" applyFill="1" applyBorder="1" applyAlignment="1">
      <alignment horizontal="right" vertical="center" wrapText="1"/>
    </xf>
    <xf numFmtId="176" fontId="7" fillId="0" borderId="23" xfId="0" applyNumberFormat="1" applyFont="1" applyBorder="1" applyAlignment="1">
      <alignment horizontal="right" vertical="center" wrapText="1"/>
    </xf>
    <xf numFmtId="176" fontId="7" fillId="24" borderId="43" xfId="0" applyNumberFormat="1" applyFont="1" applyFill="1" applyBorder="1" applyAlignment="1">
      <alignment horizontal="right" vertical="center" wrapText="1"/>
    </xf>
    <xf numFmtId="176" fontId="7" fillId="24" borderId="28" xfId="0" applyNumberFormat="1" applyFont="1" applyFill="1" applyBorder="1" applyAlignment="1">
      <alignment horizontal="right" vertical="center" wrapText="1"/>
    </xf>
    <xf numFmtId="176" fontId="14" fillId="24" borderId="29" xfId="0" applyNumberFormat="1" applyFont="1" applyFill="1" applyBorder="1" applyAlignment="1">
      <alignment horizontal="right" vertical="center" indent="1"/>
    </xf>
    <xf numFmtId="176" fontId="14" fillId="24" borderId="0" xfId="0" applyNumberFormat="1" applyFont="1" applyFill="1" applyBorder="1" applyAlignment="1">
      <alignment horizontal="right" vertical="center" indent="1"/>
    </xf>
    <xf numFmtId="176" fontId="14" fillId="0" borderId="29" xfId="0" applyNumberFormat="1" applyFont="1" applyFill="1" applyBorder="1" applyAlignment="1">
      <alignment horizontal="right" vertical="center" indent="1"/>
    </xf>
    <xf numFmtId="176" fontId="14" fillId="0" borderId="0" xfId="0" applyNumberFormat="1" applyFont="1" applyFill="1" applyBorder="1" applyAlignment="1">
      <alignment horizontal="right" vertical="center" indent="1"/>
    </xf>
    <xf numFmtId="176" fontId="14" fillId="24" borderId="30" xfId="0" applyNumberFormat="1" applyFont="1" applyFill="1" applyBorder="1" applyAlignment="1">
      <alignment horizontal="right" vertical="center" indent="1"/>
    </xf>
    <xf numFmtId="176" fontId="14" fillId="24" borderId="43" xfId="0" applyNumberFormat="1" applyFont="1" applyFill="1" applyBorder="1" applyAlignment="1">
      <alignment horizontal="right" vertical="center" indent="1"/>
    </xf>
    <xf numFmtId="0" fontId="7" fillId="27" borderId="12" xfId="0" applyFont="1" applyFill="1" applyBorder="1" applyAlignment="1">
      <alignment horizontal="center" wrapText="1"/>
    </xf>
    <xf numFmtId="0" fontId="7" fillId="0" borderId="6" xfId="0" applyFont="1" applyFill="1" applyBorder="1" applyAlignment="1">
      <alignment horizontal="left" vertical="center" wrapText="1"/>
    </xf>
    <xf numFmtId="3" fontId="7" fillId="0" borderId="12" xfId="0" applyNumberFormat="1" applyFont="1" applyFill="1" applyBorder="1" applyAlignment="1">
      <alignment horizontal="center" vertical="center" wrapText="1"/>
    </xf>
    <xf numFmtId="0" fontId="7" fillId="27" borderId="27" xfId="0" applyFont="1" applyFill="1" applyBorder="1" applyAlignment="1">
      <alignment horizontal="center" wrapText="1"/>
    </xf>
    <xf numFmtId="0" fontId="7" fillId="19" borderId="20" xfId="0" applyFont="1" applyFill="1" applyBorder="1" applyAlignment="1">
      <alignment wrapText="1"/>
    </xf>
    <xf numFmtId="0" fontId="7" fillId="19" borderId="20" xfId="0" applyFont="1" applyFill="1" applyBorder="1" applyAlignment="1"/>
    <xf numFmtId="0" fontId="0" fillId="0" borderId="0" xfId="247" applyFont="1"/>
    <xf numFmtId="3" fontId="7" fillId="0" borderId="31" xfId="138" applyNumberFormat="1" applyFont="1" applyBorder="1" applyAlignment="1">
      <alignment horizontal="right" vertical="center" wrapText="1" indent="1"/>
    </xf>
    <xf numFmtId="3" fontId="7" fillId="0" borderId="29" xfId="138" applyNumberFormat="1" applyFont="1" applyBorder="1" applyAlignment="1">
      <alignment horizontal="right" vertical="center" wrapText="1" indent="1"/>
    </xf>
    <xf numFmtId="3" fontId="7" fillId="24" borderId="31" xfId="138" applyNumberFormat="1" applyFont="1" applyFill="1" applyBorder="1" applyAlignment="1">
      <alignment horizontal="right" vertical="center" wrapText="1" indent="1"/>
    </xf>
    <xf numFmtId="3" fontId="7" fillId="24" borderId="29" xfId="138" applyNumberFormat="1" applyFont="1" applyFill="1" applyBorder="1" applyAlignment="1">
      <alignment horizontal="right" vertical="center" wrapText="1" indent="1"/>
    </xf>
    <xf numFmtId="3" fontId="7" fillId="0" borderId="31" xfId="138" applyNumberFormat="1" applyFont="1" applyBorder="1" applyAlignment="1">
      <alignment horizontal="right" vertical="center" wrapText="1" indent="2"/>
    </xf>
    <xf numFmtId="3" fontId="7" fillId="0" borderId="29" xfId="138" applyNumberFormat="1" applyFont="1" applyBorder="1" applyAlignment="1">
      <alignment horizontal="right" vertical="center" wrapText="1" indent="2"/>
    </xf>
    <xf numFmtId="3" fontId="7" fillId="0" borderId="18" xfId="138" applyNumberFormat="1" applyFont="1" applyBorder="1" applyAlignment="1">
      <alignment horizontal="right" vertical="center" wrapText="1" indent="1"/>
    </xf>
    <xf numFmtId="3" fontId="7" fillId="24" borderId="29" xfId="138" applyNumberFormat="1" applyFont="1" applyFill="1" applyBorder="1" applyAlignment="1">
      <alignment horizontal="right" wrapText="1" indent="1"/>
    </xf>
    <xf numFmtId="3" fontId="7" fillId="0" borderId="31" xfId="138" applyNumberFormat="1" applyFont="1" applyFill="1" applyBorder="1" applyAlignment="1">
      <alignment horizontal="right" vertical="center" wrapText="1" indent="1"/>
    </xf>
    <xf numFmtId="3" fontId="7" fillId="0" borderId="29" xfId="138" applyNumberFormat="1" applyFont="1" applyFill="1" applyBorder="1" applyAlignment="1">
      <alignment horizontal="right" vertical="center" wrapText="1" indent="1"/>
    </xf>
    <xf numFmtId="3" fontId="7" fillId="24" borderId="24" xfId="138" applyNumberFormat="1" applyFont="1" applyFill="1" applyBorder="1" applyAlignment="1">
      <alignment horizontal="right" vertical="center" wrapText="1" indent="1"/>
    </xf>
    <xf numFmtId="3" fontId="7" fillId="24" borderId="44" xfId="138" applyNumberFormat="1" applyFont="1" applyFill="1" applyBorder="1" applyAlignment="1">
      <alignment horizontal="right" vertical="center" wrapText="1" indent="1"/>
    </xf>
    <xf numFmtId="3" fontId="7" fillId="24" borderId="45" xfId="138" applyNumberFormat="1" applyFont="1" applyFill="1" applyBorder="1" applyAlignment="1">
      <alignment horizontal="right" vertical="center" wrapText="1" indent="1"/>
    </xf>
    <xf numFmtId="0" fontId="10" fillId="19" borderId="20" xfId="0" applyFont="1" applyFill="1" applyBorder="1" applyAlignment="1">
      <alignment wrapText="1"/>
    </xf>
    <xf numFmtId="2" fontId="10" fillId="19" borderId="20" xfId="0" applyNumberFormat="1" applyFont="1" applyFill="1" applyBorder="1" applyAlignment="1">
      <alignment vertical="center" wrapText="1"/>
    </xf>
    <xf numFmtId="176" fontId="10" fillId="19" borderId="20" xfId="0" applyNumberFormat="1" applyFont="1" applyFill="1" applyBorder="1" applyAlignment="1">
      <alignment wrapText="1"/>
    </xf>
    <xf numFmtId="0" fontId="72" fillId="0" borderId="0" xfId="0" applyFont="1" applyAlignment="1">
      <alignment vertical="center"/>
    </xf>
    <xf numFmtId="0" fontId="12" fillId="0" borderId="0" xfId="0" applyFont="1" applyAlignment="1">
      <alignment vertical="center"/>
    </xf>
    <xf numFmtId="0" fontId="7" fillId="0" borderId="46" xfId="0" applyFont="1" applyFill="1" applyBorder="1" applyAlignment="1">
      <alignment horizontal="left" vertical="center" wrapText="1"/>
    </xf>
    <xf numFmtId="3" fontId="7" fillId="0" borderId="7" xfId="0" applyNumberFormat="1" applyFont="1" applyFill="1" applyBorder="1" applyAlignment="1">
      <alignment horizontal="right" vertical="center" wrapText="1" indent="1"/>
    </xf>
    <xf numFmtId="1" fontId="7" fillId="0" borderId="7" xfId="0" applyNumberFormat="1" applyFont="1" applyFill="1" applyBorder="1" applyAlignment="1">
      <alignment horizontal="right" vertical="center" wrapText="1" indent="1"/>
    </xf>
    <xf numFmtId="1" fontId="7" fillId="24" borderId="31" xfId="0" applyNumberFormat="1" applyFont="1" applyFill="1" applyBorder="1" applyAlignment="1">
      <alignment horizontal="right" vertical="center" wrapText="1" indent="1"/>
    </xf>
    <xf numFmtId="1" fontId="7" fillId="24" borderId="7" xfId="0" applyNumberFormat="1" applyFont="1" applyFill="1" applyBorder="1" applyAlignment="1">
      <alignment horizontal="right" vertical="center" wrapText="1" indent="1"/>
    </xf>
    <xf numFmtId="1" fontId="7" fillId="24" borderId="19" xfId="0" applyNumberFormat="1" applyFont="1" applyFill="1" applyBorder="1" applyAlignment="1">
      <alignment horizontal="right" vertical="center" wrapText="1" indent="1"/>
    </xf>
    <xf numFmtId="1" fontId="7" fillId="0" borderId="19" xfId="0" applyNumberFormat="1" applyFont="1" applyBorder="1" applyAlignment="1">
      <alignment horizontal="right" vertical="center" wrapText="1" indent="1"/>
    </xf>
    <xf numFmtId="3" fontId="7" fillId="26" borderId="19" xfId="0" applyNumberFormat="1" applyFont="1" applyFill="1" applyBorder="1" applyAlignment="1">
      <alignment horizontal="right" vertical="center" wrapText="1" indent="1"/>
    </xf>
    <xf numFmtId="3" fontId="7" fillId="0" borderId="19" xfId="0" applyNumberFormat="1" applyFont="1" applyFill="1" applyBorder="1" applyAlignment="1">
      <alignment horizontal="right" vertical="center" wrapText="1" indent="1"/>
    </xf>
    <xf numFmtId="1" fontId="7" fillId="0" borderId="19" xfId="0" applyNumberFormat="1" applyFont="1" applyFill="1" applyBorder="1" applyAlignment="1">
      <alignment horizontal="right" vertical="center" wrapText="1" indent="1"/>
    </xf>
    <xf numFmtId="2" fontId="7" fillId="0" borderId="29" xfId="0" applyNumberFormat="1" applyFont="1" applyFill="1" applyBorder="1" applyAlignment="1">
      <alignment horizontal="right" vertical="center" wrapText="1" indent="1"/>
    </xf>
    <xf numFmtId="2" fontId="7" fillId="24" borderId="19" xfId="0" applyNumberFormat="1" applyFont="1" applyFill="1" applyBorder="1" applyAlignment="1">
      <alignment horizontal="right" vertical="center" wrapText="1" indent="1"/>
    </xf>
    <xf numFmtId="3" fontId="7" fillId="24" borderId="7" xfId="0" applyNumberFormat="1" applyFont="1" applyFill="1" applyBorder="1" applyAlignment="1">
      <alignment horizontal="right" vertical="center" wrapText="1" indent="1"/>
    </xf>
    <xf numFmtId="3" fontId="7" fillId="0" borderId="9" xfId="0" applyNumberFormat="1" applyFont="1" applyFill="1" applyBorder="1" applyAlignment="1">
      <alignment horizontal="right" vertical="center" wrapText="1" indent="1"/>
    </xf>
    <xf numFmtId="1" fontId="7" fillId="0" borderId="7" xfId="0" applyNumberFormat="1" applyFont="1" applyFill="1" applyBorder="1" applyAlignment="1">
      <alignment horizontal="right" vertical="center" wrapText="1" indent="3"/>
    </xf>
    <xf numFmtId="1" fontId="7" fillId="24" borderId="7" xfId="0" applyNumberFormat="1" applyFont="1" applyFill="1" applyBorder="1" applyAlignment="1">
      <alignment horizontal="right" vertical="center" wrapText="1" indent="3"/>
    </xf>
    <xf numFmtId="1" fontId="7" fillId="0" borderId="7" xfId="0" applyNumberFormat="1" applyFont="1" applyBorder="1" applyAlignment="1">
      <alignment horizontal="right" vertical="center" wrapText="1" indent="3"/>
    </xf>
    <xf numFmtId="1" fontId="7" fillId="0" borderId="9" xfId="0" applyNumberFormat="1" applyFont="1" applyFill="1" applyBorder="1" applyAlignment="1">
      <alignment horizontal="right" vertical="center" wrapText="1" indent="3"/>
    </xf>
    <xf numFmtId="1" fontId="7" fillId="0" borderId="35" xfId="0" applyNumberFormat="1" applyFont="1" applyFill="1" applyBorder="1" applyAlignment="1">
      <alignment horizontal="right" vertical="center" wrapText="1" indent="3"/>
    </xf>
    <xf numFmtId="1" fontId="7" fillId="24" borderId="19" xfId="0" applyNumberFormat="1" applyFont="1" applyFill="1" applyBorder="1" applyAlignment="1">
      <alignment horizontal="right" vertical="center" wrapText="1" indent="3"/>
    </xf>
    <xf numFmtId="1" fontId="7" fillId="0" borderId="19" xfId="0" applyNumberFormat="1" applyFont="1" applyBorder="1" applyAlignment="1">
      <alignment horizontal="right" vertical="center" wrapText="1" indent="3"/>
    </xf>
    <xf numFmtId="1" fontId="7" fillId="0" borderId="19" xfId="0" applyNumberFormat="1" applyFont="1" applyFill="1" applyBorder="1" applyAlignment="1">
      <alignment horizontal="right" vertical="center" wrapText="1" indent="3"/>
    </xf>
    <xf numFmtId="1" fontId="7" fillId="0" borderId="26" xfId="0" applyNumberFormat="1" applyFont="1" applyFill="1" applyBorder="1" applyAlignment="1">
      <alignment horizontal="right" vertical="center" wrapText="1" indent="3"/>
    </xf>
    <xf numFmtId="0" fontId="62" fillId="0" borderId="18" xfId="0" applyFont="1" applyFill="1" applyBorder="1" applyAlignment="1">
      <alignment horizontal="right" vertical="center" wrapText="1" indent="1"/>
    </xf>
    <xf numFmtId="1" fontId="7" fillId="0" borderId="0" xfId="0" applyNumberFormat="1" applyFont="1" applyFill="1" applyBorder="1" applyAlignment="1">
      <alignment horizontal="right" vertical="center" wrapText="1" indent="1"/>
    </xf>
    <xf numFmtId="1" fontId="7" fillId="0" borderId="7" xfId="0" applyNumberFormat="1" applyFont="1" applyFill="1" applyBorder="1" applyAlignment="1">
      <alignment horizontal="right" wrapText="1" indent="1"/>
    </xf>
    <xf numFmtId="0" fontId="7" fillId="0" borderId="0" xfId="0" applyFont="1" applyFill="1" applyBorder="1" applyAlignment="1">
      <alignment horizontal="right" vertical="center" indent="1"/>
    </xf>
    <xf numFmtId="1" fontId="7" fillId="24" borderId="18" xfId="0" applyNumberFormat="1" applyFont="1" applyFill="1" applyBorder="1" applyAlignment="1">
      <alignment horizontal="right" vertical="center" wrapText="1" indent="1"/>
    </xf>
    <xf numFmtId="1" fontId="7" fillId="24" borderId="0" xfId="0" applyNumberFormat="1" applyFont="1" applyFill="1" applyBorder="1" applyAlignment="1">
      <alignment horizontal="right" vertical="center" wrapText="1" indent="1"/>
    </xf>
    <xf numFmtId="1" fontId="7" fillId="24" borderId="7" xfId="0" applyNumberFormat="1" applyFont="1" applyFill="1" applyBorder="1" applyAlignment="1">
      <alignment horizontal="right" wrapText="1" indent="1"/>
    </xf>
    <xf numFmtId="0" fontId="7" fillId="24" borderId="0" xfId="0" applyFont="1" applyFill="1" applyBorder="1" applyAlignment="1">
      <alignment horizontal="right" vertical="center" indent="1"/>
    </xf>
    <xf numFmtId="1" fontId="62" fillId="0" borderId="0" xfId="0" applyNumberFormat="1" applyFont="1" applyFill="1" applyBorder="1" applyAlignment="1">
      <alignment horizontal="right" vertical="center" wrapText="1" indent="1"/>
    </xf>
    <xf numFmtId="0" fontId="62" fillId="24" borderId="18" xfId="0" applyFont="1" applyFill="1" applyBorder="1" applyAlignment="1">
      <alignment horizontal="right" vertical="center" wrapText="1" indent="1"/>
    </xf>
    <xf numFmtId="1" fontId="62" fillId="24" borderId="0" xfId="0" applyNumberFormat="1" applyFont="1" applyFill="1" applyBorder="1" applyAlignment="1">
      <alignment horizontal="right" vertical="center" wrapText="1" indent="1"/>
    </xf>
    <xf numFmtId="1" fontId="62" fillId="24" borderId="7" xfId="0" applyNumberFormat="1" applyFont="1" applyFill="1" applyBorder="1" applyAlignment="1">
      <alignment horizontal="right" vertical="center" wrapText="1" indent="1"/>
    </xf>
    <xf numFmtId="0" fontId="62" fillId="24" borderId="7" xfId="0" applyFont="1" applyFill="1" applyBorder="1" applyAlignment="1">
      <alignment horizontal="right" wrapText="1" indent="1"/>
    </xf>
    <xf numFmtId="0" fontId="62" fillId="24" borderId="0" xfId="0" applyFont="1" applyFill="1" applyBorder="1" applyAlignment="1">
      <alignment horizontal="right" vertical="center" wrapText="1" indent="1"/>
    </xf>
    <xf numFmtId="0" fontId="62" fillId="24" borderId="7" xfId="0" applyFont="1" applyFill="1" applyBorder="1" applyAlignment="1">
      <alignment horizontal="right" vertical="center" wrapText="1" indent="1"/>
    </xf>
    <xf numFmtId="0" fontId="62" fillId="24" borderId="7" xfId="0" applyFont="1" applyFill="1" applyBorder="1" applyAlignment="1">
      <alignment horizontal="right" indent="1"/>
    </xf>
    <xf numFmtId="0" fontId="62" fillId="24" borderId="0" xfId="0" applyFont="1" applyFill="1" applyBorder="1" applyAlignment="1">
      <alignment horizontal="right" vertical="center" indent="1"/>
    </xf>
    <xf numFmtId="0" fontId="62" fillId="24" borderId="19" xfId="0" applyFont="1" applyFill="1" applyBorder="1" applyAlignment="1">
      <alignment horizontal="right" vertical="center" indent="1"/>
    </xf>
    <xf numFmtId="1" fontId="62" fillId="0" borderId="7" xfId="0" applyNumberFormat="1" applyFont="1" applyFill="1" applyBorder="1" applyAlignment="1">
      <alignment horizontal="right" vertical="center" wrapText="1" indent="1"/>
    </xf>
    <xf numFmtId="0" fontId="62" fillId="0" borderId="7" xfId="0" applyFont="1" applyFill="1" applyBorder="1" applyAlignment="1">
      <alignment horizontal="right" wrapText="1" indent="1"/>
    </xf>
    <xf numFmtId="0" fontId="62" fillId="0" borderId="0" xfId="0" applyFont="1" applyFill="1" applyBorder="1" applyAlignment="1">
      <alignment horizontal="right" vertical="center" wrapText="1" indent="1"/>
    </xf>
    <xf numFmtId="0" fontId="62" fillId="0" borderId="7" xfId="0" applyFont="1" applyFill="1" applyBorder="1" applyAlignment="1">
      <alignment horizontal="right" vertical="center" wrapText="1" indent="1"/>
    </xf>
    <xf numFmtId="0" fontId="62" fillId="0" borderId="7" xfId="0" applyFont="1" applyFill="1" applyBorder="1" applyAlignment="1">
      <alignment horizontal="right" indent="1"/>
    </xf>
    <xf numFmtId="0" fontId="7" fillId="0" borderId="19" xfId="0" applyFont="1" applyFill="1" applyBorder="1" applyAlignment="1">
      <alignment horizontal="right" vertical="center" indent="1"/>
    </xf>
    <xf numFmtId="1" fontId="7" fillId="0" borderId="18" xfId="0" applyNumberFormat="1" applyFont="1" applyFill="1" applyBorder="1" applyAlignment="1">
      <alignment horizontal="right" vertical="center" wrapText="1" indent="1"/>
    </xf>
    <xf numFmtId="0" fontId="62" fillId="0" borderId="19" xfId="0" applyFont="1" applyFill="1" applyBorder="1" applyAlignment="1">
      <alignment horizontal="right" vertical="center" indent="1"/>
    </xf>
    <xf numFmtId="1" fontId="62" fillId="24" borderId="7" xfId="0" applyNumberFormat="1" applyFont="1" applyFill="1" applyBorder="1" applyAlignment="1">
      <alignment horizontal="right" wrapText="1" indent="1"/>
    </xf>
    <xf numFmtId="1" fontId="62" fillId="0" borderId="18" xfId="0" applyNumberFormat="1" applyFont="1" applyFill="1" applyBorder="1" applyAlignment="1">
      <alignment horizontal="right" vertical="center" wrapText="1" indent="1"/>
    </xf>
    <xf numFmtId="0" fontId="7" fillId="24" borderId="7" xfId="0" applyFont="1" applyFill="1" applyBorder="1" applyAlignment="1">
      <alignment horizontal="right" vertical="center" indent="1"/>
    </xf>
    <xf numFmtId="0" fontId="7" fillId="24" borderId="19" xfId="0" applyFont="1" applyFill="1" applyBorder="1" applyAlignment="1">
      <alignment horizontal="right" vertical="center" indent="1"/>
    </xf>
    <xf numFmtId="1" fontId="62" fillId="24" borderId="18" xfId="0" applyNumberFormat="1" applyFont="1" applyFill="1" applyBorder="1" applyAlignment="1">
      <alignment horizontal="right" vertical="center" wrapText="1" indent="1"/>
    </xf>
    <xf numFmtId="0" fontId="7" fillId="0" borderId="7" xfId="0" applyFont="1" applyFill="1" applyBorder="1" applyAlignment="1">
      <alignment horizontal="right" vertical="center" indent="1"/>
    </xf>
    <xf numFmtId="1" fontId="62" fillId="24" borderId="19" xfId="0" applyNumberFormat="1" applyFont="1" applyFill="1" applyBorder="1" applyAlignment="1">
      <alignment horizontal="right" vertical="center" wrapText="1" indent="1"/>
    </xf>
    <xf numFmtId="1" fontId="62" fillId="24" borderId="19" xfId="0" applyNumberFormat="1" applyFont="1" applyFill="1" applyBorder="1" applyAlignment="1">
      <alignment horizontal="right" wrapText="1" indent="1"/>
    </xf>
    <xf numFmtId="1" fontId="7" fillId="24" borderId="19" xfId="0" applyNumberFormat="1" applyFont="1" applyFill="1" applyBorder="1" applyAlignment="1">
      <alignment horizontal="right" wrapText="1" indent="1"/>
    </xf>
    <xf numFmtId="1" fontId="62" fillId="0" borderId="19" xfId="0" applyNumberFormat="1" applyFont="1" applyFill="1" applyBorder="1" applyAlignment="1">
      <alignment horizontal="right" vertical="center" wrapText="1" indent="1"/>
    </xf>
    <xf numFmtId="1" fontId="7" fillId="0" borderId="19" xfId="0" applyNumberFormat="1" applyFont="1" applyFill="1" applyBorder="1" applyAlignment="1">
      <alignment horizontal="right" wrapText="1" indent="1"/>
    </xf>
    <xf numFmtId="0" fontId="70" fillId="0" borderId="0" xfId="0" applyFont="1" applyBorder="1" applyAlignment="1">
      <alignment horizontal="left" wrapText="1"/>
    </xf>
    <xf numFmtId="0" fontId="55" fillId="0" borderId="0" xfId="247" applyFont="1" applyAlignment="1">
      <alignment horizontal="left"/>
    </xf>
    <xf numFmtId="0" fontId="1" fillId="0" borderId="0" xfId="247" applyAlignment="1">
      <alignment horizontal="center"/>
    </xf>
    <xf numFmtId="0" fontId="1" fillId="0" borderId="0" xfId="247" applyFill="1" applyAlignment="1">
      <alignment horizontal="center"/>
    </xf>
    <xf numFmtId="176" fontId="7" fillId="0" borderId="44" xfId="247" applyNumberFormat="1" applyFont="1" applyFill="1" applyBorder="1" applyAlignment="1">
      <alignment horizontal="right" vertical="center" wrapText="1" indent="1"/>
    </xf>
    <xf numFmtId="3" fontId="7" fillId="0" borderId="45" xfId="247" applyNumberFormat="1" applyFont="1" applyFill="1" applyBorder="1" applyAlignment="1">
      <alignment horizontal="right" vertical="center" wrapText="1" indent="1"/>
    </xf>
    <xf numFmtId="3" fontId="7" fillId="0" borderId="7" xfId="247" applyNumberFormat="1" applyFont="1" applyFill="1" applyBorder="1" applyAlignment="1">
      <alignment horizontal="right" vertical="center" wrapText="1" indent="1"/>
    </xf>
    <xf numFmtId="176" fontId="7" fillId="0" borderId="7" xfId="247" applyNumberFormat="1" applyFont="1" applyFill="1" applyBorder="1" applyAlignment="1">
      <alignment horizontal="right" vertical="center" wrapText="1" indent="1"/>
    </xf>
    <xf numFmtId="3" fontId="7" fillId="0" borderId="19" xfId="247" applyNumberFormat="1" applyFont="1" applyFill="1" applyBorder="1" applyAlignment="1">
      <alignment horizontal="right" vertical="center" wrapText="1" indent="1"/>
    </xf>
    <xf numFmtId="208" fontId="7" fillId="0" borderId="7" xfId="247" applyNumberFormat="1" applyFont="1" applyFill="1" applyBorder="1" applyAlignment="1">
      <alignment horizontal="right" vertical="center" wrapText="1" indent="1"/>
    </xf>
    <xf numFmtId="176" fontId="7" fillId="0" borderId="9" xfId="247" applyNumberFormat="1" applyFont="1" applyFill="1" applyBorder="1" applyAlignment="1">
      <alignment horizontal="right" vertical="center" wrapText="1" indent="1"/>
    </xf>
    <xf numFmtId="3" fontId="7" fillId="0" borderId="26" xfId="247" applyNumberFormat="1" applyFont="1" applyFill="1" applyBorder="1" applyAlignment="1">
      <alignment horizontal="right" vertical="center" wrapText="1" indent="1"/>
    </xf>
    <xf numFmtId="3" fontId="7" fillId="0" borderId="9" xfId="247" applyNumberFormat="1" applyFont="1" applyFill="1" applyBorder="1" applyAlignment="1">
      <alignment horizontal="right" vertical="center" wrapText="1" indent="1"/>
    </xf>
    <xf numFmtId="0" fontId="7" fillId="28" borderId="18" xfId="247" applyFont="1" applyFill="1" applyBorder="1" applyAlignment="1">
      <alignment horizontal="center" vertical="center" wrapText="1"/>
    </xf>
    <xf numFmtId="3" fontId="7" fillId="28" borderId="7" xfId="247" applyNumberFormat="1" applyFont="1" applyFill="1" applyBorder="1" applyAlignment="1">
      <alignment horizontal="right" vertical="center" wrapText="1" indent="1"/>
    </xf>
    <xf numFmtId="176" fontId="7" fillId="28" borderId="7" xfId="247" applyNumberFormat="1" applyFont="1" applyFill="1" applyBorder="1" applyAlignment="1">
      <alignment horizontal="right" vertical="center" wrapText="1" indent="1"/>
    </xf>
    <xf numFmtId="3" fontId="7" fillId="28" borderId="19" xfId="247" applyNumberFormat="1" applyFont="1" applyFill="1" applyBorder="1" applyAlignment="1">
      <alignment horizontal="right" vertical="center" wrapText="1" indent="1"/>
    </xf>
    <xf numFmtId="208" fontId="7" fillId="28" borderId="7" xfId="247" applyNumberFormat="1" applyFont="1" applyFill="1" applyBorder="1" applyAlignment="1">
      <alignment horizontal="right" vertical="center" wrapText="1" indent="1"/>
    </xf>
    <xf numFmtId="208" fontId="73" fillId="0" borderId="0" xfId="0" applyNumberFormat="1" applyFont="1" applyAlignment="1">
      <alignment horizontal="right"/>
    </xf>
    <xf numFmtId="0" fontId="17" fillId="0" borderId="0" xfId="0" applyFont="1" applyAlignment="1">
      <alignment horizontal="right"/>
    </xf>
    <xf numFmtId="176" fontId="7" fillId="0" borderId="38" xfId="0" applyNumberFormat="1" applyFont="1" applyFill="1" applyBorder="1" applyAlignment="1">
      <alignment horizontal="right" indent="2"/>
    </xf>
    <xf numFmtId="176" fontId="7" fillId="0" borderId="24" xfId="0" applyNumberFormat="1" applyFont="1" applyFill="1" applyBorder="1" applyAlignment="1">
      <alignment horizontal="right" indent="2"/>
    </xf>
    <xf numFmtId="188" fontId="7" fillId="24" borderId="19" xfId="0" applyNumberFormat="1" applyFont="1" applyFill="1" applyBorder="1" applyAlignment="1">
      <alignment horizontal="center" wrapText="1"/>
    </xf>
    <xf numFmtId="188" fontId="7" fillId="0" borderId="19" xfId="0" applyNumberFormat="1" applyFont="1" applyFill="1" applyBorder="1" applyAlignment="1">
      <alignment horizontal="center" wrapText="1"/>
    </xf>
    <xf numFmtId="188" fontId="7" fillId="0" borderId="26" xfId="0" applyNumberFormat="1" applyFont="1" applyFill="1" applyBorder="1" applyAlignment="1">
      <alignment horizontal="center" wrapText="1"/>
    </xf>
    <xf numFmtId="213" fontId="7" fillId="24" borderId="18" xfId="0" applyNumberFormat="1" applyFont="1" applyFill="1" applyBorder="1" applyAlignment="1">
      <alignment horizontal="center" wrapText="1"/>
    </xf>
    <xf numFmtId="213" fontId="7" fillId="0" borderId="18" xfId="0" applyNumberFormat="1" applyFont="1" applyFill="1" applyBorder="1" applyAlignment="1">
      <alignment horizontal="center" wrapText="1"/>
    </xf>
    <xf numFmtId="213" fontId="7" fillId="0" borderId="24" xfId="0" applyNumberFormat="1" applyFont="1" applyFill="1" applyBorder="1" applyAlignment="1">
      <alignment horizontal="center" wrapText="1"/>
    </xf>
    <xf numFmtId="3" fontId="7" fillId="26" borderId="18" xfId="0" applyNumberFormat="1" applyFont="1" applyFill="1" applyBorder="1" applyAlignment="1">
      <alignment horizontal="center" wrapText="1"/>
    </xf>
    <xf numFmtId="3" fontId="7" fillId="26" borderId="7" xfId="0" applyNumberFormat="1" applyFont="1" applyFill="1" applyBorder="1" applyAlignment="1">
      <alignment horizontal="center" wrapText="1"/>
    </xf>
    <xf numFmtId="3" fontId="7" fillId="26" borderId="0" xfId="0" applyNumberFormat="1" applyFont="1" applyFill="1" applyBorder="1" applyAlignment="1">
      <alignment horizontal="center" wrapText="1"/>
    </xf>
    <xf numFmtId="0" fontId="10" fillId="26" borderId="18" xfId="0" applyFont="1" applyFill="1" applyBorder="1" applyAlignment="1">
      <alignment horizontal="left" wrapText="1" indent="1"/>
    </xf>
    <xf numFmtId="3" fontId="62" fillId="26" borderId="18" xfId="0" applyNumberFormat="1" applyFont="1" applyFill="1" applyBorder="1" applyAlignment="1">
      <alignment horizontal="center" wrapText="1"/>
    </xf>
    <xf numFmtId="3" fontId="62" fillId="26" borderId="7" xfId="0" applyNumberFormat="1" applyFont="1" applyFill="1" applyBorder="1" applyAlignment="1">
      <alignment horizontal="center" wrapText="1"/>
    </xf>
    <xf numFmtId="3" fontId="62" fillId="26" borderId="19" xfId="0" applyNumberFormat="1" applyFont="1" applyFill="1" applyBorder="1" applyAlignment="1">
      <alignment horizontal="center" wrapText="1"/>
    </xf>
    <xf numFmtId="0" fontId="10" fillId="0" borderId="18" xfId="0" applyFont="1" applyFill="1" applyBorder="1" applyAlignment="1">
      <alignment horizontal="left" wrapText="1" indent="1"/>
    </xf>
    <xf numFmtId="3" fontId="62" fillId="0" borderId="18" xfId="0" applyNumberFormat="1" applyFont="1" applyFill="1" applyBorder="1" applyAlignment="1">
      <alignment horizontal="center" wrapText="1"/>
    </xf>
    <xf numFmtId="3" fontId="62" fillId="0" borderId="7" xfId="0" applyNumberFormat="1" applyFont="1" applyFill="1" applyBorder="1" applyAlignment="1">
      <alignment horizontal="center" wrapText="1"/>
    </xf>
    <xf numFmtId="3" fontId="7" fillId="0" borderId="7" xfId="0" applyNumberFormat="1" applyFont="1" applyFill="1" applyBorder="1" applyAlignment="1">
      <alignment horizontal="center" wrapText="1"/>
    </xf>
    <xf numFmtId="3" fontId="7" fillId="0" borderId="0" xfId="0" applyNumberFormat="1" applyFont="1" applyFill="1" applyBorder="1" applyAlignment="1">
      <alignment horizontal="center" wrapText="1"/>
    </xf>
    <xf numFmtId="3" fontId="62" fillId="0" borderId="19" xfId="0" applyNumberFormat="1" applyFont="1" applyFill="1" applyBorder="1" applyAlignment="1">
      <alignment horizontal="center" wrapText="1"/>
    </xf>
    <xf numFmtId="0" fontId="10" fillId="0" borderId="24" xfId="0" applyFont="1" applyFill="1" applyBorder="1" applyAlignment="1">
      <alignment horizontal="left" wrapText="1" indent="1"/>
    </xf>
    <xf numFmtId="3" fontId="62" fillId="0" borderId="24" xfId="0" applyNumberFormat="1" applyFont="1" applyFill="1" applyBorder="1" applyAlignment="1">
      <alignment horizontal="center" wrapText="1"/>
    </xf>
    <xf numFmtId="3" fontId="62" fillId="0" borderId="9" xfId="0" applyNumberFormat="1" applyFont="1" applyFill="1" applyBorder="1" applyAlignment="1">
      <alignment horizontal="center" wrapText="1"/>
    </xf>
    <xf numFmtId="3" fontId="7" fillId="0" borderId="9" xfId="0" applyNumberFormat="1" applyFont="1" applyFill="1" applyBorder="1" applyAlignment="1">
      <alignment horizontal="center" wrapText="1"/>
    </xf>
    <xf numFmtId="3" fontId="7" fillId="0" borderId="24" xfId="0" applyNumberFormat="1" applyFont="1" applyFill="1" applyBorder="1" applyAlignment="1">
      <alignment horizontal="center" wrapText="1"/>
    </xf>
    <xf numFmtId="3" fontId="7" fillId="0" borderId="8" xfId="0" applyNumberFormat="1" applyFont="1" applyFill="1" applyBorder="1" applyAlignment="1">
      <alignment horizontal="center" wrapText="1"/>
    </xf>
    <xf numFmtId="3" fontId="62" fillId="0" borderId="26" xfId="0" applyNumberFormat="1" applyFont="1" applyFill="1" applyBorder="1" applyAlignment="1">
      <alignment horizontal="center" wrapText="1"/>
    </xf>
    <xf numFmtId="3" fontId="7" fillId="0" borderId="1" xfId="0" applyNumberFormat="1" applyFont="1" applyFill="1" applyBorder="1" applyAlignment="1">
      <alignment horizontal="center" vertical="center" wrapText="1"/>
    </xf>
    <xf numFmtId="1" fontId="7" fillId="26" borderId="23" xfId="138" applyNumberFormat="1" applyFont="1" applyFill="1" applyBorder="1" applyAlignment="1">
      <alignment horizontal="left" vertical="center" wrapText="1"/>
    </xf>
    <xf numFmtId="3" fontId="7" fillId="26" borderId="31" xfId="138" applyNumberFormat="1" applyFont="1" applyFill="1" applyBorder="1" applyAlignment="1">
      <alignment horizontal="right" vertical="center" wrapText="1" indent="2"/>
    </xf>
    <xf numFmtId="3" fontId="7" fillId="26" borderId="29" xfId="138" applyNumberFormat="1" applyFont="1" applyFill="1" applyBorder="1" applyAlignment="1">
      <alignment horizontal="right" vertical="center" wrapText="1" indent="2"/>
    </xf>
    <xf numFmtId="1" fontId="7" fillId="26" borderId="23" xfId="138" applyNumberFormat="1" applyFont="1" applyFill="1" applyBorder="1" applyAlignment="1">
      <alignment horizontal="left" vertical="center" wrapText="1" indent="1"/>
    </xf>
    <xf numFmtId="1" fontId="7" fillId="0" borderId="23" xfId="138" applyNumberFormat="1" applyFont="1" applyFill="1" applyBorder="1" applyAlignment="1">
      <alignment horizontal="left" vertical="center" wrapText="1" indent="1"/>
    </xf>
    <xf numFmtId="3" fontId="7" fillId="0" borderId="31" xfId="138" applyNumberFormat="1" applyFont="1" applyFill="1" applyBorder="1" applyAlignment="1">
      <alignment horizontal="right" vertical="center" wrapText="1" indent="2"/>
    </xf>
    <xf numFmtId="3" fontId="7" fillId="0" borderId="29" xfId="138" applyNumberFormat="1" applyFont="1" applyFill="1" applyBorder="1" applyAlignment="1">
      <alignment horizontal="right" vertical="center" wrapText="1" indent="2"/>
    </xf>
    <xf numFmtId="0" fontId="10" fillId="0" borderId="23" xfId="0" applyFont="1" applyFill="1" applyBorder="1" applyAlignment="1">
      <alignment horizontal="left" wrapText="1"/>
    </xf>
    <xf numFmtId="0" fontId="10" fillId="24" borderId="23" xfId="0" applyFont="1" applyFill="1" applyBorder="1" applyAlignment="1">
      <alignment horizontal="left" wrapText="1"/>
    </xf>
    <xf numFmtId="0" fontId="7" fillId="26" borderId="18" xfId="0" applyFont="1" applyFill="1" applyBorder="1" applyAlignment="1">
      <alignment horizontal="left" wrapText="1"/>
    </xf>
    <xf numFmtId="1" fontId="62" fillId="26" borderId="7" xfId="0" applyNumberFormat="1" applyFont="1" applyFill="1" applyBorder="1" applyAlignment="1">
      <alignment horizontal="right" vertical="center" wrapText="1" indent="1"/>
    </xf>
    <xf numFmtId="0" fontId="62" fillId="26" borderId="7" xfId="0" applyFont="1" applyFill="1" applyBorder="1" applyAlignment="1">
      <alignment horizontal="right" indent="1"/>
    </xf>
    <xf numFmtId="0" fontId="62" fillId="26" borderId="18" xfId="0" applyFont="1" applyFill="1" applyBorder="1" applyAlignment="1">
      <alignment horizontal="right" vertical="center" wrapText="1" indent="1"/>
    </xf>
    <xf numFmtId="1" fontId="62" fillId="26" borderId="0" xfId="0" applyNumberFormat="1" applyFont="1" applyFill="1" applyBorder="1" applyAlignment="1">
      <alignment horizontal="right" vertical="center" wrapText="1" indent="1"/>
    </xf>
    <xf numFmtId="0" fontId="62" fillId="26" borderId="7" xfId="0" applyFont="1" applyFill="1" applyBorder="1" applyAlignment="1">
      <alignment horizontal="right" wrapText="1" indent="1"/>
    </xf>
    <xf numFmtId="0" fontId="62" fillId="26" borderId="0" xfId="0" applyFont="1" applyFill="1" applyBorder="1" applyAlignment="1">
      <alignment horizontal="right" vertical="center" wrapText="1" indent="1"/>
    </xf>
    <xf numFmtId="0" fontId="62" fillId="26" borderId="7" xfId="0" applyFont="1" applyFill="1" applyBorder="1" applyAlignment="1">
      <alignment horizontal="right" vertical="center" wrapText="1" indent="1"/>
    </xf>
    <xf numFmtId="1" fontId="62" fillId="26" borderId="7" xfId="0" applyNumberFormat="1" applyFont="1" applyFill="1" applyBorder="1" applyAlignment="1">
      <alignment horizontal="right" wrapText="1" indent="1"/>
    </xf>
    <xf numFmtId="0" fontId="62" fillId="26" borderId="19" xfId="0" applyFont="1" applyFill="1" applyBorder="1" applyAlignment="1">
      <alignment horizontal="right" vertical="center" indent="1"/>
    </xf>
    <xf numFmtId="0" fontId="62" fillId="26" borderId="0" xfId="0" applyFont="1" applyFill="1" applyBorder="1" applyAlignment="1">
      <alignment horizontal="right" vertical="center" indent="1"/>
    </xf>
    <xf numFmtId="0" fontId="7" fillId="26" borderId="24" xfId="0" applyFont="1" applyFill="1" applyBorder="1" applyAlignment="1">
      <alignment horizontal="left" wrapText="1"/>
    </xf>
    <xf numFmtId="1" fontId="62" fillId="26" borderId="9" xfId="0" applyNumberFormat="1" applyFont="1" applyFill="1" applyBorder="1" applyAlignment="1">
      <alignment horizontal="right" vertical="center" wrapText="1" indent="1"/>
    </xf>
    <xf numFmtId="1" fontId="62" fillId="26" borderId="26" xfId="0" applyNumberFormat="1" applyFont="1" applyFill="1" applyBorder="1" applyAlignment="1">
      <alignment horizontal="right" vertical="center" wrapText="1" indent="1"/>
    </xf>
    <xf numFmtId="0" fontId="7" fillId="24" borderId="9" xfId="136" applyFont="1" applyFill="1" applyBorder="1" applyAlignment="1">
      <alignment horizontal="center" vertical="center" wrapText="1"/>
    </xf>
    <xf numFmtId="0" fontId="7" fillId="24" borderId="26" xfId="136" applyFont="1" applyFill="1" applyBorder="1" applyAlignment="1">
      <alignment horizontal="center" vertical="center" wrapText="1"/>
    </xf>
    <xf numFmtId="0" fontId="7" fillId="0" borderId="18" xfId="136" applyFont="1" applyBorder="1" applyAlignment="1">
      <alignment wrapText="1"/>
    </xf>
    <xf numFmtId="0" fontId="7" fillId="24" borderId="18" xfId="136" applyFont="1" applyFill="1" applyBorder="1" applyAlignment="1">
      <alignment wrapText="1"/>
    </xf>
    <xf numFmtId="0" fontId="7" fillId="0" borderId="24" xfId="136" applyFont="1" applyBorder="1" applyAlignment="1">
      <alignment wrapText="1"/>
    </xf>
    <xf numFmtId="213" fontId="7" fillId="24" borderId="0" xfId="0" applyNumberFormat="1" applyFont="1" applyFill="1" applyBorder="1" applyAlignment="1">
      <alignment horizontal="center" wrapText="1"/>
    </xf>
    <xf numFmtId="213" fontId="7" fillId="0" borderId="0" xfId="0" applyNumberFormat="1" applyFont="1" applyFill="1" applyBorder="1" applyAlignment="1">
      <alignment horizontal="center" wrapText="1"/>
    </xf>
    <xf numFmtId="213" fontId="7" fillId="0" borderId="8" xfId="0" applyNumberFormat="1" applyFont="1" applyFill="1" applyBorder="1" applyAlignment="1">
      <alignment horizontal="center" wrapText="1"/>
    </xf>
    <xf numFmtId="176" fontId="7" fillId="21" borderId="9" xfId="0" applyNumberFormat="1" applyFont="1" applyFill="1" applyBorder="1" applyAlignment="1">
      <alignment horizontal="center" vertical="center" wrapText="1"/>
    </xf>
    <xf numFmtId="176" fontId="7" fillId="21" borderId="24" xfId="0" applyNumberFormat="1" applyFont="1" applyFill="1" applyBorder="1" applyAlignment="1">
      <alignment horizontal="center" vertical="center" wrapText="1"/>
    </xf>
    <xf numFmtId="176" fontId="7" fillId="21" borderId="8" xfId="0" applyNumberFormat="1" applyFont="1" applyFill="1" applyBorder="1" applyAlignment="1">
      <alignment horizontal="center" vertical="center" wrapText="1"/>
    </xf>
    <xf numFmtId="0" fontId="11" fillId="0" borderId="0" xfId="0" applyFont="1" applyBorder="1" applyAlignment="1">
      <alignment horizontal="left" wrapText="1"/>
    </xf>
    <xf numFmtId="0" fontId="7" fillId="28" borderId="1" xfId="0" applyFont="1" applyFill="1" applyBorder="1" applyAlignment="1">
      <alignment horizontal="center"/>
    </xf>
    <xf numFmtId="0" fontId="7" fillId="25" borderId="7" xfId="0" applyFont="1" applyFill="1" applyBorder="1" applyAlignment="1">
      <alignment horizontal="center" vertical="center" wrapText="1"/>
    </xf>
    <xf numFmtId="186" fontId="7" fillId="24" borderId="7" xfId="97" applyNumberFormat="1" applyFont="1" applyFill="1" applyBorder="1" applyAlignment="1">
      <alignment horizontal="right" wrapText="1" indent="1"/>
    </xf>
    <xf numFmtId="186" fontId="7" fillId="24" borderId="9" xfId="97" applyNumberFormat="1" applyFont="1" applyFill="1" applyBorder="1" applyAlignment="1">
      <alignment horizontal="right" wrapText="1" indent="1"/>
    </xf>
    <xf numFmtId="0" fontId="7" fillId="24" borderId="0" xfId="0" applyFont="1" applyFill="1" applyBorder="1" applyAlignment="1">
      <alignment horizontal="left" indent="1"/>
    </xf>
    <xf numFmtId="176" fontId="7" fillId="24" borderId="7" xfId="0" applyNumberFormat="1" applyFont="1" applyFill="1" applyBorder="1" applyAlignment="1">
      <alignment horizontal="center"/>
    </xf>
    <xf numFmtId="176" fontId="7" fillId="24" borderId="19" xfId="0" applyNumberFormat="1" applyFont="1" applyFill="1" applyBorder="1" applyAlignment="1">
      <alignment horizontal="center"/>
    </xf>
    <xf numFmtId="0" fontId="7" fillId="24" borderId="0" xfId="0" applyFont="1" applyFill="1" applyBorder="1" applyAlignment="1">
      <alignment horizontal="left"/>
    </xf>
    <xf numFmtId="0" fontId="7" fillId="24" borderId="0" xfId="0" applyFont="1" applyFill="1" applyBorder="1" applyAlignment="1">
      <alignment horizontal="left" wrapText="1"/>
    </xf>
    <xf numFmtId="176" fontId="7" fillId="24" borderId="7" xfId="0" applyNumberFormat="1" applyFont="1" applyFill="1" applyBorder="1" applyAlignment="1">
      <alignment horizontal="center" vertical="center"/>
    </xf>
    <xf numFmtId="0" fontId="7" fillId="24" borderId="18" xfId="0" applyFont="1" applyFill="1" applyBorder="1" applyAlignment="1">
      <alignment horizontal="left"/>
    </xf>
    <xf numFmtId="176" fontId="14" fillId="24" borderId="7" xfId="0" applyNumberFormat="1" applyFont="1" applyFill="1" applyBorder="1" applyAlignment="1">
      <alignment horizontal="center"/>
    </xf>
    <xf numFmtId="0" fontId="7" fillId="24" borderId="7" xfId="0" applyFont="1" applyFill="1" applyBorder="1" applyAlignment="1">
      <alignment horizontal="center" wrapText="1"/>
    </xf>
    <xf numFmtId="0" fontId="7" fillId="24" borderId="19" xfId="0" applyFont="1" applyFill="1" applyBorder="1" applyAlignment="1">
      <alignment horizontal="center" wrapText="1"/>
    </xf>
    <xf numFmtId="0" fontId="7" fillId="25" borderId="1" xfId="0" applyFont="1" applyFill="1" applyBorder="1" applyAlignment="1">
      <alignment horizontal="center"/>
    </xf>
    <xf numFmtId="0" fontId="74" fillId="0" borderId="0" xfId="0" applyFont="1"/>
    <xf numFmtId="3" fontId="7" fillId="0" borderId="9" xfId="0" applyNumberFormat="1" applyFont="1" applyFill="1" applyBorder="1" applyAlignment="1">
      <alignment horizontal="right" vertical="center" wrapText="1" indent="5"/>
    </xf>
    <xf numFmtId="3" fontId="7" fillId="0" borderId="24" xfId="0" applyNumberFormat="1" applyFont="1" applyFill="1" applyBorder="1" applyAlignment="1">
      <alignment horizontal="right" vertical="center" wrapText="1" indent="5"/>
    </xf>
    <xf numFmtId="0" fontId="7" fillId="28" borderId="12" xfId="0" applyFont="1" applyFill="1" applyBorder="1" applyAlignment="1">
      <alignment horizontal="center"/>
    </xf>
    <xf numFmtId="0" fontId="7" fillId="27" borderId="35" xfId="0" applyFont="1" applyFill="1" applyBorder="1" applyAlignment="1">
      <alignment horizontal="center" vertical="center" wrapText="1"/>
    </xf>
    <xf numFmtId="0" fontId="7" fillId="27" borderId="21" xfId="0" applyFont="1" applyFill="1" applyBorder="1" applyAlignment="1">
      <alignment horizontal="center" vertical="center" wrapText="1"/>
    </xf>
    <xf numFmtId="188" fontId="7" fillId="0" borderId="7" xfId="247" applyNumberFormat="1" applyFont="1" applyFill="1" applyBorder="1" applyAlignment="1">
      <alignment horizontal="right" vertical="center" wrapText="1" indent="1"/>
    </xf>
    <xf numFmtId="188" fontId="7" fillId="0" borderId="19" xfId="0" applyNumberFormat="1" applyFont="1" applyBorder="1" applyAlignment="1">
      <alignment horizontal="center" wrapText="1"/>
    </xf>
    <xf numFmtId="0" fontId="7" fillId="29" borderId="25" xfId="136" applyFont="1" applyFill="1" applyBorder="1" applyAlignment="1">
      <alignment horizontal="center" vertical="center" wrapText="1"/>
    </xf>
    <xf numFmtId="176" fontId="7" fillId="0" borderId="7" xfId="0" applyNumberFormat="1" applyFont="1" applyBorder="1" applyAlignment="1">
      <alignment horizontal="right" indent="1"/>
    </xf>
    <xf numFmtId="176" fontId="7" fillId="24" borderId="7" xfId="0" applyNumberFormat="1" applyFont="1" applyFill="1" applyBorder="1" applyAlignment="1">
      <alignment horizontal="right" indent="1"/>
    </xf>
    <xf numFmtId="176" fontId="7" fillId="0" borderId="9" xfId="0" applyNumberFormat="1" applyFont="1" applyBorder="1" applyAlignment="1">
      <alignment horizontal="right" indent="1"/>
    </xf>
    <xf numFmtId="176" fontId="7" fillId="0" borderId="19" xfId="0" applyNumberFormat="1" applyFont="1" applyBorder="1" applyAlignment="1">
      <alignment horizontal="right" indent="1"/>
    </xf>
    <xf numFmtId="176" fontId="7" fillId="24" borderId="19" xfId="0" applyNumberFormat="1" applyFont="1" applyFill="1" applyBorder="1" applyAlignment="1">
      <alignment horizontal="right" indent="1"/>
    </xf>
    <xf numFmtId="176" fontId="7" fillId="0" borderId="26" xfId="0" applyNumberFormat="1" applyFont="1" applyBorder="1" applyAlignment="1">
      <alignment horizontal="right" indent="1"/>
    </xf>
    <xf numFmtId="176" fontId="7" fillId="0" borderId="19" xfId="0" applyNumberFormat="1" applyFont="1" applyFill="1" applyBorder="1" applyAlignment="1">
      <alignment horizontal="right" indent="1"/>
    </xf>
    <xf numFmtId="176" fontId="7" fillId="0" borderId="26" xfId="0" applyNumberFormat="1" applyFont="1" applyFill="1" applyBorder="1" applyAlignment="1">
      <alignment horizontal="right" indent="1"/>
    </xf>
    <xf numFmtId="3" fontId="7" fillId="29" borderId="20" xfId="0" applyNumberFormat="1" applyFont="1" applyFill="1" applyBorder="1" applyAlignment="1">
      <alignment horizontal="center" wrapText="1"/>
    </xf>
    <xf numFmtId="0" fontId="7" fillId="27" borderId="12" xfId="0" applyFont="1" applyFill="1" applyBorder="1" applyAlignment="1">
      <alignment horizontal="center"/>
    </xf>
    <xf numFmtId="0" fontId="10" fillId="29" borderId="20" xfId="0" applyFont="1" applyFill="1" applyBorder="1" applyAlignment="1">
      <alignment horizontal="left" wrapText="1"/>
    </xf>
    <xf numFmtId="0" fontId="0" fillId="29" borderId="20" xfId="0" applyFill="1" applyBorder="1"/>
    <xf numFmtId="0" fontId="7" fillId="0" borderId="0" xfId="0" applyFont="1" applyBorder="1" applyAlignment="1">
      <alignment horizontal="left" vertical="center" wrapText="1" indent="1"/>
    </xf>
    <xf numFmtId="0" fontId="7" fillId="24" borderId="23" xfId="0" applyFont="1" applyFill="1" applyBorder="1" applyAlignment="1">
      <alignment horizontal="left" vertical="center" wrapText="1" indent="1"/>
    </xf>
    <xf numFmtId="0" fontId="7" fillId="24" borderId="0" xfId="0" applyFont="1" applyFill="1" applyBorder="1" applyAlignment="1">
      <alignment horizontal="left" vertical="center" wrapText="1" indent="1"/>
    </xf>
    <xf numFmtId="0" fontId="7" fillId="0" borderId="23" xfId="0" applyFont="1" applyFill="1" applyBorder="1" applyAlignment="1">
      <alignment horizontal="left" vertical="center" wrapText="1" indent="1"/>
    </xf>
    <xf numFmtId="0" fontId="7" fillId="0" borderId="35" xfId="0" applyFont="1" applyFill="1" applyBorder="1" applyAlignment="1">
      <alignment horizontal="center" wrapText="1"/>
    </xf>
    <xf numFmtId="0" fontId="14" fillId="24" borderId="19" xfId="0" applyFont="1" applyFill="1" applyBorder="1" applyAlignment="1">
      <alignment horizontal="center" vertical="center" wrapText="1"/>
    </xf>
    <xf numFmtId="176" fontId="7" fillId="0" borderId="19" xfId="0" applyNumberFormat="1" applyFont="1" applyFill="1" applyBorder="1" applyAlignment="1">
      <alignment horizontal="center" vertical="center"/>
    </xf>
    <xf numFmtId="176" fontId="7" fillId="24" borderId="19" xfId="0" applyNumberFormat="1" applyFont="1" applyFill="1" applyBorder="1" applyAlignment="1">
      <alignment horizontal="center" vertical="center"/>
    </xf>
    <xf numFmtId="176" fontId="7" fillId="0" borderId="26" xfId="0" applyNumberFormat="1" applyFont="1" applyFill="1" applyBorder="1" applyAlignment="1">
      <alignment horizontal="center"/>
    </xf>
    <xf numFmtId="3" fontId="6" fillId="21" borderId="18" xfId="0" applyNumberFormat="1" applyFont="1" applyFill="1" applyBorder="1" applyAlignment="1">
      <alignment horizontal="right" wrapText="1" indent="1"/>
    </xf>
    <xf numFmtId="3" fontId="6" fillId="24" borderId="18" xfId="0" applyNumberFormat="1" applyFont="1" applyFill="1" applyBorder="1" applyAlignment="1">
      <alignment horizontal="right" wrapText="1" indent="1"/>
    </xf>
    <xf numFmtId="3" fontId="6" fillId="0" borderId="18" xfId="0" applyNumberFormat="1" applyFont="1" applyFill="1" applyBorder="1" applyAlignment="1">
      <alignment horizontal="right" wrapText="1" indent="1"/>
    </xf>
    <xf numFmtId="215" fontId="7" fillId="21" borderId="35" xfId="0" applyNumberFormat="1" applyFont="1" applyFill="1" applyBorder="1" applyAlignment="1">
      <alignment horizontal="right" wrapText="1" indent="2"/>
    </xf>
    <xf numFmtId="215" fontId="7" fillId="24" borderId="19" xfId="0" applyNumberFormat="1" applyFont="1" applyFill="1" applyBorder="1" applyAlignment="1">
      <alignment horizontal="right" wrapText="1" indent="2"/>
    </xf>
    <xf numFmtId="215" fontId="7" fillId="21" borderId="19" xfId="0" applyNumberFormat="1" applyFont="1" applyFill="1" applyBorder="1" applyAlignment="1">
      <alignment horizontal="right" wrapText="1" indent="2"/>
    </xf>
    <xf numFmtId="176" fontId="10" fillId="0" borderId="18" xfId="0" applyNumberFormat="1" applyFont="1" applyFill="1" applyBorder="1" applyAlignment="1">
      <alignment horizontal="right" wrapText="1" indent="1"/>
    </xf>
    <xf numFmtId="176" fontId="10" fillId="24" borderId="18" xfId="0" applyNumberFormat="1" applyFont="1" applyFill="1" applyBorder="1" applyAlignment="1">
      <alignment horizontal="right" wrapText="1" indent="1"/>
    </xf>
    <xf numFmtId="176" fontId="10" fillId="0" borderId="7" xfId="0" applyNumberFormat="1" applyFont="1" applyFill="1" applyBorder="1" applyAlignment="1">
      <alignment horizontal="right" wrapText="1" indent="1"/>
    </xf>
    <xf numFmtId="176" fontId="10" fillId="0" borderId="19" xfId="0" applyNumberFormat="1" applyFont="1" applyFill="1" applyBorder="1" applyAlignment="1">
      <alignment horizontal="right" wrapText="1" indent="1"/>
    </xf>
    <xf numFmtId="176" fontId="10" fillId="24" borderId="7" xfId="0" applyNumberFormat="1" applyFont="1" applyFill="1" applyBorder="1" applyAlignment="1">
      <alignment horizontal="right" wrapText="1" indent="1"/>
    </xf>
    <xf numFmtId="176" fontId="10" fillId="24" borderId="19" xfId="0" applyNumberFormat="1" applyFont="1" applyFill="1" applyBorder="1" applyAlignment="1">
      <alignment horizontal="right" wrapText="1" indent="1"/>
    </xf>
    <xf numFmtId="176" fontId="10" fillId="0" borderId="26" xfId="0" applyNumberFormat="1" applyFont="1" applyFill="1" applyBorder="1" applyAlignment="1">
      <alignment horizontal="right" wrapText="1" indent="1"/>
    </xf>
    <xf numFmtId="3" fontId="7" fillId="0" borderId="35" xfId="0" applyNumberFormat="1" applyFont="1" applyFill="1" applyBorder="1" applyAlignment="1">
      <alignment horizontal="right" wrapText="1" indent="1"/>
    </xf>
    <xf numFmtId="3" fontId="7" fillId="0" borderId="26" xfId="0" applyNumberFormat="1" applyFont="1" applyFill="1" applyBorder="1" applyAlignment="1">
      <alignment horizontal="right" wrapText="1" indent="1"/>
    </xf>
    <xf numFmtId="1" fontId="7" fillId="24" borderId="9" xfId="0" applyNumberFormat="1" applyFont="1" applyFill="1" applyBorder="1" applyAlignment="1">
      <alignment horizontal="right" wrapText="1" indent="1"/>
    </xf>
    <xf numFmtId="1" fontId="7" fillId="24" borderId="8" xfId="0" applyNumberFormat="1" applyFont="1" applyFill="1" applyBorder="1" applyAlignment="1">
      <alignment horizontal="right" wrapText="1" indent="1"/>
    </xf>
    <xf numFmtId="1" fontId="7" fillId="24" borderId="26" xfId="0" applyNumberFormat="1" applyFont="1" applyFill="1" applyBorder="1" applyAlignment="1">
      <alignment horizontal="right" wrapText="1" indent="1"/>
    </xf>
    <xf numFmtId="1" fontId="7" fillId="24" borderId="26" xfId="0" applyNumberFormat="1" applyFont="1" applyFill="1" applyBorder="1" applyAlignment="1">
      <alignment horizontal="right" vertical="center" wrapText="1" indent="1"/>
    </xf>
    <xf numFmtId="0" fontId="7" fillId="24" borderId="9" xfId="0" applyFont="1" applyFill="1" applyBorder="1" applyAlignment="1">
      <alignment horizontal="right" vertical="center" indent="1"/>
    </xf>
    <xf numFmtId="1" fontId="7" fillId="0" borderId="25" xfId="0" applyNumberFormat="1" applyFont="1" applyFill="1" applyBorder="1" applyAlignment="1">
      <alignment horizontal="right" wrapText="1" indent="1"/>
    </xf>
    <xf numFmtId="1" fontId="7" fillId="0" borderId="20" xfId="0" applyNumberFormat="1" applyFont="1" applyFill="1" applyBorder="1" applyAlignment="1">
      <alignment horizontal="right" wrapText="1" indent="1"/>
    </xf>
    <xf numFmtId="1" fontId="7" fillId="0" borderId="35" xfId="0" applyNumberFormat="1" applyFont="1" applyFill="1" applyBorder="1" applyAlignment="1">
      <alignment horizontal="right" wrapText="1" indent="1"/>
    </xf>
    <xf numFmtId="1" fontId="7" fillId="0" borderId="35" xfId="0" applyNumberFormat="1" applyFont="1" applyFill="1" applyBorder="1" applyAlignment="1">
      <alignment horizontal="right" vertical="center" wrapText="1" indent="1"/>
    </xf>
    <xf numFmtId="1" fontId="62" fillId="0" borderId="21" xfId="0" applyNumberFormat="1" applyFont="1" applyFill="1" applyBorder="1" applyAlignment="1">
      <alignment horizontal="right" vertical="center" wrapText="1" indent="1"/>
    </xf>
    <xf numFmtId="0" fontId="7" fillId="0" borderId="21" xfId="0" applyFont="1" applyFill="1" applyBorder="1" applyAlignment="1">
      <alignment horizontal="right" vertical="center" indent="1"/>
    </xf>
    <xf numFmtId="1" fontId="62" fillId="0" borderId="35" xfId="0" applyNumberFormat="1" applyFont="1" applyFill="1" applyBorder="1" applyAlignment="1">
      <alignment horizontal="right" vertical="center" wrapText="1" indent="1"/>
    </xf>
    <xf numFmtId="1" fontId="7" fillId="26" borderId="24" xfId="0" applyNumberFormat="1" applyFont="1" applyFill="1" applyBorder="1" applyAlignment="1">
      <alignment horizontal="right" wrapText="1" indent="1"/>
    </xf>
    <xf numFmtId="1" fontId="7" fillId="26" borderId="8" xfId="0" applyNumberFormat="1" applyFont="1" applyFill="1" applyBorder="1" applyAlignment="1">
      <alignment horizontal="right" wrapText="1" indent="1"/>
    </xf>
    <xf numFmtId="1" fontId="7" fillId="26" borderId="26" xfId="0" applyNumberFormat="1" applyFont="1" applyFill="1" applyBorder="1" applyAlignment="1">
      <alignment horizontal="right" wrapText="1" indent="1"/>
    </xf>
    <xf numFmtId="1" fontId="7" fillId="26" borderId="26" xfId="0" applyNumberFormat="1" applyFont="1" applyFill="1" applyBorder="1" applyAlignment="1">
      <alignment horizontal="right" vertical="center" wrapText="1" indent="1"/>
    </xf>
    <xf numFmtId="0" fontId="7" fillId="26" borderId="9" xfId="0" applyFont="1" applyFill="1" applyBorder="1" applyAlignment="1">
      <alignment horizontal="right" vertical="center" indent="1"/>
    </xf>
    <xf numFmtId="0" fontId="0" fillId="0" borderId="0" xfId="0" applyAlignment="1">
      <alignment vertical="center" wrapText="1"/>
    </xf>
    <xf numFmtId="0" fontId="10" fillId="0" borderId="18" xfId="0" applyFont="1" applyBorder="1" applyAlignment="1">
      <alignment horizontal="center" wrapText="1"/>
    </xf>
    <xf numFmtId="0" fontId="10" fillId="24" borderId="18" xfId="0" applyFont="1" applyFill="1" applyBorder="1" applyAlignment="1">
      <alignment horizontal="center" wrapText="1"/>
    </xf>
    <xf numFmtId="3" fontId="7" fillId="24" borderId="18" xfId="0" applyNumberFormat="1" applyFont="1" applyFill="1" applyBorder="1" applyAlignment="1"/>
    <xf numFmtId="3" fontId="7" fillId="0" borderId="18" xfId="0" applyNumberFormat="1" applyFont="1" applyBorder="1" applyAlignment="1"/>
    <xf numFmtId="0" fontId="4" fillId="0" borderId="0" xfId="90" quotePrefix="1" applyAlignment="1" applyProtection="1">
      <alignment vertical="center"/>
    </xf>
    <xf numFmtId="0" fontId="16" fillId="0" borderId="0" xfId="247" applyFont="1" applyBorder="1" applyAlignment="1">
      <alignment vertical="center" wrapText="1"/>
    </xf>
    <xf numFmtId="0" fontId="16" fillId="0" borderId="0" xfId="0" applyFont="1" applyBorder="1" applyAlignment="1">
      <alignment vertical="center" wrapText="1"/>
    </xf>
    <xf numFmtId="0" fontId="3" fillId="0" borderId="0" xfId="0" applyFont="1" applyBorder="1" applyAlignment="1">
      <alignment horizontal="left"/>
    </xf>
    <xf numFmtId="0" fontId="16" fillId="0" borderId="0" xfId="0" applyFont="1" applyFill="1" applyBorder="1" applyAlignment="1">
      <alignment vertical="center" wrapText="1"/>
    </xf>
    <xf numFmtId="0" fontId="12" fillId="0" borderId="0" xfId="0" applyFont="1" applyAlignment="1">
      <alignment wrapText="1"/>
    </xf>
    <xf numFmtId="0" fontId="4" fillId="0" borderId="0" xfId="90" applyFill="1" applyBorder="1" applyAlignment="1" applyProtection="1">
      <alignment horizontal="left" vertical="center" wrapText="1"/>
    </xf>
    <xf numFmtId="0" fontId="4" fillId="0" borderId="0" xfId="90" applyBorder="1" applyAlignment="1" applyProtection="1">
      <alignment horizontal="left" wrapText="1"/>
    </xf>
    <xf numFmtId="0" fontId="75" fillId="0" borderId="6" xfId="0" applyFont="1" applyFill="1" applyBorder="1" applyAlignment="1">
      <alignment vertical="center" wrapText="1"/>
    </xf>
    <xf numFmtId="16" fontId="76" fillId="0" borderId="19" xfId="0" applyNumberFormat="1" applyFont="1" applyBorder="1" applyAlignment="1">
      <alignment horizontal="center"/>
    </xf>
    <xf numFmtId="0" fontId="76" fillId="0" borderId="19" xfId="0" applyFont="1" applyBorder="1" applyAlignment="1">
      <alignment horizontal="center"/>
    </xf>
    <xf numFmtId="0" fontId="1" fillId="0" borderId="26" xfId="0" applyFont="1" applyBorder="1" applyAlignment="1">
      <alignment horizontal="center"/>
    </xf>
    <xf numFmtId="3" fontId="7" fillId="0" borderId="18" xfId="0" applyNumberFormat="1" applyFont="1" applyFill="1" applyBorder="1" applyAlignment="1">
      <alignment horizontal="right" wrapText="1" indent="2"/>
    </xf>
    <xf numFmtId="3" fontId="7" fillId="0" borderId="19" xfId="0" applyNumberFormat="1" applyFont="1" applyFill="1" applyBorder="1" applyAlignment="1">
      <alignment horizontal="center" wrapText="1"/>
    </xf>
    <xf numFmtId="188" fontId="7" fillId="0" borderId="7" xfId="0" applyNumberFormat="1" applyFont="1" applyFill="1" applyBorder="1" applyAlignment="1">
      <alignment horizontal="center" wrapText="1"/>
    </xf>
    <xf numFmtId="188" fontId="7" fillId="24" borderId="9" xfId="0" applyNumberFormat="1" applyFont="1" applyFill="1" applyBorder="1" applyAlignment="1">
      <alignment horizontal="center" wrapText="1"/>
    </xf>
    <xf numFmtId="188" fontId="7" fillId="24" borderId="26" xfId="0" applyNumberFormat="1" applyFont="1" applyFill="1" applyBorder="1" applyAlignment="1">
      <alignment horizontal="center" wrapText="1"/>
    </xf>
    <xf numFmtId="3" fontId="75" fillId="0" borderId="1" xfId="0" applyNumberFormat="1" applyFont="1" applyFill="1" applyBorder="1" applyAlignment="1">
      <alignment horizontal="center" wrapText="1"/>
    </xf>
    <xf numFmtId="0" fontId="4" fillId="0" borderId="0" xfId="90" quotePrefix="1" applyBorder="1" applyAlignment="1" applyProtection="1">
      <alignment horizontal="left" vertical="center"/>
    </xf>
    <xf numFmtId="0" fontId="4" fillId="0" borderId="0" xfId="90" applyBorder="1" applyAlignment="1" applyProtection="1">
      <alignment horizontal="left" vertical="center" wrapText="1"/>
    </xf>
    <xf numFmtId="0" fontId="4" fillId="0" borderId="0" xfId="90" applyBorder="1" applyAlignment="1" applyProtection="1">
      <alignment wrapText="1"/>
    </xf>
    <xf numFmtId="0" fontId="4" fillId="0" borderId="0" xfId="90" applyBorder="1" applyAlignment="1" applyProtection="1">
      <alignment horizontal="left" wrapText="1"/>
    </xf>
    <xf numFmtId="0" fontId="4" fillId="0" borderId="0" xfId="90" quotePrefix="1" applyAlignment="1" applyProtection="1">
      <alignment horizontal="left" vertical="center" wrapText="1"/>
    </xf>
    <xf numFmtId="0" fontId="4" fillId="0" borderId="0" xfId="90" applyAlignment="1" applyProtection="1">
      <alignment horizontal="left" wrapText="1"/>
    </xf>
    <xf numFmtId="0" fontId="9" fillId="0" borderId="0" xfId="0" applyFont="1" applyAlignment="1">
      <alignment horizontal="left" vertical="center" wrapText="1"/>
    </xf>
    <xf numFmtId="0" fontId="4" fillId="0" borderId="0" xfId="90" applyFill="1" applyBorder="1" applyAlignment="1" applyProtection="1">
      <alignment horizontal="left" vertical="center" wrapText="1"/>
    </xf>
    <xf numFmtId="0" fontId="4" fillId="0" borderId="0" xfId="90" applyAlignment="1" applyProtection="1">
      <alignment horizontal="left" vertical="center"/>
    </xf>
    <xf numFmtId="0" fontId="16" fillId="0" borderId="0" xfId="0" applyFont="1" applyBorder="1" applyAlignment="1">
      <alignment horizontal="left" wrapText="1"/>
    </xf>
    <xf numFmtId="0" fontId="12" fillId="0" borderId="0" xfId="0" applyFont="1" applyBorder="1" applyAlignment="1">
      <alignment wrapText="1"/>
    </xf>
    <xf numFmtId="0" fontId="7" fillId="24" borderId="20" xfId="0" applyFont="1" applyFill="1" applyBorder="1" applyAlignment="1">
      <alignment horizontal="center" vertical="center" wrapText="1"/>
    </xf>
    <xf numFmtId="0" fontId="7" fillId="24" borderId="0" xfId="0" applyFont="1" applyFill="1" applyBorder="1" applyAlignment="1">
      <alignment horizontal="center" vertical="center" wrapText="1"/>
    </xf>
    <xf numFmtId="0" fontId="7" fillId="24" borderId="8" xfId="0" applyFont="1" applyFill="1" applyBorder="1" applyAlignment="1">
      <alignment horizontal="center" vertical="center" wrapText="1"/>
    </xf>
    <xf numFmtId="0" fontId="7" fillId="24" borderId="21" xfId="0" applyFont="1" applyFill="1" applyBorder="1" applyAlignment="1">
      <alignment horizontal="center" vertical="center" wrapText="1"/>
    </xf>
    <xf numFmtId="0" fontId="7" fillId="24" borderId="7" xfId="0" applyFont="1" applyFill="1" applyBorder="1" applyAlignment="1">
      <alignment horizontal="center" vertical="center" wrapText="1"/>
    </xf>
    <xf numFmtId="0" fontId="7" fillId="24" borderId="9" xfId="0" applyFont="1" applyFill="1" applyBorder="1" applyAlignment="1">
      <alignment horizontal="center" vertical="center" wrapText="1"/>
    </xf>
    <xf numFmtId="0" fontId="7" fillId="24" borderId="35" xfId="0" applyFont="1" applyFill="1" applyBorder="1" applyAlignment="1">
      <alignment horizontal="center" vertical="center" wrapText="1"/>
    </xf>
    <xf numFmtId="0" fontId="7" fillId="24" borderId="25" xfId="0" applyFont="1" applyFill="1" applyBorder="1" applyAlignment="1">
      <alignment horizontal="center" vertical="center" wrapText="1"/>
    </xf>
    <xf numFmtId="0" fontId="7" fillId="24" borderId="26" xfId="0" applyFont="1" applyFill="1" applyBorder="1" applyAlignment="1">
      <alignment horizontal="center" vertical="center" wrapText="1"/>
    </xf>
    <xf numFmtId="0" fontId="7" fillId="24" borderId="24" xfId="0" applyFont="1" applyFill="1" applyBorder="1" applyAlignment="1">
      <alignment horizontal="center" vertical="center" wrapText="1"/>
    </xf>
    <xf numFmtId="0" fontId="7" fillId="19" borderId="20" xfId="0" applyFont="1" applyFill="1" applyBorder="1" applyAlignment="1">
      <alignment horizontal="center" wrapText="1"/>
    </xf>
    <xf numFmtId="0" fontId="7" fillId="25" borderId="12" xfId="0" applyFont="1" applyFill="1" applyBorder="1" applyAlignment="1">
      <alignment horizontal="center" vertical="center" wrapText="1"/>
    </xf>
    <xf numFmtId="0" fontId="7" fillId="25" borderId="6" xfId="0" applyFont="1" applyFill="1" applyBorder="1" applyAlignment="1">
      <alignment horizontal="center" vertical="center" wrapText="1"/>
    </xf>
    <xf numFmtId="0" fontId="16" fillId="0" borderId="8" xfId="0" applyFont="1" applyBorder="1" applyAlignment="1">
      <alignment horizontal="left" wrapText="1"/>
    </xf>
    <xf numFmtId="0" fontId="7" fillId="24" borderId="1" xfId="0" applyFont="1" applyFill="1" applyBorder="1" applyAlignment="1">
      <alignment horizontal="center" vertical="center" wrapText="1"/>
    </xf>
    <xf numFmtId="0" fontId="7" fillId="24" borderId="12" xfId="0" applyFont="1" applyFill="1" applyBorder="1" applyAlignment="1">
      <alignment horizontal="center" vertical="center" wrapText="1"/>
    </xf>
    <xf numFmtId="0" fontId="7" fillId="24" borderId="6" xfId="0" applyFont="1" applyFill="1" applyBorder="1" applyAlignment="1">
      <alignment horizontal="center" vertical="center" wrapText="1"/>
    </xf>
    <xf numFmtId="0" fontId="0" fillId="24" borderId="1" xfId="0" applyFill="1" applyBorder="1" applyAlignment="1">
      <alignment horizontal="center" vertical="center" wrapText="1"/>
    </xf>
    <xf numFmtId="0" fontId="7" fillId="24" borderId="12" xfId="0" applyFont="1" applyFill="1" applyBorder="1" applyAlignment="1">
      <alignment horizontal="center" vertical="center"/>
    </xf>
    <xf numFmtId="0" fontId="7" fillId="28" borderId="6" xfId="0" applyFont="1" applyFill="1" applyBorder="1" applyAlignment="1">
      <alignment horizontal="center" vertical="center"/>
    </xf>
    <xf numFmtId="0" fontId="7" fillId="19" borderId="20" xfId="0" applyFont="1" applyFill="1" applyBorder="1" applyAlignment="1">
      <alignment horizontal="center"/>
    </xf>
    <xf numFmtId="0" fontId="12" fillId="0" borderId="0" xfId="0" applyFont="1" applyAlignment="1">
      <alignment wrapText="1"/>
    </xf>
    <xf numFmtId="0" fontId="12" fillId="0" borderId="0" xfId="0" applyFont="1" applyBorder="1" applyAlignment="1">
      <alignment horizontal="left" vertical="center" wrapText="1"/>
    </xf>
    <xf numFmtId="0" fontId="12" fillId="0" borderId="0" xfId="0" applyFont="1" applyBorder="1" applyAlignment="1">
      <alignment horizontal="left" vertical="top" wrapText="1"/>
    </xf>
    <xf numFmtId="0" fontId="12" fillId="0" borderId="0" xfId="0" applyFont="1" applyBorder="1" applyAlignment="1">
      <alignment horizontal="left" wrapText="1"/>
    </xf>
    <xf numFmtId="0" fontId="12" fillId="0" borderId="20" xfId="0" applyFont="1" applyBorder="1" applyAlignment="1">
      <alignment horizontal="left" wrapText="1"/>
    </xf>
    <xf numFmtId="0" fontId="11" fillId="0" borderId="20" xfId="0" applyFont="1" applyBorder="1" applyAlignment="1">
      <alignment horizontal="left" wrapText="1"/>
    </xf>
    <xf numFmtId="0" fontId="7" fillId="28" borderId="18" xfId="0" applyFont="1" applyFill="1" applyBorder="1" applyAlignment="1">
      <alignment horizontal="center" vertical="center" wrapText="1"/>
    </xf>
    <xf numFmtId="0" fontId="11" fillId="0" borderId="0" xfId="0" applyFont="1" applyBorder="1" applyAlignment="1">
      <alignment horizontal="left" vertical="center" wrapText="1"/>
    </xf>
    <xf numFmtId="0" fontId="7" fillId="24" borderId="11" xfId="0" applyFont="1" applyFill="1" applyBorder="1" applyAlignment="1">
      <alignment horizontal="center" vertical="center"/>
    </xf>
    <xf numFmtId="0" fontId="7" fillId="25" borderId="12" xfId="0" applyFont="1" applyFill="1" applyBorder="1" applyAlignment="1">
      <alignment horizontal="center"/>
    </xf>
    <xf numFmtId="0" fontId="7" fillId="25" borderId="6" xfId="0" applyFont="1" applyFill="1" applyBorder="1" applyAlignment="1">
      <alignment horizontal="center"/>
    </xf>
    <xf numFmtId="0" fontId="7" fillId="24" borderId="1" xfId="0" applyFont="1" applyFill="1" applyBorder="1" applyAlignment="1">
      <alignment horizontal="center" vertical="center"/>
    </xf>
    <xf numFmtId="0" fontId="1" fillId="24" borderId="1" xfId="0" applyFont="1" applyFill="1" applyBorder="1" applyAlignment="1">
      <alignment horizontal="center" vertical="center"/>
    </xf>
    <xf numFmtId="0" fontId="1" fillId="24" borderId="1" xfId="0" applyFont="1" applyFill="1" applyBorder="1" applyAlignment="1">
      <alignment horizontal="center" vertical="center" wrapText="1"/>
    </xf>
    <xf numFmtId="0" fontId="7" fillId="28" borderId="1" xfId="0" applyFont="1" applyFill="1" applyBorder="1" applyAlignment="1">
      <alignment horizontal="center"/>
    </xf>
    <xf numFmtId="0" fontId="7" fillId="24" borderId="25" xfId="0" applyFont="1" applyFill="1" applyBorder="1" applyAlignment="1">
      <alignment horizontal="center" vertical="center"/>
    </xf>
    <xf numFmtId="0" fontId="7" fillId="24" borderId="18" xfId="0" applyFont="1" applyFill="1" applyBorder="1" applyAlignment="1">
      <alignment horizontal="center" vertical="center"/>
    </xf>
    <xf numFmtId="0" fontId="7" fillId="24" borderId="24" xfId="0" applyFont="1" applyFill="1" applyBorder="1" applyAlignment="1">
      <alignment horizontal="center" vertical="center"/>
    </xf>
    <xf numFmtId="0" fontId="1" fillId="24" borderId="12" xfId="0" applyFont="1" applyFill="1" applyBorder="1" applyAlignment="1">
      <alignment horizontal="center" vertical="center" wrapText="1"/>
    </xf>
    <xf numFmtId="0" fontId="7" fillId="28" borderId="12" xfId="0" applyFont="1" applyFill="1" applyBorder="1" applyAlignment="1">
      <alignment horizontal="center"/>
    </xf>
    <xf numFmtId="0" fontId="7" fillId="24" borderId="6" xfId="0" applyFont="1" applyFill="1" applyBorder="1" applyAlignment="1">
      <alignment horizontal="center"/>
    </xf>
    <xf numFmtId="0" fontId="12" fillId="0" borderId="0" xfId="247" applyFont="1" applyAlignment="1">
      <alignment horizontal="left" wrapText="1"/>
    </xf>
    <xf numFmtId="0" fontId="12" fillId="0" borderId="0" xfId="247" applyFont="1" applyAlignment="1">
      <alignment wrapText="1"/>
    </xf>
    <xf numFmtId="0" fontId="7" fillId="24" borderId="41" xfId="247" applyFont="1" applyFill="1" applyBorder="1" applyAlignment="1">
      <alignment horizontal="center" vertical="center" wrapText="1"/>
    </xf>
    <xf numFmtId="0" fontId="7" fillId="24" borderId="0" xfId="247" applyFont="1" applyFill="1" applyBorder="1" applyAlignment="1">
      <alignment horizontal="center" vertical="center" wrapText="1"/>
    </xf>
    <xf numFmtId="0" fontId="7" fillId="24" borderId="8" xfId="247" applyFont="1" applyFill="1" applyBorder="1" applyAlignment="1">
      <alignment horizontal="center" vertical="center" wrapText="1"/>
    </xf>
    <xf numFmtId="0" fontId="7" fillId="24" borderId="21" xfId="247" applyFont="1" applyFill="1" applyBorder="1" applyAlignment="1">
      <alignment horizontal="center" vertical="center" wrapText="1"/>
    </xf>
    <xf numFmtId="0" fontId="1" fillId="24" borderId="9" xfId="247" applyFill="1" applyBorder="1" applyAlignment="1">
      <alignment horizontal="center" vertical="center" wrapText="1"/>
    </xf>
    <xf numFmtId="0" fontId="7" fillId="24" borderId="6" xfId="247" applyFont="1" applyFill="1" applyBorder="1" applyAlignment="1">
      <alignment horizontal="center" vertical="center" wrapText="1"/>
    </xf>
    <xf numFmtId="0" fontId="7" fillId="24" borderId="11" xfId="247" applyFont="1" applyFill="1" applyBorder="1" applyAlignment="1">
      <alignment horizontal="center" vertical="center" wrapText="1"/>
    </xf>
    <xf numFmtId="0" fontId="7" fillId="24" borderId="20" xfId="247" applyFont="1" applyFill="1" applyBorder="1" applyAlignment="1">
      <alignment horizontal="center" vertical="center" wrapText="1"/>
    </xf>
    <xf numFmtId="0" fontId="7" fillId="27" borderId="12" xfId="247" applyFont="1" applyFill="1" applyBorder="1" applyAlignment="1">
      <alignment horizontal="center" vertical="center" wrapText="1"/>
    </xf>
    <xf numFmtId="0" fontId="7" fillId="27" borderId="6" xfId="247" applyFont="1" applyFill="1" applyBorder="1" applyAlignment="1">
      <alignment horizontal="center" vertical="center" wrapText="1"/>
    </xf>
    <xf numFmtId="0" fontId="7" fillId="27" borderId="32" xfId="247" applyFont="1" applyFill="1" applyBorder="1" applyAlignment="1">
      <alignment horizontal="center" vertical="center" wrapText="1"/>
    </xf>
    <xf numFmtId="0" fontId="7" fillId="19" borderId="20" xfId="247" applyFont="1" applyFill="1" applyBorder="1" applyAlignment="1">
      <alignment horizontal="center" vertical="center" wrapText="1"/>
    </xf>
    <xf numFmtId="0" fontId="7" fillId="19" borderId="0" xfId="247" applyFont="1" applyFill="1" applyBorder="1" applyAlignment="1">
      <alignment horizontal="center" vertical="center" wrapText="1"/>
    </xf>
    <xf numFmtId="0" fontId="16" fillId="0" borderId="0" xfId="247" applyFont="1" applyBorder="1" applyAlignment="1">
      <alignment horizontal="left" wrapText="1"/>
    </xf>
    <xf numFmtId="0" fontId="12" fillId="0" borderId="20" xfId="0" applyFont="1" applyBorder="1" applyAlignment="1">
      <alignment horizontal="left" vertical="center" wrapText="1"/>
    </xf>
    <xf numFmtId="0" fontId="16" fillId="0" borderId="0" xfId="0" applyFont="1" applyAlignment="1">
      <alignment horizontal="left" wrapText="1"/>
    </xf>
    <xf numFmtId="0" fontId="7" fillId="24" borderId="12" xfId="0" applyFont="1" applyFill="1" applyBorder="1" applyAlignment="1">
      <alignment horizontal="center" wrapText="1"/>
    </xf>
    <xf numFmtId="0" fontId="7" fillId="24" borderId="6" xfId="0" applyFont="1" applyFill="1" applyBorder="1" applyAlignment="1">
      <alignment horizontal="center" wrapText="1"/>
    </xf>
    <xf numFmtId="0" fontId="7" fillId="27" borderId="12" xfId="0" applyFont="1" applyFill="1" applyBorder="1" applyAlignment="1">
      <alignment horizontal="center" wrapText="1"/>
    </xf>
    <xf numFmtId="0" fontId="7" fillId="27" borderId="6" xfId="0" applyFont="1" applyFill="1" applyBorder="1" applyAlignment="1">
      <alignment horizontal="center" wrapText="1"/>
    </xf>
    <xf numFmtId="1" fontId="7" fillId="24" borderId="25" xfId="138" applyNumberFormat="1" applyFont="1" applyFill="1" applyBorder="1" applyAlignment="1">
      <alignment horizontal="center" vertical="center" wrapText="1"/>
    </xf>
    <xf numFmtId="1" fontId="7" fillId="24" borderId="18" xfId="138" applyNumberFormat="1" applyFont="1" applyFill="1" applyBorder="1" applyAlignment="1">
      <alignment horizontal="center" vertical="center" wrapText="1"/>
    </xf>
    <xf numFmtId="1" fontId="7" fillId="24" borderId="24" xfId="138" applyNumberFormat="1" applyFont="1" applyFill="1" applyBorder="1" applyAlignment="1">
      <alignment horizontal="center" vertical="center" wrapText="1"/>
    </xf>
    <xf numFmtId="1" fontId="7" fillId="27" borderId="12" xfId="138" applyNumberFormat="1" applyFont="1" applyFill="1" applyBorder="1" applyAlignment="1">
      <alignment horizontal="center" vertical="center" wrapText="1"/>
    </xf>
    <xf numFmtId="1" fontId="7" fillId="27" borderId="6" xfId="138" applyNumberFormat="1" applyFont="1" applyFill="1" applyBorder="1" applyAlignment="1">
      <alignment horizontal="center" vertical="center" wrapText="1"/>
    </xf>
    <xf numFmtId="1" fontId="7" fillId="24" borderId="35" xfId="138" applyNumberFormat="1" applyFont="1" applyFill="1" applyBorder="1" applyAlignment="1">
      <alignment horizontal="center" vertical="center" wrapText="1"/>
    </xf>
    <xf numFmtId="1" fontId="7" fillId="24" borderId="20" xfId="138" applyNumberFormat="1" applyFont="1" applyFill="1" applyBorder="1" applyAlignment="1">
      <alignment horizontal="center" vertical="center" wrapText="1"/>
    </xf>
    <xf numFmtId="0" fontId="12" fillId="0" borderId="20" xfId="138" applyFont="1" applyBorder="1" applyAlignment="1">
      <alignment horizontal="left" vertical="top" wrapText="1"/>
    </xf>
    <xf numFmtId="0" fontId="16" fillId="0" borderId="8" xfId="138" applyFont="1" applyBorder="1" applyAlignment="1">
      <alignment horizontal="left" wrapText="1"/>
    </xf>
    <xf numFmtId="0" fontId="1" fillId="26" borderId="12" xfId="138" applyFont="1" applyFill="1" applyBorder="1" applyAlignment="1">
      <alignment horizontal="center" vertical="center" wrapText="1"/>
    </xf>
    <xf numFmtId="0" fontId="1" fillId="26" borderId="6" xfId="138" applyFont="1" applyFill="1" applyBorder="1" applyAlignment="1">
      <alignment horizontal="center" vertical="center" wrapText="1"/>
    </xf>
    <xf numFmtId="0" fontId="11" fillId="0" borderId="20" xfId="138" applyFont="1" applyBorder="1" applyAlignment="1">
      <alignment horizontal="left" wrapText="1"/>
    </xf>
    <xf numFmtId="1" fontId="7" fillId="24" borderId="12" xfId="138" applyNumberFormat="1" applyFont="1" applyFill="1" applyBorder="1" applyAlignment="1">
      <alignment horizontal="center" vertical="center" wrapText="1"/>
    </xf>
    <xf numFmtId="1" fontId="7" fillId="24" borderId="11" xfId="138" applyNumberFormat="1" applyFont="1" applyFill="1" applyBorder="1" applyAlignment="1">
      <alignment horizontal="center" vertical="center" wrapText="1"/>
    </xf>
    <xf numFmtId="1" fontId="7" fillId="24" borderId="6" xfId="138" applyNumberFormat="1" applyFont="1" applyFill="1" applyBorder="1" applyAlignment="1">
      <alignment horizontal="center" vertical="center" wrapText="1"/>
    </xf>
    <xf numFmtId="1" fontId="7" fillId="24" borderId="0" xfId="138" applyNumberFormat="1" applyFont="1" applyFill="1" applyBorder="1" applyAlignment="1">
      <alignment horizontal="center" vertical="center" wrapText="1"/>
    </xf>
    <xf numFmtId="1" fontId="7" fillId="24" borderId="8" xfId="138" applyNumberFormat="1" applyFont="1" applyFill="1" applyBorder="1" applyAlignment="1">
      <alignment horizontal="center" vertical="center" wrapText="1"/>
    </xf>
    <xf numFmtId="1" fontId="7" fillId="24" borderId="26" xfId="138" applyNumberFormat="1" applyFont="1" applyFill="1" applyBorder="1" applyAlignment="1">
      <alignment horizontal="center" vertical="center" wrapText="1"/>
    </xf>
    <xf numFmtId="0" fontId="7" fillId="24" borderId="12" xfId="136" applyFont="1" applyFill="1" applyBorder="1" applyAlignment="1">
      <alignment horizontal="center" vertical="center" wrapText="1"/>
    </xf>
    <xf numFmtId="0" fontId="7" fillId="24" borderId="11" xfId="136" applyFont="1" applyFill="1" applyBorder="1" applyAlignment="1">
      <alignment horizontal="center" vertical="center" wrapText="1"/>
    </xf>
    <xf numFmtId="0" fontId="7" fillId="24" borderId="6" xfId="136" applyFont="1" applyFill="1" applyBorder="1" applyAlignment="1">
      <alignment horizontal="center" vertical="center" wrapText="1"/>
    </xf>
    <xf numFmtId="0" fontId="7" fillId="29" borderId="35" xfId="136" applyFont="1" applyFill="1" applyBorder="1" applyAlignment="1">
      <alignment horizontal="center" wrapText="1"/>
    </xf>
    <xf numFmtId="0" fontId="7" fillId="29" borderId="20" xfId="136" applyFont="1" applyFill="1" applyBorder="1" applyAlignment="1">
      <alignment horizontal="center" wrapText="1"/>
    </xf>
    <xf numFmtId="0" fontId="7" fillId="27" borderId="12" xfId="136" applyFont="1" applyFill="1" applyBorder="1" applyAlignment="1">
      <alignment horizontal="center" wrapText="1"/>
    </xf>
    <xf numFmtId="0" fontId="7" fillId="27" borderId="6" xfId="136" applyFont="1" applyFill="1" applyBorder="1" applyAlignment="1">
      <alignment horizontal="center" wrapText="1"/>
    </xf>
    <xf numFmtId="0" fontId="16" fillId="0" borderId="8" xfId="0" applyFont="1" applyBorder="1" applyAlignment="1">
      <alignment wrapText="1"/>
    </xf>
    <xf numFmtId="0" fontId="7" fillId="24" borderId="25" xfId="136" applyFont="1" applyFill="1" applyBorder="1" applyAlignment="1">
      <alignment horizontal="center" vertical="center" wrapText="1"/>
    </xf>
    <xf numFmtId="0" fontId="7" fillId="24" borderId="18" xfId="136" applyFont="1" applyFill="1" applyBorder="1" applyAlignment="1">
      <alignment horizontal="center" vertical="center" wrapText="1"/>
    </xf>
    <xf numFmtId="0" fontId="7" fillId="24" borderId="24" xfId="136" applyFont="1" applyFill="1" applyBorder="1" applyAlignment="1">
      <alignment horizontal="center" vertical="center" wrapText="1"/>
    </xf>
    <xf numFmtId="1" fontId="7" fillId="19" borderId="35" xfId="138" applyNumberFormat="1" applyFont="1" applyFill="1" applyBorder="1" applyAlignment="1">
      <alignment horizontal="center" vertical="center" wrapText="1"/>
    </xf>
    <xf numFmtId="1" fontId="7" fillId="19" borderId="20" xfId="138" applyNumberFormat="1" applyFont="1" applyFill="1" applyBorder="1" applyAlignment="1">
      <alignment horizontal="center" vertical="center" wrapText="1"/>
    </xf>
    <xf numFmtId="1" fontId="7" fillId="19" borderId="25" xfId="138" applyNumberFormat="1" applyFont="1" applyFill="1" applyBorder="1" applyAlignment="1">
      <alignment horizontal="center" vertical="center" wrapText="1"/>
    </xf>
    <xf numFmtId="0" fontId="11" fillId="0" borderId="0" xfId="138" applyFont="1" applyAlignment="1">
      <alignment horizontal="left" vertical="top" wrapText="1"/>
    </xf>
    <xf numFmtId="0" fontId="9" fillId="0" borderId="0" xfId="138" applyAlignment="1">
      <alignment horizontal="left" vertical="top"/>
    </xf>
    <xf numFmtId="0" fontId="4" fillId="0" borderId="0" xfId="91" applyAlignment="1" applyProtection="1">
      <alignment horizontal="left" vertical="center"/>
    </xf>
    <xf numFmtId="0" fontId="9" fillId="24" borderId="6" xfId="138" applyFill="1" applyBorder="1" applyAlignment="1">
      <alignment wrapText="1"/>
    </xf>
    <xf numFmtId="1" fontId="7" fillId="29" borderId="12" xfId="138" applyNumberFormat="1" applyFont="1" applyFill="1" applyBorder="1" applyAlignment="1">
      <alignment horizontal="center" vertical="center" wrapText="1"/>
    </xf>
    <xf numFmtId="1" fontId="7" fillId="29" borderId="6" xfId="138" applyNumberFormat="1" applyFont="1" applyFill="1" applyBorder="1" applyAlignment="1">
      <alignment horizontal="center" vertical="center" wrapText="1"/>
    </xf>
    <xf numFmtId="1" fontId="7" fillId="29" borderId="11" xfId="138" applyNumberFormat="1" applyFont="1" applyFill="1" applyBorder="1" applyAlignment="1">
      <alignment horizontal="center" vertical="center" wrapText="1"/>
    </xf>
    <xf numFmtId="1" fontId="11" fillId="0" borderId="20" xfId="138" applyNumberFormat="1" applyFont="1" applyBorder="1" applyAlignment="1">
      <alignment horizontal="left" vertical="center" wrapText="1"/>
    </xf>
    <xf numFmtId="0" fontId="7" fillId="27" borderId="35" xfId="0" applyFont="1" applyFill="1" applyBorder="1" applyAlignment="1">
      <alignment horizontal="center" wrapText="1"/>
    </xf>
    <xf numFmtId="0" fontId="7" fillId="27" borderId="20" xfId="0" applyFont="1" applyFill="1" applyBorder="1" applyAlignment="1">
      <alignment horizontal="center" wrapText="1"/>
    </xf>
    <xf numFmtId="0" fontId="0" fillId="24" borderId="24" xfId="0" applyFill="1" applyBorder="1" applyAlignment="1">
      <alignment horizontal="center" vertical="center" wrapText="1"/>
    </xf>
    <xf numFmtId="0" fontId="0" fillId="24" borderId="12" xfId="0" applyFill="1" applyBorder="1" applyAlignment="1">
      <alignment horizontal="center" vertical="center"/>
    </xf>
    <xf numFmtId="0" fontId="7" fillId="24" borderId="11" xfId="0" applyFont="1" applyFill="1" applyBorder="1" applyAlignment="1">
      <alignment horizontal="center" vertical="center" wrapText="1"/>
    </xf>
    <xf numFmtId="0" fontId="7" fillId="27" borderId="11" xfId="0" applyFont="1" applyFill="1" applyBorder="1" applyAlignment="1">
      <alignment horizontal="center" wrapText="1"/>
    </xf>
    <xf numFmtId="0" fontId="7" fillId="0" borderId="18" xfId="0" applyFont="1" applyFill="1" applyBorder="1" applyAlignment="1">
      <alignment horizontal="center" vertical="center"/>
    </xf>
    <xf numFmtId="0" fontId="7" fillId="24" borderId="7" xfId="0" applyFont="1" applyFill="1" applyBorder="1" applyAlignment="1">
      <alignment horizontal="center" vertical="center"/>
    </xf>
    <xf numFmtId="0" fontId="7" fillId="0" borderId="24" xfId="0" applyFont="1" applyFill="1" applyBorder="1" applyAlignment="1">
      <alignment horizontal="center" vertical="center"/>
    </xf>
    <xf numFmtId="0" fontId="7" fillId="28" borderId="1" xfId="0" applyFont="1" applyFill="1" applyBorder="1" applyAlignment="1">
      <alignment horizontal="center" wrapText="1"/>
    </xf>
    <xf numFmtId="0" fontId="7" fillId="24" borderId="11" xfId="0" applyFont="1" applyFill="1" applyBorder="1" applyAlignment="1">
      <alignment horizont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0" fontId="7" fillId="27" borderId="35" xfId="0" applyFont="1" applyFill="1" applyBorder="1" applyAlignment="1">
      <alignment horizontal="center" vertical="center" wrapText="1"/>
    </xf>
    <xf numFmtId="0" fontId="7" fillId="27" borderId="26" xfId="0" applyFont="1" applyFill="1" applyBorder="1" applyAlignment="1">
      <alignment horizontal="center" vertical="center" wrapText="1"/>
    </xf>
    <xf numFmtId="0" fontId="7" fillId="27" borderId="21" xfId="0" applyFont="1" applyFill="1" applyBorder="1" applyAlignment="1">
      <alignment horizontal="center" vertical="center" wrapText="1"/>
    </xf>
    <xf numFmtId="0" fontId="7" fillId="27" borderId="9" xfId="0" applyFont="1" applyFill="1" applyBorder="1" applyAlignment="1">
      <alignment horizontal="center" vertical="center" wrapText="1"/>
    </xf>
    <xf numFmtId="0" fontId="7" fillId="24" borderId="21" xfId="0" applyFont="1" applyFill="1" applyBorder="1" applyAlignment="1">
      <alignment horizontal="center" wrapText="1"/>
    </xf>
    <xf numFmtId="0" fontId="7" fillId="24" borderId="9" xfId="0" applyFont="1" applyFill="1" applyBorder="1" applyAlignment="1">
      <alignment horizontal="center" wrapText="1"/>
    </xf>
    <xf numFmtId="0" fontId="7" fillId="24" borderId="11" xfId="0" applyFont="1" applyFill="1" applyBorder="1" applyAlignment="1">
      <alignment horizontal="center" wrapText="1"/>
    </xf>
    <xf numFmtId="0" fontId="0" fillId="0" borderId="18" xfId="0" applyBorder="1" applyAlignment="1">
      <alignment wrapText="1"/>
    </xf>
    <xf numFmtId="0" fontId="0" fillId="0" borderId="24" xfId="0" applyBorder="1" applyAlignment="1">
      <alignment wrapText="1"/>
    </xf>
    <xf numFmtId="0" fontId="10" fillId="24" borderId="1" xfId="0" applyFont="1" applyFill="1" applyBorder="1" applyAlignment="1">
      <alignment horizontal="center" vertical="center" wrapText="1"/>
    </xf>
    <xf numFmtId="0" fontId="10" fillId="24" borderId="12" xfId="0" applyFont="1" applyFill="1" applyBorder="1" applyAlignment="1">
      <alignment horizontal="center" vertical="center" wrapText="1"/>
    </xf>
    <xf numFmtId="0" fontId="0" fillId="27" borderId="1" xfId="0" applyFill="1" applyBorder="1" applyAlignment="1">
      <alignment horizontal="center" vertical="center" wrapText="1"/>
    </xf>
    <xf numFmtId="0" fontId="0" fillId="27" borderId="12" xfId="0" applyFill="1" applyBorder="1" applyAlignment="1">
      <alignment horizontal="center" vertical="center" wrapText="1"/>
    </xf>
    <xf numFmtId="0" fontId="10" fillId="19" borderId="20" xfId="0" applyFont="1" applyFill="1" applyBorder="1" applyAlignment="1">
      <alignment horizontal="center" wrapText="1"/>
    </xf>
    <xf numFmtId="2" fontId="10" fillId="19" borderId="20" xfId="0" applyNumberFormat="1" applyFont="1" applyFill="1" applyBorder="1" applyAlignment="1">
      <alignment horizontal="center" vertical="center" wrapText="1"/>
    </xf>
    <xf numFmtId="0" fontId="10" fillId="24" borderId="12" xfId="0" applyFont="1" applyFill="1" applyBorder="1" applyAlignment="1">
      <alignment horizontal="center" wrapText="1"/>
    </xf>
    <xf numFmtId="0" fontId="10" fillId="24" borderId="6" xfId="0" applyFont="1" applyFill="1" applyBorder="1" applyAlignment="1">
      <alignment horizontal="center" wrapText="1"/>
    </xf>
    <xf numFmtId="0" fontId="10" fillId="27" borderId="12" xfId="0" applyFont="1" applyFill="1" applyBorder="1" applyAlignment="1">
      <alignment horizontal="center" wrapText="1"/>
    </xf>
    <xf numFmtId="0" fontId="10" fillId="27" borderId="6" xfId="0" applyFont="1" applyFill="1" applyBorder="1" applyAlignment="1">
      <alignment horizontal="center" wrapText="1"/>
    </xf>
    <xf numFmtId="176" fontId="10" fillId="19" borderId="20" xfId="0" applyNumberFormat="1" applyFont="1" applyFill="1" applyBorder="1" applyAlignment="1">
      <alignment horizontal="center" wrapText="1"/>
    </xf>
    <xf numFmtId="0" fontId="7" fillId="29" borderId="20" xfId="0" applyFont="1" applyFill="1" applyBorder="1" applyAlignment="1">
      <alignment horizontal="center" wrapText="1"/>
    </xf>
    <xf numFmtId="0" fontId="7" fillId="27" borderId="12" xfId="247" applyFont="1" applyFill="1" applyBorder="1" applyAlignment="1">
      <alignment horizontal="center" wrapText="1"/>
    </xf>
    <xf numFmtId="0" fontId="7" fillId="27" borderId="6" xfId="247" applyFont="1" applyFill="1" applyBorder="1" applyAlignment="1">
      <alignment horizontal="center" wrapText="1"/>
    </xf>
    <xf numFmtId="0" fontId="7" fillId="29" borderId="12" xfId="247" applyFont="1" applyFill="1" applyBorder="1" applyAlignment="1">
      <alignment horizontal="center" vertical="center" wrapText="1"/>
    </xf>
    <xf numFmtId="0" fontId="7" fillId="29" borderId="6" xfId="247" applyFont="1" applyFill="1" applyBorder="1" applyAlignment="1">
      <alignment horizontal="center" vertical="center" wrapText="1"/>
    </xf>
    <xf numFmtId="0" fontId="12" fillId="0" borderId="0" xfId="247" applyFont="1" applyBorder="1" applyAlignment="1">
      <alignment horizontal="left" wrapText="1"/>
    </xf>
    <xf numFmtId="0" fontId="1" fillId="0" borderId="0" xfId="247" applyBorder="1" applyAlignment="1">
      <alignment wrapText="1"/>
    </xf>
    <xf numFmtId="0" fontId="16" fillId="0" borderId="8" xfId="247" applyFont="1" applyBorder="1" applyAlignment="1">
      <alignment horizontal="left" wrapText="1"/>
    </xf>
    <xf numFmtId="0" fontId="4" fillId="0" borderId="0" xfId="90" applyFont="1" applyAlignment="1" applyProtection="1">
      <alignment horizontal="left" vertical="center"/>
    </xf>
    <xf numFmtId="0" fontId="7" fillId="24" borderId="35" xfId="0" applyFont="1" applyFill="1" applyBorder="1" applyAlignment="1">
      <alignment horizontal="center" wrapText="1"/>
    </xf>
    <xf numFmtId="0" fontId="7" fillId="24" borderId="19" xfId="0" applyFont="1" applyFill="1" applyBorder="1" applyAlignment="1">
      <alignment horizontal="center" wrapText="1"/>
    </xf>
    <xf numFmtId="0" fontId="7" fillId="24" borderId="26" xfId="0" applyFont="1" applyFill="1" applyBorder="1" applyAlignment="1">
      <alignment horizontal="center" wrapText="1"/>
    </xf>
    <xf numFmtId="0" fontId="7" fillId="28" borderId="24" xfId="0" applyFont="1" applyFill="1" applyBorder="1" applyAlignment="1">
      <alignment horizontal="center" vertical="center" wrapText="1"/>
    </xf>
    <xf numFmtId="0" fontId="7" fillId="29" borderId="41" xfId="0" applyFont="1" applyFill="1" applyBorder="1" applyAlignment="1">
      <alignment horizontal="center" wrapText="1"/>
    </xf>
    <xf numFmtId="0" fontId="16" fillId="0" borderId="43" xfId="0" applyFont="1" applyBorder="1" applyAlignment="1">
      <alignment horizontal="left" wrapText="1"/>
    </xf>
    <xf numFmtId="0" fontId="7" fillId="24" borderId="47" xfId="0" applyFont="1" applyFill="1" applyBorder="1" applyAlignment="1">
      <alignment horizontal="center" vertical="center" wrapText="1"/>
    </xf>
    <xf numFmtId="0" fontId="7" fillId="24" borderId="48" xfId="0" applyFont="1" applyFill="1" applyBorder="1" applyAlignment="1">
      <alignment horizontal="center" vertical="center" wrapText="1"/>
    </xf>
    <xf numFmtId="0" fontId="7" fillId="24" borderId="41" xfId="0" applyFont="1" applyFill="1" applyBorder="1" applyAlignment="1">
      <alignment horizontal="center" vertical="center" wrapText="1"/>
    </xf>
    <xf numFmtId="0" fontId="7" fillId="24" borderId="49" xfId="0" applyFont="1" applyFill="1" applyBorder="1" applyAlignment="1">
      <alignment horizontal="center" vertical="center" wrapText="1"/>
    </xf>
    <xf numFmtId="0" fontId="7" fillId="27" borderId="50" xfId="0" applyFont="1" applyFill="1" applyBorder="1" applyAlignment="1">
      <alignment horizontal="center" wrapText="1"/>
    </xf>
    <xf numFmtId="0" fontId="7" fillId="27" borderId="51" xfId="0" applyFont="1" applyFill="1" applyBorder="1" applyAlignment="1">
      <alignment horizontal="center" wrapText="1"/>
    </xf>
    <xf numFmtId="0" fontId="11" fillId="0" borderId="0" xfId="0" applyFont="1" applyAlignment="1">
      <alignment horizontal="left" wrapText="1"/>
    </xf>
    <xf numFmtId="0" fontId="11" fillId="0" borderId="0" xfId="0" applyFont="1" applyAlignment="1">
      <alignment wrapText="1"/>
    </xf>
    <xf numFmtId="0" fontId="7" fillId="27" borderId="33" xfId="0" applyFont="1" applyFill="1" applyBorder="1" applyAlignment="1">
      <alignment horizontal="center" wrapText="1"/>
    </xf>
    <xf numFmtId="0" fontId="7" fillId="24" borderId="20" xfId="0" applyFont="1" applyFill="1" applyBorder="1" applyAlignment="1">
      <alignment horizontal="center" vertical="center"/>
    </xf>
    <xf numFmtId="0" fontId="7" fillId="24" borderId="0" xfId="0" applyFont="1" applyFill="1" applyBorder="1" applyAlignment="1">
      <alignment horizontal="center" vertical="center"/>
    </xf>
    <xf numFmtId="0" fontId="7" fillId="24" borderId="8" xfId="0" applyFont="1" applyFill="1" applyBorder="1" applyAlignment="1">
      <alignment horizontal="center" vertical="center"/>
    </xf>
    <xf numFmtId="0" fontId="7" fillId="24" borderId="52" xfId="0" applyFont="1" applyFill="1" applyBorder="1" applyAlignment="1">
      <alignment horizontal="center" vertical="center" wrapText="1"/>
    </xf>
    <xf numFmtId="0" fontId="7" fillId="27" borderId="27" xfId="0" applyFont="1" applyFill="1" applyBorder="1" applyAlignment="1">
      <alignment horizontal="center" wrapText="1"/>
    </xf>
    <xf numFmtId="0" fontId="7" fillId="24" borderId="22" xfId="0" applyFont="1" applyFill="1" applyBorder="1" applyAlignment="1">
      <alignment horizontal="center" vertical="center" wrapText="1"/>
    </xf>
    <xf numFmtId="0" fontId="7" fillId="27" borderId="12" xfId="0" applyFont="1" applyFill="1" applyBorder="1" applyAlignment="1">
      <alignment horizontal="center" vertical="center" wrapText="1"/>
    </xf>
    <xf numFmtId="0" fontId="7" fillId="27" borderId="6" xfId="0" applyFont="1" applyFill="1" applyBorder="1" applyAlignment="1">
      <alignment horizontal="center" vertical="center" wrapText="1"/>
    </xf>
    <xf numFmtId="0" fontId="12" fillId="0" borderId="0" xfId="0" applyFont="1" applyAlignment="1">
      <alignment horizontal="left" wrapText="1"/>
    </xf>
    <xf numFmtId="0" fontId="76" fillId="0" borderId="19" xfId="0" applyFont="1" applyBorder="1" applyAlignment="1">
      <alignment horizontal="center" vertical="center"/>
    </xf>
    <xf numFmtId="0" fontId="0" fillId="0" borderId="19" xfId="0" applyBorder="1" applyAlignment="1">
      <alignment horizontal="center" vertical="center"/>
    </xf>
    <xf numFmtId="3" fontId="7" fillId="29" borderId="20" xfId="0" applyNumberFormat="1" applyFont="1" applyFill="1" applyBorder="1" applyAlignment="1">
      <alignment horizontal="center" wrapText="1"/>
    </xf>
    <xf numFmtId="0" fontId="0" fillId="0" borderId="26" xfId="0" applyBorder="1" applyAlignment="1">
      <alignment horizontal="center" vertical="center"/>
    </xf>
    <xf numFmtId="3" fontId="7" fillId="29" borderId="20" xfId="0" applyNumberFormat="1" applyFont="1" applyFill="1" applyBorder="1" applyAlignment="1">
      <alignment horizontal="center" vertical="center" wrapText="1"/>
    </xf>
    <xf numFmtId="3" fontId="7" fillId="27" borderId="20" xfId="0" applyNumberFormat="1" applyFont="1" applyFill="1" applyBorder="1" applyAlignment="1">
      <alignment horizontal="center" wrapText="1"/>
    </xf>
    <xf numFmtId="0" fontId="75" fillId="24" borderId="52" xfId="0" applyFont="1" applyFill="1" applyBorder="1" applyAlignment="1">
      <alignment horizontal="center" vertical="center" wrapText="1"/>
    </xf>
    <xf numFmtId="0" fontId="75" fillId="24" borderId="45" xfId="0" applyFont="1" applyFill="1" applyBorder="1" applyAlignment="1">
      <alignment horizontal="center" vertical="center" wrapText="1"/>
    </xf>
    <xf numFmtId="3" fontId="7" fillId="29" borderId="0" xfId="0" applyNumberFormat="1" applyFont="1" applyFill="1" applyBorder="1" applyAlignment="1">
      <alignment horizontal="center" vertical="center" wrapText="1"/>
    </xf>
    <xf numFmtId="0" fontId="7" fillId="29" borderId="20" xfId="0" applyFont="1" applyFill="1" applyBorder="1" applyAlignment="1">
      <alignment horizontal="left" wrapText="1"/>
    </xf>
    <xf numFmtId="0" fontId="12" fillId="0" borderId="0" xfId="0" applyFont="1" applyAlignment="1">
      <alignment horizontal="left"/>
    </xf>
    <xf numFmtId="0" fontId="16" fillId="0" borderId="8" xfId="0" applyFont="1" applyFill="1" applyBorder="1" applyAlignment="1">
      <alignment horizontal="left" wrapText="1"/>
    </xf>
    <xf numFmtId="0" fontId="7" fillId="24" borderId="20" xfId="0" applyFont="1" applyFill="1" applyBorder="1" applyAlignment="1">
      <alignment horizontal="center" wrapText="1"/>
    </xf>
    <xf numFmtId="0" fontId="11" fillId="0" borderId="0" xfId="0" applyFont="1" applyAlignment="1">
      <alignment horizontal="left"/>
    </xf>
    <xf numFmtId="1" fontId="7" fillId="27" borderId="12" xfId="121" applyNumberFormat="1" applyFont="1" applyFill="1" applyBorder="1" applyAlignment="1" applyProtection="1">
      <alignment horizontal="center"/>
    </xf>
    <xf numFmtId="1" fontId="7" fillId="27" borderId="6" xfId="121" applyNumberFormat="1" applyFont="1" applyFill="1" applyBorder="1" applyAlignment="1" applyProtection="1">
      <alignment horizontal="center"/>
    </xf>
    <xf numFmtId="0" fontId="10" fillId="24" borderId="20" xfId="14" applyFont="1" applyFill="1" applyBorder="1" applyAlignment="1">
      <alignment horizontal="center" vertical="center"/>
    </xf>
    <xf numFmtId="0" fontId="10" fillId="24" borderId="0" xfId="14" applyFont="1" applyFill="1" applyBorder="1" applyAlignment="1">
      <alignment horizontal="center" vertical="center"/>
    </xf>
    <xf numFmtId="0" fontId="10" fillId="24" borderId="8" xfId="14" applyFont="1" applyFill="1" applyBorder="1" applyAlignment="1">
      <alignment horizontal="center" vertical="center"/>
    </xf>
    <xf numFmtId="0" fontId="12" fillId="0" borderId="0" xfId="0" applyFont="1" applyAlignment="1">
      <alignment horizontal="left" vertical="center" wrapText="1"/>
    </xf>
  </cellXfs>
  <cellStyles count="269">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1 2" xfId="29"/>
    <cellStyle name="Akzent2" xfId="30" builtinId="33" customBuiltin="1"/>
    <cellStyle name="Akzent2 2" xfId="31"/>
    <cellStyle name="Akzent3" xfId="32" builtinId="37" customBuiltin="1"/>
    <cellStyle name="Akzent3 2" xfId="33"/>
    <cellStyle name="Akzent4" xfId="34" builtinId="41" customBuiltin="1"/>
    <cellStyle name="Akzent4 2" xfId="35"/>
    <cellStyle name="Akzent5" xfId="36" builtinId="45" customBuiltin="1"/>
    <cellStyle name="Akzent5 2" xfId="37"/>
    <cellStyle name="Akzent6" xfId="38" builtinId="49" customBuiltin="1"/>
    <cellStyle name="Akzent6 2" xfId="39"/>
    <cellStyle name="Ausgabe" xfId="40" builtinId="21" customBuiltin="1"/>
    <cellStyle name="Ausgabe 2" xfId="41"/>
    <cellStyle name="Berechnung" xfId="42" builtinId="22" customBuiltin="1"/>
    <cellStyle name="Berechnung 2" xfId="43"/>
    <cellStyle name="bin" xfId="44"/>
    <cellStyle name="cell" xfId="45"/>
    <cellStyle name="ColCodes" xfId="46"/>
    <cellStyle name="ColTitles" xfId="47"/>
    <cellStyle name="ColTitles 2" xfId="48"/>
    <cellStyle name="ColTitles 2 2" xfId="49"/>
    <cellStyle name="ColTitles 2 2 2" xfId="50"/>
    <cellStyle name="ColTitles 2 3" xfId="51"/>
    <cellStyle name="ColTitles 2 4" xfId="52"/>
    <cellStyle name="ColTitles 2 4 2" xfId="53"/>
    <cellStyle name="ColTitles 3" xfId="54"/>
    <cellStyle name="ColTitles 3 2" xfId="55"/>
    <cellStyle name="ColTitles 4" xfId="56"/>
    <cellStyle name="ColTitles 4 2" xfId="57"/>
    <cellStyle name="column" xfId="58"/>
    <cellStyle name="Comma [0]_B3.1a" xfId="59"/>
    <cellStyle name="Comma_B3.1a" xfId="60"/>
    <cellStyle name="Currency [0]_B3.1a" xfId="61"/>
    <cellStyle name="Currency_B3.1a" xfId="62"/>
    <cellStyle name="DataEntryCells" xfId="63"/>
    <cellStyle name="Eingabe" xfId="64" builtinId="20" customBuiltin="1"/>
    <cellStyle name="Eingabe 2" xfId="65"/>
    <cellStyle name="Ergebnis" xfId="66" builtinId="25" customBuiltin="1"/>
    <cellStyle name="Ergebnis 2" xfId="67"/>
    <cellStyle name="Erklärender Text" xfId="68" builtinId="53" customBuiltin="1"/>
    <cellStyle name="Erklärender Text 2" xfId="69"/>
    <cellStyle name="Euro" xfId="70"/>
    <cellStyle name="Euro 2" xfId="71"/>
    <cellStyle name="Euro 2 2" xfId="72"/>
    <cellStyle name="Euro 2 2 2" xfId="73"/>
    <cellStyle name="Euro 2 3" xfId="74"/>
    <cellStyle name="Euro 2 4" xfId="75"/>
    <cellStyle name="Euro 2 4 2" xfId="76"/>
    <cellStyle name="Euro 3" xfId="77"/>
    <cellStyle name="Euro 3 2" xfId="78"/>
    <cellStyle name="Euro 4" xfId="79"/>
    <cellStyle name="Euro 4 2" xfId="80"/>
    <cellStyle name="formula" xfId="81"/>
    <cellStyle name="gap" xfId="82"/>
    <cellStyle name="gap 2" xfId="83"/>
    <cellStyle name="gap 2 2" xfId="84"/>
    <cellStyle name="gap 3" xfId="85"/>
    <cellStyle name="GreyBackground" xfId="86"/>
    <cellStyle name="GreyBackground 2" xfId="87"/>
    <cellStyle name="Gut" xfId="88" builtinId="26" customBuiltin="1"/>
    <cellStyle name="Gut 2" xfId="89"/>
    <cellStyle name="Hyperlink" xfId="90" builtinId="8"/>
    <cellStyle name="Hyperlink 2" xfId="91"/>
    <cellStyle name="ISC" xfId="92"/>
    <cellStyle name="ISC 2" xfId="93"/>
    <cellStyle name="ISC 2 2" xfId="94"/>
    <cellStyle name="ISC 3" xfId="95"/>
    <cellStyle name="Komma" xfId="96" builtinId="3"/>
    <cellStyle name="Komma 2" xfId="97"/>
    <cellStyle name="Komma 3" xfId="98"/>
    <cellStyle name="Komma 3 2" xfId="99"/>
    <cellStyle name="level1a" xfId="100"/>
    <cellStyle name="level2" xfId="101"/>
    <cellStyle name="level2a" xfId="102"/>
    <cellStyle name="level3" xfId="103"/>
    <cellStyle name="Neutral" xfId="104" builtinId="28" customBuiltin="1"/>
    <cellStyle name="Neutral 2" xfId="105"/>
    <cellStyle name="Normal 2" xfId="106"/>
    <cellStyle name="Normal 2 2" xfId="107"/>
    <cellStyle name="Normal 2 2 2" xfId="108"/>
    <cellStyle name="Normal 2 2 2 2" xfId="109"/>
    <cellStyle name="Normal 2 2 2 2 2" xfId="110"/>
    <cellStyle name="Normal 2 2 2 3" xfId="111"/>
    <cellStyle name="Normal 2 2 2 4" xfId="112"/>
    <cellStyle name="Normal 2 2 2 4 2" xfId="113"/>
    <cellStyle name="Normal 2 2 3" xfId="114"/>
    <cellStyle name="Normal 2 2 3 2" xfId="115"/>
    <cellStyle name="Normal 2 2 4" xfId="116"/>
    <cellStyle name="Normal 2 2 5" xfId="117"/>
    <cellStyle name="Normal 2 2 5 2" xfId="118"/>
    <cellStyle name="Normal 2 3" xfId="119"/>
    <cellStyle name="Normal_1997-enrl" xfId="120"/>
    <cellStyle name="Normal_B4.1" xfId="121"/>
    <cellStyle name="Normal_G2.2" xfId="122"/>
    <cellStyle name="Notiz" xfId="123" builtinId="10" customBuiltin="1"/>
    <cellStyle name="Notiz 2" xfId="124"/>
    <cellStyle name="Percent 2" xfId="125"/>
    <cellStyle name="Percent_1 SubOverv.USd" xfId="126"/>
    <cellStyle name="row" xfId="127"/>
    <cellStyle name="RowCodes" xfId="128"/>
    <cellStyle name="Row-Col Headings" xfId="129"/>
    <cellStyle name="RowTitles_CENTRAL_GOVT" xfId="130"/>
    <cellStyle name="RowTitles-Col2" xfId="131"/>
    <cellStyle name="RowTitles-Detail" xfId="132"/>
    <cellStyle name="Schlecht" xfId="133" builtinId="27" customBuiltin="1"/>
    <cellStyle name="Schlecht 2" xfId="134"/>
    <cellStyle name="Standard" xfId="0" builtinId="0"/>
    <cellStyle name="Standard 10" xfId="135"/>
    <cellStyle name="Standard 11" xfId="136"/>
    <cellStyle name="Standard 2" xfId="137"/>
    <cellStyle name="Standard 2 10" xfId="138"/>
    <cellStyle name="Standard 2 10 2" xfId="139"/>
    <cellStyle name="Standard 2 10 2 2" xfId="140"/>
    <cellStyle name="Standard 2 10 3" xfId="141"/>
    <cellStyle name="Standard 2 10 4" xfId="142"/>
    <cellStyle name="Standard 2 10 4 2" xfId="143"/>
    <cellStyle name="Standard 2 11" xfId="144"/>
    <cellStyle name="Standard 2 12" xfId="145"/>
    <cellStyle name="Standard 2 12 2" xfId="146"/>
    <cellStyle name="Standard 2 13" xfId="147"/>
    <cellStyle name="Standard 2 14" xfId="148"/>
    <cellStyle name="Standard 2 15" xfId="149"/>
    <cellStyle name="Standard 2 2" xfId="150"/>
    <cellStyle name="Standard 2 2 2" xfId="151"/>
    <cellStyle name="Standard 2 2 2 2" xfId="152"/>
    <cellStyle name="Standard 2 2 3" xfId="153"/>
    <cellStyle name="Standard 2 2 4" xfId="154"/>
    <cellStyle name="Standard 2 2 5" xfId="155"/>
    <cellStyle name="Standard 2 2 5 2" xfId="156"/>
    <cellStyle name="Standard 2 3" xfId="157"/>
    <cellStyle name="Standard 2 3 2" xfId="158"/>
    <cellStyle name="Standard 2 3 2 2" xfId="159"/>
    <cellStyle name="Standard 2 3 3" xfId="160"/>
    <cellStyle name="Standard 2 3 4" xfId="161"/>
    <cellStyle name="Standard 2 3 4 2" xfId="162"/>
    <cellStyle name="Standard 2 4" xfId="163"/>
    <cellStyle name="Standard 2 4 2" xfId="164"/>
    <cellStyle name="Standard 2 4 2 2" xfId="165"/>
    <cellStyle name="Standard 2 4 3" xfId="166"/>
    <cellStyle name="Standard 2 4 4" xfId="167"/>
    <cellStyle name="Standard 2 4 4 2" xfId="168"/>
    <cellStyle name="Standard 2 5" xfId="169"/>
    <cellStyle name="Standard 2 5 2" xfId="170"/>
    <cellStyle name="Standard 2 5 2 2" xfId="171"/>
    <cellStyle name="Standard 2 5 3" xfId="172"/>
    <cellStyle name="Standard 2 5 4" xfId="173"/>
    <cellStyle name="Standard 2 5 4 2" xfId="174"/>
    <cellStyle name="Standard 2 6" xfId="175"/>
    <cellStyle name="Standard 2 6 2" xfId="176"/>
    <cellStyle name="Standard 2 6 2 2" xfId="177"/>
    <cellStyle name="Standard 2 6 3" xfId="178"/>
    <cellStyle name="Standard 2 6 4" xfId="179"/>
    <cellStyle name="Standard 2 6 4 2" xfId="180"/>
    <cellStyle name="Standard 2 7" xfId="181"/>
    <cellStyle name="Standard 2 7 2" xfId="182"/>
    <cellStyle name="Standard 2 7 2 2" xfId="183"/>
    <cellStyle name="Standard 2 7 3" xfId="184"/>
    <cellStyle name="Standard 2 7 4" xfId="185"/>
    <cellStyle name="Standard 2 7 4 2" xfId="186"/>
    <cellStyle name="Standard 2 8" xfId="187"/>
    <cellStyle name="Standard 2 8 2" xfId="188"/>
    <cellStyle name="Standard 2 8 2 2" xfId="189"/>
    <cellStyle name="Standard 2 8 3" xfId="190"/>
    <cellStyle name="Standard 2 8 4" xfId="191"/>
    <cellStyle name="Standard 2 8 4 2" xfId="192"/>
    <cellStyle name="Standard 2 9" xfId="193"/>
    <cellStyle name="Standard 2 9 2" xfId="194"/>
    <cellStyle name="Standard 2 9 2 2" xfId="195"/>
    <cellStyle name="Standard 2 9 3" xfId="196"/>
    <cellStyle name="Standard 2 9 4" xfId="197"/>
    <cellStyle name="Standard 2 9 4 2" xfId="198"/>
    <cellStyle name="Standard 2_h4 3" xfId="199"/>
    <cellStyle name="Standard 3" xfId="200"/>
    <cellStyle name="Standard 3 2" xfId="201"/>
    <cellStyle name="Standard 4" xfId="202"/>
    <cellStyle name="Standard 4 2" xfId="203"/>
    <cellStyle name="Standard 4 2 2" xfId="204"/>
    <cellStyle name="Standard 4 2 2 2" xfId="205"/>
    <cellStyle name="Standard 4 2 3" xfId="206"/>
    <cellStyle name="Standard 4 2 4" xfId="207"/>
    <cellStyle name="Standard 4 2 4 2" xfId="208"/>
    <cellStyle name="Standard 4 3" xfId="209"/>
    <cellStyle name="Standard 4 3 2" xfId="210"/>
    <cellStyle name="Standard 4 3 2 2" xfId="211"/>
    <cellStyle name="Standard 4 3 3" xfId="212"/>
    <cellStyle name="Standard 4 3 4" xfId="213"/>
    <cellStyle name="Standard 4 3 4 2" xfId="214"/>
    <cellStyle name="Standard 4 4" xfId="215"/>
    <cellStyle name="Standard 4 4 2" xfId="216"/>
    <cellStyle name="Standard 4 4 2 2" xfId="217"/>
    <cellStyle name="Standard 4 4 3" xfId="218"/>
    <cellStyle name="Standard 4 4 4" xfId="219"/>
    <cellStyle name="Standard 4 4 4 2" xfId="220"/>
    <cellStyle name="Standard 4 5" xfId="221"/>
    <cellStyle name="Standard 4 5 2" xfId="222"/>
    <cellStyle name="Standard 4 5 2 2" xfId="223"/>
    <cellStyle name="Standard 4 5 3" xfId="224"/>
    <cellStyle name="Standard 4 5 4" xfId="225"/>
    <cellStyle name="Standard 4 5 4 2" xfId="226"/>
    <cellStyle name="Standard 4 6" xfId="227"/>
    <cellStyle name="Standard 4 6 2" xfId="228"/>
    <cellStyle name="Standard 4 6 2 2" xfId="229"/>
    <cellStyle name="Standard 4 6 3" xfId="230"/>
    <cellStyle name="Standard 4 6 4" xfId="231"/>
    <cellStyle name="Standard 4 6 4 2" xfId="232"/>
    <cellStyle name="Standard 4 7" xfId="233"/>
    <cellStyle name="Standard 4 7 2" xfId="234"/>
    <cellStyle name="Standard 4 7 2 2" xfId="235"/>
    <cellStyle name="Standard 4 7 3" xfId="236"/>
    <cellStyle name="Standard 4 7 4" xfId="237"/>
    <cellStyle name="Standard 4 7 4 2" xfId="238"/>
    <cellStyle name="Standard 4 8" xfId="239"/>
    <cellStyle name="Standard 4 8 2" xfId="240"/>
    <cellStyle name="Standard 4 8 2 2" xfId="241"/>
    <cellStyle name="Standard 4 8 3" xfId="242"/>
    <cellStyle name="Standard 4 8 4" xfId="243"/>
    <cellStyle name="Standard 4 8 4 2" xfId="244"/>
    <cellStyle name="Standard 5" xfId="245"/>
    <cellStyle name="Standard 5 2" xfId="246"/>
    <cellStyle name="Standard 6" xfId="247"/>
    <cellStyle name="Standard 7" xfId="248"/>
    <cellStyle name="Standard 8" xfId="249"/>
    <cellStyle name="Standard 9" xfId="250"/>
    <cellStyle name="temp" xfId="251"/>
    <cellStyle name="title1" xfId="252"/>
    <cellStyle name="Überschrift" xfId="253" builtinId="15" customBuiltin="1"/>
    <cellStyle name="Überschrift 1" xfId="254" builtinId="16" customBuiltin="1"/>
    <cellStyle name="Überschrift 1 2" xfId="255"/>
    <cellStyle name="Überschrift 2" xfId="256" builtinId="17" customBuiltin="1"/>
    <cellStyle name="Überschrift 2 2" xfId="257"/>
    <cellStyle name="Überschrift 3" xfId="258" builtinId="18" customBuiltin="1"/>
    <cellStyle name="Überschrift 3 2" xfId="259"/>
    <cellStyle name="Überschrift 4" xfId="260" builtinId="19" customBuiltin="1"/>
    <cellStyle name="Überschrift 4 2" xfId="261"/>
    <cellStyle name="Überschrift 5" xfId="262"/>
    <cellStyle name="Verknüpfte Zelle" xfId="263" builtinId="24" customBuiltin="1"/>
    <cellStyle name="Verknüpfte Zelle 2" xfId="264"/>
    <cellStyle name="Warnender Text" xfId="265" builtinId="11" customBuiltin="1"/>
    <cellStyle name="Warnender Text 2" xfId="266"/>
    <cellStyle name="Zelle überprüfen" xfId="267" builtinId="23" customBuiltin="1"/>
    <cellStyle name="Zelle überprüfen 2" xfId="268"/>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11</xdr:col>
      <xdr:colOff>590550</xdr:colOff>
      <xdr:row>32</xdr:row>
      <xdr:rowOff>114300</xdr:rowOff>
    </xdr:to>
    <xdr:pic>
      <xdr:nvPicPr>
        <xdr:cNvPr id="40295"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8675"/>
          <a:ext cx="8972550"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114300</xdr:rowOff>
    </xdr:from>
    <xdr:to>
      <xdr:col>10</xdr:col>
      <xdr:colOff>685800</xdr:colOff>
      <xdr:row>31</xdr:row>
      <xdr:rowOff>76200</xdr:rowOff>
    </xdr:to>
    <xdr:pic>
      <xdr:nvPicPr>
        <xdr:cNvPr id="41191" name="Grafi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0575"/>
          <a:ext cx="8305800" cy="465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kumente%20und%20Einstellungen\vphilip\Eigene%20Dateien\BBE%202010\Kapitel%20H\Kap.%20H4.5\Abb.%20H4.5-2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b. H4.5-2web (2)"/>
    </sheetNames>
    <sheetDataSet>
      <sheetData sheetId="0"/>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enableFormatConditionsCalculation="0">
    <pageSetUpPr fitToPage="1"/>
  </sheetPr>
  <dimension ref="A1:AE53"/>
  <sheetViews>
    <sheetView zoomScaleNormal="100" workbookViewId="0"/>
  </sheetViews>
  <sheetFormatPr baseColWidth="10" defaultRowHeight="12.75"/>
  <sheetData>
    <row r="1" spans="1:22" ht="15" customHeight="1">
      <c r="A1" s="6"/>
      <c r="B1" s="7"/>
      <c r="C1" s="297"/>
      <c r="D1" s="28"/>
      <c r="E1" s="298"/>
      <c r="F1" s="28"/>
      <c r="G1" s="28"/>
      <c r="H1" s="7"/>
      <c r="I1" s="7"/>
      <c r="J1" s="7"/>
      <c r="K1" s="7"/>
      <c r="L1" s="7"/>
      <c r="M1" s="7"/>
      <c r="N1" s="7"/>
    </row>
    <row r="2" spans="1:22" ht="15" customHeight="1">
      <c r="A2" s="6" t="s">
        <v>626</v>
      </c>
      <c r="B2" s="28"/>
      <c r="C2" s="28"/>
      <c r="D2" s="299"/>
      <c r="E2" s="300"/>
      <c r="F2" s="299"/>
      <c r="G2" s="299"/>
      <c r="H2" s="9"/>
      <c r="I2" s="9"/>
      <c r="J2" s="9"/>
      <c r="K2" s="9"/>
      <c r="L2" s="9"/>
      <c r="M2" s="9"/>
      <c r="N2" s="7"/>
    </row>
    <row r="3" spans="1:22" ht="15" customHeight="1">
      <c r="A3" s="8"/>
      <c r="B3" s="7"/>
      <c r="C3" s="7"/>
      <c r="D3" s="5"/>
      <c r="E3" s="5"/>
      <c r="F3" s="5"/>
      <c r="G3" s="5"/>
      <c r="H3" s="5"/>
      <c r="I3" s="5"/>
      <c r="J3" s="5"/>
      <c r="K3" s="5"/>
      <c r="L3" s="5"/>
      <c r="M3" s="5"/>
      <c r="N3" s="7"/>
    </row>
    <row r="4" spans="1:22" ht="15" customHeight="1">
      <c r="A4" s="8" t="s">
        <v>572</v>
      </c>
      <c r="B4" s="7"/>
      <c r="C4" s="7"/>
      <c r="D4" s="5"/>
      <c r="E4" s="5"/>
      <c r="F4" s="5"/>
      <c r="G4" s="5"/>
      <c r="H4" s="5"/>
      <c r="I4" s="5"/>
      <c r="J4" s="5"/>
      <c r="K4" s="5"/>
      <c r="L4" s="5"/>
      <c r="M4" s="5"/>
      <c r="N4" s="7"/>
    </row>
    <row r="5" spans="1:22" ht="15" customHeight="1">
      <c r="A5" s="736"/>
      <c r="B5" s="736"/>
      <c r="C5" s="736"/>
      <c r="D5" s="736"/>
      <c r="E5" s="736"/>
      <c r="F5" s="736"/>
      <c r="G5" s="736"/>
      <c r="H5" s="736"/>
      <c r="I5" s="736"/>
      <c r="J5" s="736"/>
      <c r="K5" s="736"/>
      <c r="L5" s="5"/>
      <c r="M5" s="5"/>
      <c r="N5" s="158"/>
    </row>
    <row r="6" spans="1:22" ht="15" customHeight="1">
      <c r="A6" s="737" t="s">
        <v>574</v>
      </c>
      <c r="B6" s="737"/>
      <c r="C6" s="737"/>
      <c r="D6" s="737"/>
      <c r="E6" s="737"/>
      <c r="F6" s="737"/>
      <c r="G6" s="737"/>
      <c r="H6" s="737"/>
      <c r="I6" s="737"/>
      <c r="J6" s="737"/>
      <c r="K6" s="737"/>
      <c r="L6" s="720"/>
      <c r="M6" s="5"/>
      <c r="N6" s="5"/>
    </row>
    <row r="7" spans="1:22" ht="25.5" customHeight="1">
      <c r="A7" s="737" t="s">
        <v>616</v>
      </c>
      <c r="B7" s="737"/>
      <c r="C7" s="737"/>
      <c r="D7" s="737"/>
      <c r="E7" s="737"/>
      <c r="F7" s="737"/>
      <c r="G7" s="737"/>
      <c r="H7" s="737"/>
      <c r="I7" s="737"/>
      <c r="J7" s="737"/>
      <c r="K7" s="737"/>
      <c r="L7" s="720"/>
      <c r="M7" s="720"/>
      <c r="N7" s="157"/>
    </row>
    <row r="8" spans="1:22" ht="15" customHeight="1">
      <c r="A8" s="737" t="s">
        <v>575</v>
      </c>
      <c r="B8" s="737"/>
      <c r="C8" s="737"/>
      <c r="D8" s="737"/>
      <c r="E8" s="737"/>
      <c r="F8" s="737"/>
      <c r="G8" s="737"/>
      <c r="H8" s="737"/>
      <c r="I8" s="737"/>
      <c r="J8" s="737"/>
      <c r="K8" s="737"/>
      <c r="L8" s="720"/>
      <c r="M8" s="720"/>
      <c r="N8" s="5"/>
    </row>
    <row r="9" spans="1:22" s="7" customFormat="1" ht="15" customHeight="1">
      <c r="A9" s="737" t="s">
        <v>0</v>
      </c>
      <c r="B9" s="737"/>
      <c r="C9" s="737"/>
      <c r="D9" s="737"/>
      <c r="E9" s="737"/>
      <c r="F9" s="737"/>
      <c r="G9" s="737"/>
      <c r="H9" s="737"/>
      <c r="I9" s="737"/>
      <c r="J9" s="737"/>
      <c r="K9" s="737"/>
      <c r="L9" s="720"/>
      <c r="M9" s="720"/>
      <c r="N9" s="720"/>
      <c r="O9" s="720"/>
      <c r="P9" s="720"/>
      <c r="Q9" s="720"/>
      <c r="R9" s="720"/>
      <c r="S9" s="720"/>
      <c r="T9" s="720"/>
      <c r="U9" s="720"/>
      <c r="V9" s="720"/>
    </row>
    <row r="10" spans="1:22" ht="12.75" customHeight="1">
      <c r="A10" s="739" t="s">
        <v>576</v>
      </c>
      <c r="B10" s="739"/>
      <c r="C10" s="739"/>
      <c r="D10" s="739"/>
      <c r="E10" s="739"/>
      <c r="F10" s="739"/>
      <c r="G10" s="739"/>
      <c r="H10" s="739"/>
      <c r="I10" s="739"/>
      <c r="J10" s="739"/>
      <c r="K10" s="739"/>
      <c r="N10" s="5"/>
    </row>
    <row r="11" spans="1:22" ht="12.75" customHeight="1">
      <c r="A11" s="725"/>
      <c r="B11" s="725"/>
      <c r="C11" s="725"/>
      <c r="D11" s="725"/>
      <c r="E11" s="725"/>
      <c r="F11" s="725"/>
      <c r="G11" s="725"/>
      <c r="H11" s="725"/>
      <c r="I11" s="725"/>
      <c r="J11" s="725"/>
      <c r="K11" s="725"/>
      <c r="N11" s="5"/>
    </row>
    <row r="12" spans="1:22" ht="15" customHeight="1">
      <c r="A12" s="718"/>
      <c r="B12" s="718"/>
      <c r="C12" s="718"/>
      <c r="D12" s="718"/>
      <c r="E12" s="718"/>
      <c r="F12" s="718"/>
      <c r="G12" s="718"/>
      <c r="H12" s="718"/>
      <c r="I12" s="718"/>
      <c r="J12" s="718"/>
      <c r="K12" s="718"/>
      <c r="L12" s="5"/>
      <c r="M12" s="5"/>
      <c r="N12" s="5"/>
    </row>
    <row r="13" spans="1:22" ht="15" customHeight="1">
      <c r="A13" s="721" t="s">
        <v>573</v>
      </c>
      <c r="B13" s="718"/>
      <c r="C13" s="718"/>
      <c r="D13" s="718"/>
      <c r="E13" s="718"/>
      <c r="F13" s="718"/>
      <c r="G13" s="718"/>
      <c r="H13" s="718"/>
      <c r="I13" s="718"/>
      <c r="J13" s="718"/>
      <c r="K13" s="718"/>
      <c r="L13" s="5"/>
      <c r="M13" s="5"/>
      <c r="N13" s="5"/>
    </row>
    <row r="14" spans="1:22">
      <c r="A14" s="740"/>
      <c r="B14" s="740"/>
      <c r="C14" s="740"/>
      <c r="D14" s="740"/>
      <c r="E14" s="740"/>
      <c r="F14" s="740"/>
      <c r="G14" s="740"/>
      <c r="H14" s="740"/>
      <c r="I14" s="740"/>
      <c r="J14" s="740"/>
      <c r="K14" s="740"/>
      <c r="L14" s="7"/>
      <c r="M14" s="7"/>
      <c r="N14" s="5"/>
    </row>
    <row r="15" spans="1:22" ht="15" customHeight="1">
      <c r="A15" s="737" t="s">
        <v>577</v>
      </c>
      <c r="B15" s="737"/>
      <c r="C15" s="737"/>
      <c r="D15" s="737"/>
      <c r="E15" s="737"/>
      <c r="F15" s="737"/>
      <c r="G15" s="737"/>
      <c r="H15" s="737"/>
      <c r="I15" s="737"/>
      <c r="J15" s="737"/>
      <c r="K15" s="737"/>
      <c r="L15" s="7"/>
      <c r="M15" s="7"/>
      <c r="N15" s="5"/>
    </row>
    <row r="16" spans="1:22" ht="15" customHeight="1">
      <c r="A16" s="741" t="s">
        <v>578</v>
      </c>
      <c r="B16" s="741"/>
      <c r="C16" s="741"/>
      <c r="D16" s="741"/>
      <c r="E16" s="741"/>
      <c r="F16" s="741"/>
      <c r="G16" s="741"/>
      <c r="H16" s="741"/>
      <c r="I16" s="741"/>
      <c r="J16" s="741"/>
      <c r="K16" s="741"/>
      <c r="L16" s="7"/>
      <c r="M16" s="7"/>
      <c r="N16" s="5"/>
    </row>
    <row r="17" spans="1:31" ht="15" customHeight="1">
      <c r="A17" s="737" t="s">
        <v>560</v>
      </c>
      <c r="B17" s="737"/>
      <c r="C17" s="737"/>
      <c r="D17" s="737"/>
      <c r="E17" s="737"/>
      <c r="F17" s="737"/>
      <c r="G17" s="737"/>
      <c r="H17" s="737"/>
      <c r="I17" s="737"/>
      <c r="J17" s="737"/>
      <c r="K17" s="737"/>
      <c r="L17" s="7"/>
      <c r="M17" s="7"/>
      <c r="N17" s="7"/>
    </row>
    <row r="18" spans="1:31" ht="15" customHeight="1">
      <c r="A18" s="737" t="s">
        <v>579</v>
      </c>
      <c r="B18" s="737"/>
      <c r="C18" s="737"/>
      <c r="D18" s="737"/>
      <c r="E18" s="737"/>
      <c r="F18" s="737"/>
      <c r="G18" s="737"/>
      <c r="H18" s="737"/>
      <c r="I18" s="737"/>
      <c r="J18" s="737"/>
      <c r="K18" s="737"/>
      <c r="L18" s="7"/>
      <c r="M18" s="7"/>
      <c r="N18" s="7"/>
    </row>
    <row r="19" spans="1:31" s="7" customFormat="1" ht="15" customHeight="1">
      <c r="A19" s="737" t="s">
        <v>580</v>
      </c>
      <c r="B19" s="737"/>
      <c r="C19" s="737"/>
      <c r="D19" s="737"/>
      <c r="E19" s="737"/>
      <c r="F19" s="737"/>
      <c r="G19" s="737"/>
      <c r="H19" s="737"/>
      <c r="I19" s="737"/>
      <c r="J19" s="737"/>
      <c r="K19" s="737"/>
      <c r="L19" s="720"/>
      <c r="M19" s="720"/>
      <c r="N19" s="720"/>
      <c r="O19" s="720"/>
    </row>
    <row r="20" spans="1:31" ht="15" customHeight="1">
      <c r="A20" s="737" t="s">
        <v>581</v>
      </c>
      <c r="B20" s="737"/>
      <c r="C20" s="737"/>
      <c r="D20" s="737"/>
      <c r="E20" s="737"/>
      <c r="F20" s="737"/>
      <c r="G20" s="737"/>
      <c r="H20" s="737"/>
      <c r="I20" s="737"/>
      <c r="J20" s="737"/>
      <c r="K20" s="737"/>
      <c r="L20" s="7"/>
      <c r="M20" s="7"/>
      <c r="N20" s="7"/>
    </row>
    <row r="21" spans="1:31" s="7" customFormat="1" ht="15" customHeight="1">
      <c r="A21" s="737" t="s">
        <v>582</v>
      </c>
      <c r="B21" s="737"/>
      <c r="C21" s="737"/>
      <c r="D21" s="737"/>
      <c r="E21" s="737"/>
      <c r="F21" s="737"/>
      <c r="G21" s="737"/>
      <c r="H21" s="737"/>
      <c r="I21" s="737"/>
      <c r="J21" s="737"/>
      <c r="K21" s="737"/>
      <c r="L21" s="720"/>
    </row>
    <row r="22" spans="1:31" s="7" customFormat="1" ht="15" customHeight="1">
      <c r="A22" s="737" t="s">
        <v>583</v>
      </c>
      <c r="B22" s="737"/>
      <c r="C22" s="737"/>
      <c r="D22" s="737"/>
      <c r="E22" s="737"/>
      <c r="F22" s="737"/>
      <c r="G22" s="737"/>
      <c r="H22" s="737"/>
      <c r="I22" s="737"/>
      <c r="J22" s="737"/>
      <c r="K22" s="737"/>
      <c r="L22" s="720"/>
      <c r="M22" s="720"/>
    </row>
    <row r="23" spans="1:31" ht="25.5" customHeight="1">
      <c r="A23" s="737" t="s">
        <v>584</v>
      </c>
      <c r="B23" s="737"/>
      <c r="C23" s="737"/>
      <c r="D23" s="737"/>
      <c r="E23" s="737"/>
      <c r="F23" s="737"/>
      <c r="G23" s="737"/>
      <c r="H23" s="737"/>
      <c r="I23" s="737"/>
      <c r="J23" s="737"/>
      <c r="K23" s="737"/>
      <c r="L23" s="720"/>
      <c r="M23" s="720"/>
      <c r="N23" s="720"/>
      <c r="O23" s="720"/>
      <c r="P23" s="720"/>
      <c r="Q23" s="720"/>
      <c r="R23" s="720"/>
      <c r="S23" s="720"/>
      <c r="T23" s="720"/>
      <c r="U23" s="720"/>
      <c r="V23" s="720"/>
      <c r="W23" s="720"/>
      <c r="X23" s="720"/>
      <c r="Y23" s="720"/>
      <c r="Z23" s="720"/>
      <c r="AA23" s="720"/>
      <c r="AB23" s="720"/>
      <c r="AC23" s="720"/>
      <c r="AD23" s="720"/>
      <c r="AE23" s="720"/>
    </row>
    <row r="24" spans="1:31" ht="15" customHeight="1">
      <c r="A24" s="737" t="s">
        <v>585</v>
      </c>
      <c r="B24" s="737"/>
      <c r="C24" s="737"/>
      <c r="D24" s="737"/>
      <c r="E24" s="737"/>
      <c r="F24" s="737"/>
      <c r="G24" s="737"/>
      <c r="H24" s="737"/>
      <c r="I24" s="737"/>
      <c r="J24" s="737"/>
      <c r="K24" s="737"/>
      <c r="L24" s="7"/>
      <c r="M24" s="7"/>
      <c r="N24" s="7"/>
    </row>
    <row r="25" spans="1:31" s="7" customFormat="1" ht="25.5" customHeight="1">
      <c r="A25" s="737" t="s">
        <v>586</v>
      </c>
      <c r="B25" s="737"/>
      <c r="C25" s="737"/>
      <c r="D25" s="737"/>
      <c r="E25" s="737"/>
      <c r="F25" s="737"/>
      <c r="G25" s="737"/>
      <c r="H25" s="737"/>
      <c r="I25" s="737"/>
      <c r="J25" s="737"/>
      <c r="K25" s="737"/>
    </row>
    <row r="26" spans="1:31" ht="15" customHeight="1">
      <c r="A26" s="737" t="s">
        <v>587</v>
      </c>
      <c r="B26" s="737"/>
      <c r="C26" s="737"/>
      <c r="D26" s="737"/>
      <c r="E26" s="737"/>
      <c r="F26" s="737"/>
      <c r="G26" s="737"/>
      <c r="H26" s="737"/>
      <c r="I26" s="737"/>
      <c r="J26" s="737"/>
      <c r="K26" s="737"/>
      <c r="L26" s="7"/>
      <c r="M26" s="7"/>
      <c r="N26" s="7"/>
    </row>
    <row r="27" spans="1:31" ht="15" customHeight="1">
      <c r="A27" s="737" t="s">
        <v>588</v>
      </c>
      <c r="B27" s="737"/>
      <c r="C27" s="737"/>
      <c r="D27" s="737"/>
      <c r="E27" s="737"/>
      <c r="F27" s="737"/>
      <c r="G27" s="737"/>
      <c r="H27" s="737"/>
      <c r="I27" s="737"/>
      <c r="J27" s="737"/>
      <c r="K27" s="737"/>
      <c r="L27" s="7"/>
      <c r="M27" s="7"/>
      <c r="N27" s="7"/>
    </row>
    <row r="28" spans="1:31" s="7" customFormat="1" ht="25.5" customHeight="1">
      <c r="A28" s="737" t="s">
        <v>589</v>
      </c>
      <c r="B28" s="737"/>
      <c r="C28" s="737"/>
      <c r="D28" s="737"/>
      <c r="E28" s="737"/>
      <c r="F28" s="737"/>
      <c r="G28" s="737"/>
      <c r="H28" s="737"/>
      <c r="I28" s="737"/>
      <c r="J28" s="737"/>
      <c r="K28" s="737"/>
      <c r="L28" s="719"/>
      <c r="M28" s="719"/>
      <c r="N28" s="719"/>
      <c r="O28" s="719"/>
      <c r="P28" s="719"/>
    </row>
    <row r="29" spans="1:31" s="7" customFormat="1" ht="25.5" customHeight="1">
      <c r="A29" s="737" t="s">
        <v>465</v>
      </c>
      <c r="B29" s="737"/>
      <c r="C29" s="737"/>
      <c r="D29" s="737"/>
      <c r="E29" s="737"/>
      <c r="F29" s="737"/>
      <c r="G29" s="737"/>
      <c r="H29" s="737"/>
      <c r="I29" s="737"/>
      <c r="J29" s="737"/>
      <c r="K29" s="737"/>
      <c r="L29" s="720"/>
    </row>
    <row r="30" spans="1:31" s="7" customFormat="1" ht="25.5" customHeight="1">
      <c r="A30" s="738" t="s">
        <v>591</v>
      </c>
      <c r="B30" s="738"/>
      <c r="C30" s="738"/>
      <c r="D30" s="738"/>
      <c r="E30" s="738"/>
      <c r="F30" s="738"/>
      <c r="G30" s="738"/>
      <c r="H30" s="738"/>
      <c r="I30" s="738"/>
      <c r="J30" s="738"/>
      <c r="K30" s="738"/>
    </row>
    <row r="31" spans="1:31" s="7" customFormat="1" ht="25.5" customHeight="1">
      <c r="A31" s="737" t="s">
        <v>562</v>
      </c>
      <c r="B31" s="737"/>
      <c r="C31" s="737"/>
      <c r="D31" s="737"/>
      <c r="E31" s="737"/>
      <c r="F31" s="737"/>
      <c r="G31" s="737"/>
      <c r="H31" s="737"/>
      <c r="I31" s="737"/>
      <c r="J31" s="737"/>
      <c r="K31" s="737"/>
    </row>
    <row r="32" spans="1:31" s="7" customFormat="1" ht="15" customHeight="1">
      <c r="A32" s="737" t="s">
        <v>592</v>
      </c>
      <c r="B32" s="737"/>
      <c r="C32" s="737"/>
      <c r="D32" s="737"/>
      <c r="E32" s="737"/>
      <c r="F32" s="737"/>
      <c r="G32" s="737"/>
      <c r="H32" s="737"/>
      <c r="I32" s="737"/>
      <c r="J32" s="737"/>
      <c r="K32" s="737"/>
      <c r="L32" s="720"/>
      <c r="M32" s="720"/>
      <c r="N32" s="720"/>
      <c r="O32" s="720"/>
      <c r="P32" s="720"/>
      <c r="Q32" s="720"/>
      <c r="R32" s="720"/>
      <c r="S32" s="720"/>
      <c r="T32" s="720"/>
      <c r="U32" s="720"/>
      <c r="V32" s="720"/>
    </row>
    <row r="33" spans="1:16" s="7" customFormat="1" ht="15" customHeight="1">
      <c r="A33" s="737" t="s">
        <v>593</v>
      </c>
      <c r="B33" s="737"/>
      <c r="C33" s="737"/>
      <c r="D33" s="737"/>
      <c r="E33" s="737"/>
      <c r="F33" s="737"/>
      <c r="G33" s="737"/>
      <c r="H33" s="737"/>
      <c r="I33" s="737"/>
      <c r="J33" s="737"/>
      <c r="K33" s="737"/>
    </row>
    <row r="34" spans="1:16" ht="15" customHeight="1">
      <c r="A34" s="737" t="s">
        <v>594</v>
      </c>
      <c r="B34" s="737"/>
      <c r="C34" s="737"/>
      <c r="D34" s="737"/>
      <c r="E34" s="737"/>
      <c r="F34" s="737"/>
      <c r="G34" s="737"/>
      <c r="H34" s="737"/>
      <c r="I34" s="737"/>
      <c r="J34" s="737"/>
      <c r="K34" s="737"/>
      <c r="L34" s="7"/>
      <c r="M34" s="7"/>
      <c r="N34" s="7"/>
    </row>
    <row r="35" spans="1:16" ht="15" customHeight="1">
      <c r="A35" s="737" t="s">
        <v>595</v>
      </c>
      <c r="B35" s="737"/>
      <c r="C35" s="737"/>
      <c r="D35" s="737"/>
      <c r="E35" s="737"/>
      <c r="F35" s="737"/>
      <c r="G35" s="737"/>
      <c r="H35" s="737"/>
      <c r="I35" s="737"/>
      <c r="J35" s="737"/>
      <c r="K35" s="737"/>
      <c r="L35" s="7"/>
      <c r="M35" s="7"/>
      <c r="N35" s="7"/>
    </row>
    <row r="36" spans="1:16" ht="25.5" customHeight="1">
      <c r="A36" s="737" t="s">
        <v>596</v>
      </c>
      <c r="B36" s="737"/>
      <c r="C36" s="737"/>
      <c r="D36" s="737"/>
      <c r="E36" s="737"/>
      <c r="F36" s="737"/>
      <c r="G36" s="737"/>
      <c r="H36" s="737"/>
      <c r="I36" s="737"/>
      <c r="J36" s="737"/>
      <c r="K36" s="737"/>
      <c r="L36" s="7"/>
      <c r="M36" s="7"/>
      <c r="N36" s="7"/>
    </row>
    <row r="37" spans="1:16" s="7" customFormat="1" ht="15" customHeight="1">
      <c r="A37" s="743" t="s">
        <v>597</v>
      </c>
      <c r="B37" s="743"/>
      <c r="C37" s="743"/>
      <c r="D37" s="743"/>
      <c r="E37" s="743"/>
      <c r="F37" s="743"/>
      <c r="G37" s="743"/>
      <c r="H37" s="743"/>
      <c r="I37" s="743"/>
      <c r="J37" s="743"/>
      <c r="K37" s="743"/>
      <c r="L37" s="722"/>
      <c r="M37" s="722"/>
      <c r="N37" s="722"/>
      <c r="O37" s="722"/>
      <c r="P37" s="722"/>
    </row>
    <row r="38" spans="1:16" s="7" customFormat="1" ht="15" customHeight="1">
      <c r="A38" s="724"/>
      <c r="B38" s="724"/>
      <c r="C38" s="724"/>
      <c r="D38" s="724"/>
      <c r="E38" s="724"/>
      <c r="F38" s="724"/>
      <c r="G38" s="724"/>
      <c r="H38" s="724"/>
      <c r="I38" s="724"/>
      <c r="J38" s="724"/>
      <c r="K38" s="724"/>
      <c r="L38" s="722"/>
      <c r="M38" s="722"/>
      <c r="N38" s="722"/>
      <c r="O38" s="722"/>
      <c r="P38" s="722"/>
    </row>
    <row r="39" spans="1:16" ht="15" customHeight="1">
      <c r="H39" s="7"/>
      <c r="I39" s="7"/>
      <c r="J39" s="7"/>
      <c r="K39" s="7"/>
      <c r="L39" s="7"/>
      <c r="M39" s="7"/>
      <c r="N39" s="7"/>
    </row>
    <row r="40" spans="1:16" ht="15" customHeight="1">
      <c r="A40" s="10" t="s">
        <v>265</v>
      </c>
      <c r="D40" s="145"/>
      <c r="E40" s="145"/>
      <c r="F40" s="145"/>
      <c r="G40" s="145"/>
      <c r="N40" s="7"/>
    </row>
    <row r="41" spans="1:16" ht="15" customHeight="1">
      <c r="A41" s="10"/>
      <c r="D41" s="145"/>
      <c r="E41" s="145"/>
      <c r="F41" s="145"/>
      <c r="G41" s="145"/>
    </row>
    <row r="42" spans="1:16" ht="15" customHeight="1">
      <c r="A42" s="11" t="s">
        <v>266</v>
      </c>
      <c r="B42" s="145" t="s">
        <v>267</v>
      </c>
      <c r="C42" s="145"/>
      <c r="D42" s="145"/>
      <c r="E42" s="145"/>
      <c r="F42" s="145"/>
      <c r="G42" s="145"/>
    </row>
    <row r="43" spans="1:16" ht="15" customHeight="1">
      <c r="A43" s="12">
        <v>0</v>
      </c>
      <c r="B43" s="145" t="s">
        <v>268</v>
      </c>
      <c r="C43" s="145"/>
      <c r="D43" s="145"/>
      <c r="E43" s="145"/>
      <c r="F43" s="145"/>
      <c r="G43" s="145"/>
    </row>
    <row r="44" spans="1:16" ht="15" customHeight="1">
      <c r="A44" s="11" t="s">
        <v>269</v>
      </c>
      <c r="B44" s="145" t="s">
        <v>270</v>
      </c>
      <c r="C44" s="145"/>
      <c r="D44" s="145"/>
      <c r="E44" s="145"/>
      <c r="F44" s="145"/>
      <c r="G44" s="145"/>
    </row>
    <row r="45" spans="1:16" ht="15" customHeight="1">
      <c r="A45" s="12" t="s">
        <v>271</v>
      </c>
      <c r="B45" s="145" t="s">
        <v>167</v>
      </c>
      <c r="C45" s="145"/>
      <c r="D45" s="145"/>
      <c r="E45" s="145"/>
      <c r="F45" s="145"/>
      <c r="G45" s="145"/>
    </row>
    <row r="46" spans="1:16" ht="15" customHeight="1">
      <c r="A46" s="13" t="s">
        <v>168</v>
      </c>
      <c r="B46" s="145" t="s">
        <v>169</v>
      </c>
      <c r="C46" s="145"/>
    </row>
    <row r="47" spans="1:16" ht="15" customHeight="1">
      <c r="A47" s="12" t="s">
        <v>170</v>
      </c>
      <c r="B47" s="145" t="s">
        <v>171</v>
      </c>
      <c r="C47" s="145"/>
      <c r="D47" s="146"/>
      <c r="E47" s="146"/>
      <c r="F47" s="146"/>
    </row>
    <row r="48" spans="1:16" ht="15" customHeight="1">
      <c r="A48" s="12" t="s">
        <v>172</v>
      </c>
      <c r="B48" s="145" t="s">
        <v>173</v>
      </c>
      <c r="C48" s="145"/>
    </row>
    <row r="49" spans="1:11" ht="15" customHeight="1">
      <c r="A49" s="146"/>
      <c r="B49" s="14"/>
      <c r="C49" s="14"/>
      <c r="D49" s="144"/>
      <c r="E49" s="144"/>
      <c r="F49" s="144"/>
      <c r="G49" s="144"/>
    </row>
    <row r="50" spans="1:11" ht="15" customHeight="1">
      <c r="A50" s="146" t="s">
        <v>174</v>
      </c>
      <c r="B50" s="146"/>
      <c r="C50" s="146"/>
      <c r="D50" s="144"/>
      <c r="E50" s="144"/>
      <c r="F50" s="144"/>
      <c r="G50" s="144"/>
    </row>
    <row r="51" spans="1:11" ht="15" customHeight="1">
      <c r="D51" s="7"/>
      <c r="E51" s="7"/>
      <c r="F51" s="7"/>
      <c r="G51" s="7"/>
    </row>
    <row r="52" spans="1:11" ht="29.25" customHeight="1">
      <c r="A52" s="742" t="s">
        <v>175</v>
      </c>
      <c r="B52" s="742"/>
      <c r="C52" s="742"/>
      <c r="D52" s="742"/>
      <c r="E52" s="742"/>
      <c r="F52" s="742"/>
      <c r="G52" s="742"/>
      <c r="H52" s="742"/>
      <c r="I52" s="742"/>
      <c r="J52" s="742"/>
      <c r="K52" s="742"/>
    </row>
    <row r="53" spans="1:11">
      <c r="A53" s="147"/>
      <c r="B53" s="147"/>
      <c r="C53" s="147"/>
      <c r="D53" s="147"/>
      <c r="E53" s="147"/>
      <c r="F53" s="147"/>
      <c r="G53" s="147"/>
    </row>
  </sheetData>
  <mergeCells count="31">
    <mergeCell ref="A52:K52"/>
    <mergeCell ref="A37:K37"/>
    <mergeCell ref="A34:K34"/>
    <mergeCell ref="A35:K35"/>
    <mergeCell ref="A36:K36"/>
    <mergeCell ref="A24:K24"/>
    <mergeCell ref="A14:K14"/>
    <mergeCell ref="A21:K21"/>
    <mergeCell ref="A28:K28"/>
    <mergeCell ref="A22:K22"/>
    <mergeCell ref="A23:K23"/>
    <mergeCell ref="A26:K26"/>
    <mergeCell ref="A16:K16"/>
    <mergeCell ref="A20:K20"/>
    <mergeCell ref="A31:K31"/>
    <mergeCell ref="A30:K30"/>
    <mergeCell ref="A33:K33"/>
    <mergeCell ref="A25:K25"/>
    <mergeCell ref="A18:K18"/>
    <mergeCell ref="A29:K29"/>
    <mergeCell ref="A32:K32"/>
    <mergeCell ref="A5:K5"/>
    <mergeCell ref="A6:K6"/>
    <mergeCell ref="A8:K8"/>
    <mergeCell ref="A7:K7"/>
    <mergeCell ref="A9:K9"/>
    <mergeCell ref="A27:K27"/>
    <mergeCell ref="A15:K15"/>
    <mergeCell ref="A19:K19"/>
    <mergeCell ref="A10:K10"/>
    <mergeCell ref="A17:K17"/>
  </mergeCells>
  <phoneticPr fontId="15" type="noConversion"/>
  <hyperlinks>
    <hyperlink ref="A6:K6" location="'Abb. F2-4A'!A1" display="Abb. F2-4A: Studierwahrscheinlichkeit der Studienberechtigtenjahrgänge 1996 bis 2012 nach höchstem beruflichen Abschluss der Eltern (in %)"/>
    <hyperlink ref="A7:K7" location="'Abb. F2-5A'!A1" display="Abb. F2-5A: Studienanfängerinnen und -anfänger mit abgeschlossener Berufsausbildung vor der Studienaufnahme nach Geschlecht und Art der Hochschulreife, Wintersemester 1985/86 bis 2011/12 (in %)"/>
    <hyperlink ref="A8:K8" location="'Tab. F2-1A'!A1" display="Tab. F2-1A: Studienberechtigte und Studienberechtigtenquote 1995, 2000 und 2005 bis 2012 nach Art der Hochschulreife und Geschlecht"/>
    <hyperlink ref="A9:K9" location="'Tab. F2-2A'!A1" display="Tab. F2-2A: Übergangsquoten in die Hochschule 1980 bis 2012 nach Ländern, Geschlecht, Art der Hochschulreife und Migrationshintergrund (in %)"/>
    <hyperlink ref="A10:K10" location="'Tab. F2-3A'!A1" display="Tab. F2-3A: Zahl der Studienanfängerinnen und -anfänger, Frauenanteil, Anteil Fachhochschule und Studienanfängerquote 1975 bis 2013"/>
    <hyperlink ref="A15:K15" location="'Tab. F2-4web'!A1" display="Tab. F2-4web: Zeitstruktur des Übergangs in die Hochschule 1990 bis 2012  nach Geschlecht und nach Art der Hochschulreife"/>
    <hyperlink ref="A16:K16" location="'Tab. F2-5web'!A1" display="Tab. F2-5web: Studierwahrscheinlichkeit der Studienberechtigtenjahrgänge 1996 bis 2012 nach höchstem beruflichen Abschluss der Eltern (in %)"/>
    <hyperlink ref="A17:K17" location="'Tab. F2-6web'!A1" display="Tab. F2-6web: Regionale Mobilität bei der Studienaufnahme 2012 nach Bildungsstand der Eltern (in %)"/>
    <hyperlink ref="A18:K18" location="'Tab. F2-7web'!A1" display="Tab. F2-7web: Auslandsmobilität im Studium 2009 und 2012 nach Bildungsstand der Eltern (in %)"/>
    <hyperlink ref="A19:K19" location="'Tab. F2-8web'!A1" display="Tab. F2-8web: Studienanfängerquote* für Deutsche und Ausländer insgesamt sowie nur für Deutsche 1995, 2000 und 2005 bis 2013 nach Ländern (in %)"/>
    <hyperlink ref="A20:K20" location="'Tab. F2-9web'!A1" display="Tab. F2-9web: Referenzlinien des Hochschulpakts 2020* nach Ländern und vorausberechnete Studienanfängerzahl der KMK**"/>
    <hyperlink ref="A21:K21" location="'Tab. F2-10web'!A1" display="Tab. F2-10web: Studienanfängeranteil an Fachhochschulen 1995, 2000 und 2005 bis 2013 nach  Ländern"/>
    <hyperlink ref="A22:K22" location="'Tab. F2-11web'!A1" display="Tab. F2-11web: Zahl der Studienanfängerinnen und -anfänger 1995, 2000 und 2005 bis 2013 nach Ländern"/>
    <hyperlink ref="A23:K23" location="'Tab. F2-12web'!A1" display="Tab. F2-12web: Wanderung der Studienanfängerinnen und -anfänger zwischen Westdeutschland (W), Ostdeutschland (O) und Berlin (BE) in den Wintersemestern 2009/10 bis 2012/13 nach Geschlecht und Ort des Erwerbs der Studienberechtigung"/>
    <hyperlink ref="A24:K24" location="'Tab. F2-13web'!A1" display="Tab. F2-13web: Studienanfängerinnen und -anfänger 1975 bis 2013 nach Fächergruppen (in %)"/>
    <hyperlink ref="A25:K25" location="'Tab. F2-14web'!A1" display="Tab. F2-14web: Anteil der Studienanfängerinnen und -anfänger in Bachelorstudiengängen 2000 bis 2012 nach Fächergruppen und Art der Hochschule (in %)"/>
    <hyperlink ref="A26:K26" location="'Tab. F2-15web'!A1" display="Tab. F2-15web: Studienanfängerinnen und -anfänger 2005 und 2008 bis 2012 nach Altersgruppen und Hochschulart (in %)"/>
    <hyperlink ref="A27:K27" location="'Tab. F2-16web'!A1" display="Tab. F2-16web: Studienanfängerzahl, Ausländer und Bildungsausländer1975 bis 2013"/>
    <hyperlink ref="A28:K28" location="'Tab. F2-17web'!A1" display="Tab. F2-17web: Anzahl der bildungsausländischen Studienanfängerinnen und -anfänger und Anteil derer aus den 12 wichtigsten Herkunftsstaaten sowie für ausgewählte Staatengruppen 1997 bis 2012"/>
    <hyperlink ref="A29:K29" location="'Tab F2-18web'!A1" display="Tab. F2-18web: Deutsche Studienanfängerinnen und -anfänger mit abgeschlossener Berufsausbildung vor der Studienaufnahme nach Geschlecht und Art der Hochschule für die Wintersemester 1985/86 bis 2011/12"/>
    <hyperlink ref="A30:K30" location="'Tab. F2-19web'!A1" display="Tab. F2-19web: Deutsche Studienanfängerinnen und -anfänger in den Wintersemestern 1995/96, 2000/01, 2005/06, 2009/10 und 2011/12 nach ausgewählten Berufsgruppen* des erlernten Berufs und Studienfachrichtung (in %)"/>
    <hyperlink ref="A31:K31" location="'Tab. F2-20web'!A1" display="Tab. F2-20web: Deutsche Studienanfängerinnen und -anfänger mit abgeschlossener Berufsausbildung 1995/96 bis 2011/12 nach Studienfachrichtung (in %)"/>
    <hyperlink ref="A32:K32" location="'Tab. F2-21web'!A1" display="Tab. F2-21web: Zusammensetzung der Studienanfängerinnen und -anfänger 2000 bis 2012 nach Art der Studienberechtigung und Hochschularten (in %)"/>
    <hyperlink ref="A33:E33" location="'Tab. F2-22web'!A1" display="Tab. F2-22web: Studienanfängerinnen und -anfänger 2012 nach Art der Studienberechtigung und Altersgruppen (in %)"/>
    <hyperlink ref="A34:K34" location="'Tab. F2-23web'!A1" display="Tab. F2-23web: Nichttraditionelle Studienanfängerinnen und -anfänger 2010 bis 2012 nach Art der Hochschule und Trägerschaft "/>
    <hyperlink ref="A35:K35" location="'Tab. F2-24web'!A1" display="Tab. F2-24web: Fachliche Affinität zwischen Ausbildungsberuf und Studienfach 2010 nach Art der Hochschulzugangsberechtigung und Berufsbereichen"/>
    <hyperlink ref="A36:K36" location="'Tab. F2-25web'!A1" display="Tab. F2-25web: Bewertung der Studienvorbereitung und Studienleistungen der Studienanfängerkohorte des Wintersemesters 2010 nach Art des Hochschulzugangs "/>
    <hyperlink ref="A37:K37" location="'Tab. F2-26web'!A1" display="Tab. F2-26web: Studienanfängerquoten im Tertiärbereich  (ISCED 5A) in ausgewählten OECD-Staaten 1995 und 2000 bis 2011 (in %)"/>
  </hyperlinks>
  <pageMargins left="0.59055118110236227" right="0.59055118110236227" top="0.78740157480314965" bottom="0.59055118110236227" header="0.51181102362204722" footer="0.51181102362204722"/>
  <pageSetup paperSize="9" scale="73" orientation="portrait" r:id="rId1"/>
  <headerFooter alignWithMargins="0">
    <oddHeader>&amp;CBildung in Deutschland 2014 - (Web-)Tabellen F2</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L16"/>
  <sheetViews>
    <sheetView zoomScaleNormal="100" zoomScaleSheetLayoutView="100" workbookViewId="0">
      <selection sqref="A1:B1"/>
    </sheetView>
  </sheetViews>
  <sheetFormatPr baseColWidth="10" defaultColWidth="10.85546875" defaultRowHeight="12.75"/>
  <cols>
    <col min="1" max="1" width="20.5703125" style="124" customWidth="1"/>
    <col min="2" max="3" width="10.140625" style="124" customWidth="1"/>
    <col min="4" max="7" width="10.7109375" style="124" customWidth="1"/>
    <col min="8" max="9" width="9.85546875" style="124" customWidth="1"/>
    <col min="10" max="16384" width="10.85546875" style="124"/>
  </cols>
  <sheetData>
    <row r="1" spans="1:12" ht="25.5" customHeight="1">
      <c r="A1" s="744" t="s">
        <v>259</v>
      </c>
      <c r="B1" s="744"/>
      <c r="C1" s="4"/>
      <c r="D1" s="4"/>
      <c r="E1" s="4"/>
      <c r="F1" s="4"/>
    </row>
    <row r="2" spans="1:12" ht="29.25" customHeight="1">
      <c r="A2" s="819" t="s">
        <v>548</v>
      </c>
      <c r="B2" s="819"/>
      <c r="C2" s="819"/>
      <c r="D2" s="819"/>
      <c r="E2" s="819"/>
      <c r="F2" s="819"/>
      <c r="G2" s="819"/>
      <c r="H2" s="180"/>
      <c r="I2" s="180"/>
      <c r="J2" s="180"/>
      <c r="K2" s="180"/>
      <c r="L2" s="180"/>
    </row>
    <row r="3" spans="1:12" ht="12.75" customHeight="1">
      <c r="A3" s="817" t="s">
        <v>549</v>
      </c>
      <c r="B3" s="816" t="s">
        <v>65</v>
      </c>
      <c r="C3" s="811"/>
      <c r="D3" s="820" t="s">
        <v>212</v>
      </c>
      <c r="E3" s="821"/>
      <c r="F3" s="821"/>
      <c r="G3" s="821"/>
      <c r="H3" s="180"/>
      <c r="I3" s="180"/>
      <c r="J3" s="180"/>
      <c r="K3" s="180"/>
      <c r="L3" s="180"/>
    </row>
    <row r="4" spans="1:12" ht="24.75" customHeight="1">
      <c r="A4" s="826"/>
      <c r="B4" s="828"/>
      <c r="C4" s="813"/>
      <c r="D4" s="823" t="s">
        <v>63</v>
      </c>
      <c r="E4" s="824"/>
      <c r="F4" s="823" t="s">
        <v>64</v>
      </c>
      <c r="G4" s="825"/>
      <c r="H4" s="125"/>
      <c r="I4" s="125"/>
      <c r="J4" s="125"/>
      <c r="K4" s="125"/>
      <c r="L4" s="125"/>
    </row>
    <row r="5" spans="1:12">
      <c r="A5" s="826"/>
      <c r="B5" s="171">
        <v>2009</v>
      </c>
      <c r="C5" s="171">
        <v>2012</v>
      </c>
      <c r="D5" s="171">
        <v>2009</v>
      </c>
      <c r="E5" s="171">
        <v>2012</v>
      </c>
      <c r="F5" s="171">
        <v>2009</v>
      </c>
      <c r="G5" s="301">
        <v>2012</v>
      </c>
      <c r="H5" s="125"/>
    </row>
    <row r="6" spans="1:12">
      <c r="A6" s="827"/>
      <c r="B6" s="814" t="s">
        <v>178</v>
      </c>
      <c r="C6" s="815"/>
      <c r="D6" s="815"/>
      <c r="E6" s="815"/>
      <c r="F6" s="815"/>
      <c r="G6" s="815"/>
      <c r="H6" s="125"/>
    </row>
    <row r="7" spans="1:12">
      <c r="A7" s="134" t="s">
        <v>179</v>
      </c>
      <c r="B7" s="478">
        <v>15</v>
      </c>
      <c r="C7" s="479">
        <v>15</v>
      </c>
      <c r="D7" s="479">
        <v>8</v>
      </c>
      <c r="E7" s="479">
        <v>8</v>
      </c>
      <c r="F7" s="479">
        <v>7</v>
      </c>
      <c r="G7" s="479">
        <v>6</v>
      </c>
      <c r="H7" s="125"/>
    </row>
    <row r="8" spans="1:12">
      <c r="A8" s="601" t="s">
        <v>549</v>
      </c>
      <c r="B8" s="602"/>
      <c r="C8" s="603"/>
      <c r="D8" s="603"/>
      <c r="E8" s="603"/>
      <c r="F8" s="603"/>
      <c r="G8" s="603"/>
      <c r="H8" s="125"/>
    </row>
    <row r="9" spans="1:12" s="313" customFormat="1">
      <c r="A9" s="605" t="s">
        <v>59</v>
      </c>
      <c r="B9" s="606">
        <v>12</v>
      </c>
      <c r="C9" s="607">
        <v>9</v>
      </c>
      <c r="D9" s="607">
        <v>6</v>
      </c>
      <c r="E9" s="607">
        <v>5</v>
      </c>
      <c r="F9" s="607">
        <v>6</v>
      </c>
      <c r="G9" s="607">
        <v>3</v>
      </c>
      <c r="H9" s="312"/>
    </row>
    <row r="10" spans="1:12">
      <c r="A10" s="604" t="s">
        <v>60</v>
      </c>
      <c r="B10" s="602">
        <v>12</v>
      </c>
      <c r="C10" s="603">
        <v>12</v>
      </c>
      <c r="D10" s="603">
        <v>6</v>
      </c>
      <c r="E10" s="603">
        <v>6</v>
      </c>
      <c r="F10" s="603">
        <v>6</v>
      </c>
      <c r="G10" s="603">
        <v>5</v>
      </c>
      <c r="H10" s="125"/>
    </row>
    <row r="11" spans="1:12" s="313" customFormat="1">
      <c r="A11" s="605" t="s">
        <v>61</v>
      </c>
      <c r="B11" s="606">
        <v>16</v>
      </c>
      <c r="C11" s="607">
        <v>16</v>
      </c>
      <c r="D11" s="607">
        <v>9</v>
      </c>
      <c r="E11" s="607">
        <v>9</v>
      </c>
      <c r="F11" s="607">
        <v>7</v>
      </c>
      <c r="G11" s="607">
        <v>6</v>
      </c>
      <c r="H11" s="312"/>
    </row>
    <row r="12" spans="1:12">
      <c r="A12" s="604" t="s">
        <v>62</v>
      </c>
      <c r="B12" s="602">
        <v>21</v>
      </c>
      <c r="C12" s="603">
        <v>21</v>
      </c>
      <c r="D12" s="603">
        <v>12</v>
      </c>
      <c r="E12" s="603">
        <v>11</v>
      </c>
      <c r="F12" s="603">
        <v>11</v>
      </c>
      <c r="G12" s="603">
        <v>9</v>
      </c>
      <c r="H12" s="125"/>
    </row>
    <row r="13" spans="1:12" ht="93" customHeight="1">
      <c r="A13" s="822" t="s">
        <v>618</v>
      </c>
      <c r="B13" s="822"/>
      <c r="C13" s="822"/>
      <c r="D13" s="822"/>
      <c r="E13" s="822"/>
      <c r="F13" s="822"/>
      <c r="G13" s="822"/>
      <c r="H13" s="172"/>
      <c r="I13" s="172"/>
      <c r="J13" s="172"/>
      <c r="K13" s="172"/>
      <c r="L13" s="172"/>
    </row>
    <row r="14" spans="1:12">
      <c r="A14" s="127"/>
    </row>
    <row r="15" spans="1:12">
      <c r="A15" s="127"/>
    </row>
    <row r="16" spans="1:12">
      <c r="A16" s="127"/>
    </row>
  </sheetData>
  <mergeCells count="9">
    <mergeCell ref="D3:G3"/>
    <mergeCell ref="A13:G13"/>
    <mergeCell ref="D4:E4"/>
    <mergeCell ref="F4:G4"/>
    <mergeCell ref="B6:G6"/>
    <mergeCell ref="A1:B1"/>
    <mergeCell ref="A2:G2"/>
    <mergeCell ref="A3:A6"/>
    <mergeCell ref="B3:C4"/>
  </mergeCells>
  <phoneticPr fontId="42" type="noConversion"/>
  <hyperlinks>
    <hyperlink ref="A1" location="Inhalt!A1" display="Zurück zum Inhalt"/>
    <hyperlink ref="A1:B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P53"/>
  <sheetViews>
    <sheetView zoomScaleNormal="100" workbookViewId="0">
      <selection sqref="A1:B1"/>
    </sheetView>
  </sheetViews>
  <sheetFormatPr baseColWidth="10" defaultColWidth="10.85546875" defaultRowHeight="12.75"/>
  <cols>
    <col min="1" max="1" width="9.140625" customWidth="1"/>
    <col min="2" max="7" width="6.85546875" customWidth="1"/>
    <col min="8" max="15" width="5.42578125" customWidth="1"/>
    <col min="16" max="16" width="13.42578125" style="29" bestFit="1" customWidth="1"/>
    <col min="17" max="16384" width="10.85546875" style="29"/>
  </cols>
  <sheetData>
    <row r="1" spans="1:16" ht="25.5" customHeight="1">
      <c r="A1" s="744" t="s">
        <v>259</v>
      </c>
      <c r="B1" s="744"/>
    </row>
    <row r="2" spans="1:16" ht="30" customHeight="1">
      <c r="A2" s="836" t="s">
        <v>458</v>
      </c>
      <c r="B2" s="836"/>
      <c r="C2" s="836"/>
      <c r="D2" s="836"/>
      <c r="E2" s="836"/>
      <c r="F2" s="836"/>
      <c r="G2" s="836"/>
      <c r="H2" s="836"/>
      <c r="I2" s="836"/>
      <c r="J2" s="836"/>
      <c r="K2" s="836"/>
      <c r="L2" s="836"/>
      <c r="M2" s="836"/>
      <c r="N2" s="836"/>
      <c r="O2" s="836"/>
    </row>
    <row r="3" spans="1:16" ht="20.25" customHeight="1">
      <c r="A3" s="837" t="s">
        <v>427</v>
      </c>
      <c r="B3" s="829" t="s">
        <v>180</v>
      </c>
      <c r="C3" s="831"/>
      <c r="D3" s="831"/>
      <c r="E3" s="831"/>
      <c r="F3" s="831"/>
      <c r="G3" s="831"/>
      <c r="H3" s="831"/>
      <c r="I3" s="831"/>
      <c r="J3" s="831"/>
      <c r="K3" s="831"/>
      <c r="L3" s="831"/>
      <c r="M3" s="831"/>
      <c r="N3" s="831"/>
      <c r="O3" s="831"/>
      <c r="P3" s="28"/>
    </row>
    <row r="4" spans="1:16" ht="18.75" customHeight="1">
      <c r="A4" s="838"/>
      <c r="B4" s="624">
        <v>1995</v>
      </c>
      <c r="C4" s="624">
        <v>2000</v>
      </c>
      <c r="D4" s="624">
        <v>2005</v>
      </c>
      <c r="E4" s="624">
        <v>2006</v>
      </c>
      <c r="F4" s="624">
        <v>2007</v>
      </c>
      <c r="G4" s="625">
        <v>2008</v>
      </c>
      <c r="H4" s="829">
        <v>2009</v>
      </c>
      <c r="I4" s="830"/>
      <c r="J4" s="829">
        <v>2010</v>
      </c>
      <c r="K4" s="830"/>
      <c r="L4" s="829">
        <v>2011</v>
      </c>
      <c r="M4" s="830"/>
      <c r="N4" s="829">
        <v>2012</v>
      </c>
      <c r="O4" s="831"/>
      <c r="P4" s="28"/>
    </row>
    <row r="5" spans="1:16" ht="12.75" customHeight="1">
      <c r="A5" s="839"/>
      <c r="B5" s="834" t="s">
        <v>428</v>
      </c>
      <c r="C5" s="835"/>
      <c r="D5" s="835"/>
      <c r="E5" s="835"/>
      <c r="F5" s="835"/>
      <c r="G5" s="835"/>
      <c r="H5" s="835"/>
      <c r="I5" s="835"/>
      <c r="J5" s="835"/>
      <c r="K5" s="835"/>
      <c r="L5" s="835"/>
      <c r="M5" s="835"/>
      <c r="N5" s="835"/>
      <c r="O5" s="835"/>
      <c r="P5" s="28"/>
    </row>
    <row r="6" spans="1:16">
      <c r="A6" s="659"/>
      <c r="B6" s="832" t="s">
        <v>429</v>
      </c>
      <c r="C6" s="833"/>
      <c r="D6" s="833"/>
      <c r="E6" s="833"/>
      <c r="F6" s="833"/>
      <c r="G6" s="833"/>
      <c r="H6" s="833"/>
      <c r="I6" s="833"/>
      <c r="J6" s="833"/>
      <c r="K6" s="833"/>
      <c r="L6" s="833"/>
      <c r="M6" s="833"/>
      <c r="N6" s="833"/>
      <c r="O6" s="833"/>
      <c r="P6" s="28"/>
    </row>
    <row r="7" spans="1:16">
      <c r="A7" s="33" t="s">
        <v>232</v>
      </c>
      <c r="B7" s="167">
        <v>27.549858511146688</v>
      </c>
      <c r="C7" s="167">
        <v>33.317589840463732</v>
      </c>
      <c r="D7" s="167">
        <v>37.08534789552462</v>
      </c>
      <c r="E7" s="167">
        <v>35.630840125375286</v>
      </c>
      <c r="F7" s="167">
        <v>36.985181919589493</v>
      </c>
      <c r="G7" s="169">
        <v>40.299999999999997</v>
      </c>
      <c r="H7" s="658">
        <v>43.3</v>
      </c>
      <c r="I7" s="578">
        <v>42.990660277611006</v>
      </c>
      <c r="J7" s="575">
        <v>46</v>
      </c>
      <c r="K7" s="578">
        <v>45.726406243223799</v>
      </c>
      <c r="L7" s="575">
        <v>55.6</v>
      </c>
      <c r="M7" s="578">
        <v>52.399115936588309</v>
      </c>
      <c r="N7" s="575">
        <v>54.6</v>
      </c>
      <c r="O7" s="630">
        <v>51.446468208892497</v>
      </c>
      <c r="P7" s="36"/>
    </row>
    <row r="8" spans="1:16" ht="13.5">
      <c r="A8" s="85" t="s">
        <v>421</v>
      </c>
      <c r="B8" s="314">
        <v>29.872882492398674</v>
      </c>
      <c r="C8" s="314">
        <v>36.763741485893668</v>
      </c>
      <c r="D8" s="314">
        <v>39.830190197760942</v>
      </c>
      <c r="E8" s="314">
        <v>38.264165711649881</v>
      </c>
      <c r="F8" s="314">
        <v>37.508188668302033</v>
      </c>
      <c r="G8" s="314">
        <v>47.13848427525555</v>
      </c>
      <c r="H8" s="574">
        <v>50.3</v>
      </c>
      <c r="I8" s="577">
        <v>50.196670811874704</v>
      </c>
      <c r="J8" s="574">
        <v>52</v>
      </c>
      <c r="K8" s="577">
        <v>51.894652279097194</v>
      </c>
      <c r="L8" s="574">
        <v>60.488420545463455</v>
      </c>
      <c r="M8" s="577">
        <v>59.280566159048838</v>
      </c>
      <c r="N8" s="574">
        <v>62.891537954082182</v>
      </c>
      <c r="O8" s="629">
        <v>53.791042759675342</v>
      </c>
      <c r="P8" s="36"/>
    </row>
    <row r="9" spans="1:16" ht="13.5">
      <c r="A9" s="315" t="s">
        <v>285</v>
      </c>
      <c r="B9" s="167">
        <v>25.259891217630017</v>
      </c>
      <c r="C9" s="167">
        <v>31.405261464459659</v>
      </c>
      <c r="D9" s="167">
        <v>36.06224454653151</v>
      </c>
      <c r="E9" s="167">
        <v>36.580648760132384</v>
      </c>
      <c r="F9" s="167">
        <v>36.531213701708069</v>
      </c>
      <c r="G9" s="167">
        <v>37.369225720357377</v>
      </c>
      <c r="H9" s="575">
        <v>39.738109054273842</v>
      </c>
      <c r="I9" s="578">
        <v>39.690109034678521</v>
      </c>
      <c r="J9" s="575">
        <v>43.410527975564193</v>
      </c>
      <c r="K9" s="578">
        <v>43.356021178756897</v>
      </c>
      <c r="L9" s="575">
        <v>58.521622339025924</v>
      </c>
      <c r="M9" s="578">
        <v>47.758397641935261</v>
      </c>
      <c r="N9" s="575">
        <v>49.043206990628178</v>
      </c>
      <c r="O9" s="630">
        <v>44.994289639788668</v>
      </c>
      <c r="P9" s="36"/>
    </row>
    <row r="10" spans="1:16" ht="13.5">
      <c r="A10" s="85" t="s">
        <v>422</v>
      </c>
      <c r="B10" s="314">
        <v>44.90663218452525</v>
      </c>
      <c r="C10" s="314">
        <v>52.271239612747259</v>
      </c>
      <c r="D10" s="314">
        <v>49.411465578998509</v>
      </c>
      <c r="E10" s="314">
        <v>48.315756576623961</v>
      </c>
      <c r="F10" s="314">
        <v>52.682785884786924</v>
      </c>
      <c r="G10" s="314">
        <v>56.049990046475855</v>
      </c>
      <c r="H10" s="574">
        <v>61.422269681838458</v>
      </c>
      <c r="I10" s="577">
        <v>61.01851596123322</v>
      </c>
      <c r="J10" s="574">
        <v>69.22233802958084</v>
      </c>
      <c r="K10" s="577">
        <v>69.001826386725838</v>
      </c>
      <c r="L10" s="574">
        <v>79.076211170865363</v>
      </c>
      <c r="M10" s="577">
        <v>77.752230818829275</v>
      </c>
      <c r="N10" s="574">
        <v>84.49584597624407</v>
      </c>
      <c r="O10" s="629">
        <v>81.113649683991056</v>
      </c>
      <c r="P10" s="36"/>
    </row>
    <row r="11" spans="1:16" ht="13.5">
      <c r="A11" s="315" t="s">
        <v>423</v>
      </c>
      <c r="B11" s="167">
        <v>15.060653411902068</v>
      </c>
      <c r="C11" s="167">
        <v>21.10170875059594</v>
      </c>
      <c r="D11" s="167">
        <v>22.217989303546332</v>
      </c>
      <c r="E11" s="167">
        <v>22.427985143648883</v>
      </c>
      <c r="F11" s="167">
        <v>25.560251082873211</v>
      </c>
      <c r="G11" s="167">
        <v>29.980091398468232</v>
      </c>
      <c r="H11" s="575">
        <v>32.080587815248641</v>
      </c>
      <c r="I11" s="578">
        <v>31.94078948728999</v>
      </c>
      <c r="J11" s="575">
        <v>33.797740184247232</v>
      </c>
      <c r="K11" s="578">
        <v>33.707802227679245</v>
      </c>
      <c r="L11" s="575">
        <v>40.580756412990524</v>
      </c>
      <c r="M11" s="578">
        <v>40.045241724330268</v>
      </c>
      <c r="N11" s="575">
        <v>48.909439989791089</v>
      </c>
      <c r="O11" s="630">
        <v>45.228648810848078</v>
      </c>
      <c r="P11" s="36"/>
    </row>
    <row r="12" spans="1:16" ht="13.5">
      <c r="A12" s="85" t="s">
        <v>424</v>
      </c>
      <c r="B12" s="314">
        <v>39.368064929033871</v>
      </c>
      <c r="C12" s="314">
        <v>58.173923015270304</v>
      </c>
      <c r="D12" s="314">
        <v>68.33093920880853</v>
      </c>
      <c r="E12" s="314">
        <v>61.222659050181363</v>
      </c>
      <c r="F12" s="314">
        <v>68.566895862403982</v>
      </c>
      <c r="G12" s="314">
        <v>72.933834451342221</v>
      </c>
      <c r="H12" s="574">
        <v>72.942333006882123</v>
      </c>
      <c r="I12" s="577">
        <v>72.732585225639127</v>
      </c>
      <c r="J12" s="574">
        <v>80.938317380474146</v>
      </c>
      <c r="K12" s="577">
        <v>80.452305882114771</v>
      </c>
      <c r="L12" s="574">
        <v>88.558350179537172</v>
      </c>
      <c r="M12" s="577">
        <v>82.149920668109587</v>
      </c>
      <c r="N12" s="574">
        <v>97.282488070576647</v>
      </c>
      <c r="O12" s="629">
        <v>87.459350530779886</v>
      </c>
      <c r="P12" s="36"/>
    </row>
    <row r="13" spans="1:16" ht="13.5">
      <c r="A13" s="315" t="s">
        <v>287</v>
      </c>
      <c r="B13" s="167">
        <v>43.911677876668442</v>
      </c>
      <c r="C13" s="167">
        <v>54.438518198205458</v>
      </c>
      <c r="D13" s="167">
        <v>56.611759633136067</v>
      </c>
      <c r="E13" s="167">
        <v>57.058177412588286</v>
      </c>
      <c r="F13" s="167">
        <v>61.387040236924378</v>
      </c>
      <c r="G13" s="167">
        <v>66.558388009624352</v>
      </c>
      <c r="H13" s="575">
        <v>71.769548325500836</v>
      </c>
      <c r="I13" s="578">
        <v>71.380568924699176</v>
      </c>
      <c r="J13" s="575">
        <v>75.710365573362751</v>
      </c>
      <c r="K13" s="578">
        <v>71.055797543899899</v>
      </c>
      <c r="L13" s="575">
        <v>85.841095812722997</v>
      </c>
      <c r="M13" s="578">
        <v>78.528699947455593</v>
      </c>
      <c r="N13" s="575">
        <v>83.163183458455492</v>
      </c>
      <c r="O13" s="630">
        <v>79.528137284499124</v>
      </c>
      <c r="P13" s="36"/>
    </row>
    <row r="14" spans="1:16">
      <c r="A14" s="85" t="s">
        <v>298</v>
      </c>
      <c r="B14" s="314">
        <v>30.322486612374433</v>
      </c>
      <c r="C14" s="314">
        <v>35.61111301788268</v>
      </c>
      <c r="D14" s="314">
        <v>45.215024757814959</v>
      </c>
      <c r="E14" s="314">
        <v>42.765024878285054</v>
      </c>
      <c r="F14" s="314">
        <v>42.830663272402724</v>
      </c>
      <c r="G14" s="314">
        <v>48.243396552188479</v>
      </c>
      <c r="H14" s="574">
        <v>51.780496863778311</v>
      </c>
      <c r="I14" s="577">
        <v>51.674525136476298</v>
      </c>
      <c r="J14" s="574">
        <v>53.175777840885253</v>
      </c>
      <c r="K14" s="577">
        <v>53.091534408848531</v>
      </c>
      <c r="L14" s="574">
        <v>59.293471937978111</v>
      </c>
      <c r="M14" s="577">
        <v>58.296590362082313</v>
      </c>
      <c r="N14" s="574">
        <v>57.324615753341462</v>
      </c>
      <c r="O14" s="629">
        <v>56.184696749046822</v>
      </c>
      <c r="P14" s="36"/>
    </row>
    <row r="15" spans="1:16" ht="13.5">
      <c r="A15" s="315" t="s">
        <v>288</v>
      </c>
      <c r="B15" s="167">
        <v>18.254513635889289</v>
      </c>
      <c r="C15" s="167">
        <v>22.441220214058863</v>
      </c>
      <c r="D15" s="167">
        <v>25.10800135411316</v>
      </c>
      <c r="E15" s="167">
        <v>25.385392677541557</v>
      </c>
      <c r="F15" s="167">
        <v>27.920883918913773</v>
      </c>
      <c r="G15" s="167">
        <v>30.250383746901623</v>
      </c>
      <c r="H15" s="575">
        <v>35.397124084836179</v>
      </c>
      <c r="I15" s="578">
        <v>33.015894276913016</v>
      </c>
      <c r="J15" s="575">
        <v>37.008699192558581</v>
      </c>
      <c r="K15" s="578">
        <v>36.276924625610462</v>
      </c>
      <c r="L15" s="575">
        <v>47.376014246847873</v>
      </c>
      <c r="M15" s="578">
        <v>45.165504302266243</v>
      </c>
      <c r="N15" s="575">
        <v>48.128511301008452</v>
      </c>
      <c r="O15" s="630">
        <v>45.426657392769826</v>
      </c>
      <c r="P15" s="36"/>
    </row>
    <row r="16" spans="1:16" ht="13.5">
      <c r="A16" s="85" t="s">
        <v>286</v>
      </c>
      <c r="B16" s="314">
        <v>21.172497116043694</v>
      </c>
      <c r="C16" s="314">
        <v>29.256767179216158</v>
      </c>
      <c r="D16" s="314">
        <v>29.170022889950072</v>
      </c>
      <c r="E16" s="314">
        <v>27.448565253081973</v>
      </c>
      <c r="F16" s="314">
        <v>29.489395797228543</v>
      </c>
      <c r="G16" s="314">
        <v>30.302092793372623</v>
      </c>
      <c r="H16" s="574">
        <v>31.578192864554637</v>
      </c>
      <c r="I16" s="577">
        <v>31.499715082504899</v>
      </c>
      <c r="J16" s="574">
        <v>33.393197486065745</v>
      </c>
      <c r="K16" s="577">
        <v>33.215054026295206</v>
      </c>
      <c r="L16" s="574">
        <v>40.484171460699699</v>
      </c>
      <c r="M16" s="577">
        <v>35.706575084727703</v>
      </c>
      <c r="N16" s="574">
        <v>38.751858199332162</v>
      </c>
      <c r="O16" s="629">
        <v>36.409892592222192</v>
      </c>
      <c r="P16" s="36"/>
    </row>
    <row r="17" spans="1:16">
      <c r="A17" s="315" t="s">
        <v>299</v>
      </c>
      <c r="B17" s="167">
        <v>30.053399870754319</v>
      </c>
      <c r="C17" s="167">
        <v>35.046062163759956</v>
      </c>
      <c r="D17" s="167">
        <v>39.954349129235965</v>
      </c>
      <c r="E17" s="167">
        <v>36.509176070134266</v>
      </c>
      <c r="F17" s="167">
        <v>37.062678335420806</v>
      </c>
      <c r="G17" s="167">
        <v>39.927321318360221</v>
      </c>
      <c r="H17" s="575">
        <v>42.776649475412775</v>
      </c>
      <c r="I17" s="578">
        <v>42.73282990820433</v>
      </c>
      <c r="J17" s="575">
        <v>45.556379039922163</v>
      </c>
      <c r="K17" s="578">
        <v>45.494740908177022</v>
      </c>
      <c r="L17" s="575">
        <v>56.280599287547417</v>
      </c>
      <c r="M17" s="578">
        <v>55.630574202974699</v>
      </c>
      <c r="N17" s="575">
        <v>55.631087774859608</v>
      </c>
      <c r="O17" s="630">
        <v>55.093510769411722</v>
      </c>
      <c r="P17" s="36"/>
    </row>
    <row r="18" spans="1:16">
      <c r="A18" s="85" t="s">
        <v>300</v>
      </c>
      <c r="B18" s="314">
        <v>26.667814325282535</v>
      </c>
      <c r="C18" s="314">
        <v>33.18485145919076</v>
      </c>
      <c r="D18" s="314">
        <v>38.30200496292278</v>
      </c>
      <c r="E18" s="314">
        <v>38.12243676076168</v>
      </c>
      <c r="F18" s="314">
        <v>40.408560116513591</v>
      </c>
      <c r="G18" s="314">
        <v>41.57533801717495</v>
      </c>
      <c r="H18" s="574">
        <v>43.259238018475507</v>
      </c>
      <c r="I18" s="577">
        <v>42.439932154542518</v>
      </c>
      <c r="J18" s="574">
        <v>45.976094116488802</v>
      </c>
      <c r="K18" s="577">
        <v>45.486779308439488</v>
      </c>
      <c r="L18" s="574">
        <v>50.636373284958793</v>
      </c>
      <c r="M18" s="577">
        <v>50.200487911179039</v>
      </c>
      <c r="N18" s="574">
        <v>48.816740385911068</v>
      </c>
      <c r="O18" s="629">
        <v>47.81849520773838</v>
      </c>
      <c r="P18" s="36"/>
    </row>
    <row r="19" spans="1:16" ht="13.5">
      <c r="A19" s="315" t="s">
        <v>273</v>
      </c>
      <c r="B19" s="167">
        <v>28.413815158300775</v>
      </c>
      <c r="C19" s="167">
        <v>29.592883034885975</v>
      </c>
      <c r="D19" s="167">
        <v>32.267237127385947</v>
      </c>
      <c r="E19" s="167">
        <v>31.066734173721287</v>
      </c>
      <c r="F19" s="167">
        <v>30.639756765688784</v>
      </c>
      <c r="G19" s="167">
        <v>37.57854145847304</v>
      </c>
      <c r="H19" s="575">
        <v>43.012302803557219</v>
      </c>
      <c r="I19" s="578">
        <v>37.393322340171913</v>
      </c>
      <c r="J19" s="575">
        <v>48.900098235001934</v>
      </c>
      <c r="K19" s="578">
        <v>45.938018456963547</v>
      </c>
      <c r="L19" s="575">
        <v>49.537364719253375</v>
      </c>
      <c r="M19" s="578">
        <v>48.709098605268551</v>
      </c>
      <c r="N19" s="575">
        <v>49.476467126262619</v>
      </c>
      <c r="O19" s="630">
        <v>48.151832809806649</v>
      </c>
      <c r="P19" s="36"/>
    </row>
    <row r="20" spans="1:16">
      <c r="A20" s="85" t="s">
        <v>301</v>
      </c>
      <c r="B20" s="314">
        <v>27.50762395550052</v>
      </c>
      <c r="C20" s="314">
        <v>30.819872819433176</v>
      </c>
      <c r="D20" s="314">
        <v>35.696402802453683</v>
      </c>
      <c r="E20" s="314">
        <v>33.508806735934414</v>
      </c>
      <c r="F20" s="314">
        <v>38.155376829843199</v>
      </c>
      <c r="G20" s="314">
        <v>38.938703243833501</v>
      </c>
      <c r="H20" s="574">
        <v>43.65319101068112</v>
      </c>
      <c r="I20" s="577">
        <v>43.415714387058692</v>
      </c>
      <c r="J20" s="574">
        <v>45.885042838704535</v>
      </c>
      <c r="K20" s="577">
        <v>45.732806523027904</v>
      </c>
      <c r="L20" s="574">
        <v>58.48261483982445</v>
      </c>
      <c r="M20" s="577">
        <v>56.337934627865437</v>
      </c>
      <c r="N20" s="574">
        <v>62.816079742442454</v>
      </c>
      <c r="O20" s="629">
        <v>60.101888098284157</v>
      </c>
      <c r="P20" s="36"/>
    </row>
    <row r="21" spans="1:16" ht="12.75" customHeight="1">
      <c r="A21" s="315" t="s">
        <v>274</v>
      </c>
      <c r="B21" s="167">
        <v>17.704019282724481</v>
      </c>
      <c r="C21" s="167">
        <v>24.089292208979209</v>
      </c>
      <c r="D21" s="167">
        <v>26.733222124398676</v>
      </c>
      <c r="E21" s="167">
        <v>25.985974428474048</v>
      </c>
      <c r="F21" s="167">
        <v>28.871562885614196</v>
      </c>
      <c r="G21" s="167">
        <v>32.61462269183945</v>
      </c>
      <c r="H21" s="575">
        <v>35.422133546567196</v>
      </c>
      <c r="I21" s="578">
        <v>34.862668492982536</v>
      </c>
      <c r="J21" s="575">
        <v>39.180183010744649</v>
      </c>
      <c r="K21" s="578">
        <v>38.599902162065732</v>
      </c>
      <c r="L21" s="575">
        <v>50.971242768672155</v>
      </c>
      <c r="M21" s="578">
        <v>47.903498798201056</v>
      </c>
      <c r="N21" s="575">
        <v>53.722017472623527</v>
      </c>
      <c r="O21" s="630">
        <v>51.108754565962649</v>
      </c>
    </row>
    <row r="22" spans="1:16" ht="12.75" customHeight="1">
      <c r="A22" s="85" t="s">
        <v>302</v>
      </c>
      <c r="B22" s="314">
        <v>19.93953428252372</v>
      </c>
      <c r="C22" s="314">
        <v>24.543449907439818</v>
      </c>
      <c r="D22" s="314">
        <v>27.470494108695362</v>
      </c>
      <c r="E22" s="314">
        <v>26.453676875633423</v>
      </c>
      <c r="F22" s="314">
        <v>28.195739687197563</v>
      </c>
      <c r="G22" s="314">
        <v>28.220843132151739</v>
      </c>
      <c r="H22" s="574">
        <v>29.897569317787728</v>
      </c>
      <c r="I22" s="577">
        <v>29.705973709755916</v>
      </c>
      <c r="J22" s="574">
        <v>30.229865123383959</v>
      </c>
      <c r="K22" s="577">
        <v>29.822809645319595</v>
      </c>
      <c r="L22" s="574">
        <v>32.693984327428744</v>
      </c>
      <c r="M22" s="577">
        <v>31.446054749045722</v>
      </c>
      <c r="N22" s="574">
        <v>30.773071242294741</v>
      </c>
      <c r="O22" s="629">
        <v>29.992030780914199</v>
      </c>
    </row>
    <row r="23" spans="1:16">
      <c r="A23" s="316" t="s">
        <v>257</v>
      </c>
      <c r="B23" s="317">
        <v>20.285187749278869</v>
      </c>
      <c r="C23" s="317">
        <v>26.174775509228471</v>
      </c>
      <c r="D23" s="317">
        <v>29.128938700469273</v>
      </c>
      <c r="E23" s="317">
        <v>29.473915018065018</v>
      </c>
      <c r="F23" s="317">
        <v>33.012570990493934</v>
      </c>
      <c r="G23" s="317">
        <v>35.786211740560823</v>
      </c>
      <c r="H23" s="576">
        <v>40.680218632307337</v>
      </c>
      <c r="I23" s="579">
        <v>40.425258650353591</v>
      </c>
      <c r="J23" s="576">
        <v>45.866714263797647</v>
      </c>
      <c r="K23" s="579">
        <v>45.693479777624717</v>
      </c>
      <c r="L23" s="576">
        <v>55.403648742281632</v>
      </c>
      <c r="M23" s="579">
        <v>52.235648137096845</v>
      </c>
      <c r="N23" s="576">
        <v>58.398128605796977</v>
      </c>
      <c r="O23" s="631">
        <v>55.668530629896281</v>
      </c>
    </row>
    <row r="24" spans="1:16">
      <c r="A24" s="659"/>
      <c r="B24" s="832" t="s">
        <v>430</v>
      </c>
      <c r="C24" s="833"/>
      <c r="D24" s="833"/>
      <c r="E24" s="833"/>
      <c r="F24" s="833"/>
      <c r="G24" s="833"/>
      <c r="H24" s="833"/>
      <c r="I24" s="833"/>
      <c r="J24" s="833"/>
      <c r="K24" s="833"/>
      <c r="L24" s="833"/>
      <c r="M24" s="833"/>
      <c r="N24" s="833"/>
      <c r="O24" s="833"/>
    </row>
    <row r="25" spans="1:16">
      <c r="A25" s="33" t="s">
        <v>232</v>
      </c>
      <c r="B25" s="167">
        <v>27.985959711059984</v>
      </c>
      <c r="C25" s="167">
        <v>31.709193341424886</v>
      </c>
      <c r="D25" s="167">
        <v>34.205666634310333</v>
      </c>
      <c r="E25" s="167">
        <v>32.756475200621487</v>
      </c>
      <c r="F25" s="167">
        <v>34.146766128017418</v>
      </c>
      <c r="G25" s="169">
        <v>37.262591650104483</v>
      </c>
      <c r="H25" s="658">
        <v>39.990855919288734</v>
      </c>
      <c r="I25" s="578">
        <v>39.673862572764904</v>
      </c>
      <c r="J25" s="575">
        <v>42.286032708688047</v>
      </c>
      <c r="K25" s="578">
        <v>41.984576703630346</v>
      </c>
      <c r="L25" s="575">
        <v>52.130769785872225</v>
      </c>
      <c r="M25" s="578">
        <v>48.613209045019723</v>
      </c>
      <c r="N25" s="575">
        <v>50.160808099585033</v>
      </c>
      <c r="O25" s="630">
        <v>46.778337748488504</v>
      </c>
    </row>
    <row r="26" spans="1:16" ht="13.5">
      <c r="A26" s="85" t="s">
        <v>421</v>
      </c>
      <c r="B26" s="314">
        <v>31.236751422046353</v>
      </c>
      <c r="C26" s="314">
        <v>35.133575536200631</v>
      </c>
      <c r="D26" s="314">
        <v>36.251004831725524</v>
      </c>
      <c r="E26" s="314">
        <v>34.895018657974894</v>
      </c>
      <c r="F26" s="314">
        <v>34.136895644051052</v>
      </c>
      <c r="G26" s="314">
        <v>44.225364891953284</v>
      </c>
      <c r="H26" s="574">
        <v>47.011227868540018</v>
      </c>
      <c r="I26" s="577">
        <v>46.871551010301744</v>
      </c>
      <c r="J26" s="574">
        <v>48.301110258243838</v>
      </c>
      <c r="K26" s="577">
        <v>48.172212263944132</v>
      </c>
      <c r="L26" s="574">
        <v>57.355175934854273</v>
      </c>
      <c r="M26" s="577">
        <v>56.001206495114367</v>
      </c>
      <c r="N26" s="574">
        <v>58.398602889749675</v>
      </c>
      <c r="O26" s="629">
        <v>48.38232969973442</v>
      </c>
    </row>
    <row r="27" spans="1:16" ht="13.5">
      <c r="A27" s="315" t="s">
        <v>285</v>
      </c>
      <c r="B27" s="167">
        <v>26.130922160504166</v>
      </c>
      <c r="C27" s="167">
        <v>29.892299747705149</v>
      </c>
      <c r="D27" s="167">
        <v>33.717896641015955</v>
      </c>
      <c r="E27" s="167">
        <v>34.037357759856931</v>
      </c>
      <c r="F27" s="167">
        <v>34.354763615958468</v>
      </c>
      <c r="G27" s="167">
        <v>35.179420025906943</v>
      </c>
      <c r="H27" s="575">
        <v>37.448260405090366</v>
      </c>
      <c r="I27" s="578">
        <v>37.39577057497138</v>
      </c>
      <c r="J27" s="575">
        <v>40.718982835906402</v>
      </c>
      <c r="K27" s="578">
        <v>40.66096790887179</v>
      </c>
      <c r="L27" s="575">
        <v>56.320377826022508</v>
      </c>
      <c r="M27" s="578">
        <v>44.752465481189013</v>
      </c>
      <c r="N27" s="575">
        <v>45.239702583348972</v>
      </c>
      <c r="O27" s="630">
        <v>40.841973873797158</v>
      </c>
    </row>
    <row r="28" spans="1:16" ht="13.5">
      <c r="A28" s="85" t="s">
        <v>422</v>
      </c>
      <c r="B28" s="314">
        <v>46.301252765656962</v>
      </c>
      <c r="C28" s="314">
        <v>49.944468678275044</v>
      </c>
      <c r="D28" s="314">
        <v>41.862486671095759</v>
      </c>
      <c r="E28" s="314">
        <v>42.440729590245347</v>
      </c>
      <c r="F28" s="314">
        <v>45.897288630584193</v>
      </c>
      <c r="G28" s="314">
        <v>46.844248022936767</v>
      </c>
      <c r="H28" s="574">
        <v>52.116615309189129</v>
      </c>
      <c r="I28" s="577">
        <v>51.645285081500447</v>
      </c>
      <c r="J28" s="574">
        <v>57.362253876106386</v>
      </c>
      <c r="K28" s="577">
        <v>57.107409432991979</v>
      </c>
      <c r="L28" s="574">
        <v>66.329021595894389</v>
      </c>
      <c r="M28" s="577">
        <v>64.770875256424191</v>
      </c>
      <c r="N28" s="574">
        <v>72.398133304182096</v>
      </c>
      <c r="O28" s="629">
        <v>68.419428255817422</v>
      </c>
    </row>
    <row r="29" spans="1:16" ht="13.5">
      <c r="A29" s="315" t="s">
        <v>423</v>
      </c>
      <c r="B29" s="167">
        <v>13.906234215839206</v>
      </c>
      <c r="C29" s="167">
        <v>16.602642604373987</v>
      </c>
      <c r="D29" s="167">
        <v>17.313077924630171</v>
      </c>
      <c r="E29" s="167">
        <v>17.676344141901208</v>
      </c>
      <c r="F29" s="167">
        <v>20.751867523064934</v>
      </c>
      <c r="G29" s="167">
        <v>24.902021998210348</v>
      </c>
      <c r="H29" s="575">
        <v>26.925581609515103</v>
      </c>
      <c r="I29" s="578">
        <v>26.782345683377869</v>
      </c>
      <c r="J29" s="575">
        <v>27.545203251191715</v>
      </c>
      <c r="K29" s="578">
        <v>27.457530909126479</v>
      </c>
      <c r="L29" s="575">
        <v>33.059011694973698</v>
      </c>
      <c r="M29" s="578">
        <v>32.510724272260845</v>
      </c>
      <c r="N29" s="575">
        <v>39.404195086424792</v>
      </c>
      <c r="O29" s="630">
        <v>35.701525800044557</v>
      </c>
    </row>
    <row r="30" spans="1:16">
      <c r="A30" s="85" t="s">
        <v>296</v>
      </c>
      <c r="B30" s="314">
        <v>45.768668867716478</v>
      </c>
      <c r="C30" s="314">
        <v>61.542676926808646</v>
      </c>
      <c r="D30" s="314">
        <v>67.186788620986036</v>
      </c>
      <c r="E30" s="314">
        <v>59.045924656997293</v>
      </c>
      <c r="F30" s="314">
        <v>66.16344667649561</v>
      </c>
      <c r="G30" s="314">
        <v>70.631349309364595</v>
      </c>
      <c r="H30" s="574">
        <v>70.615417665068207</v>
      </c>
      <c r="I30" s="577">
        <v>70.369945583343551</v>
      </c>
      <c r="J30" s="574">
        <v>77.458046646976129</v>
      </c>
      <c r="K30" s="577">
        <v>76.937164144194696</v>
      </c>
      <c r="L30" s="574">
        <v>83.922180863258603</v>
      </c>
      <c r="M30" s="577">
        <v>76.603144420508414</v>
      </c>
      <c r="N30" s="574">
        <v>93.203935883800312</v>
      </c>
      <c r="O30" s="629">
        <v>82.28905206876577</v>
      </c>
    </row>
    <row r="31" spans="1:16" ht="13.5">
      <c r="A31" s="315" t="s">
        <v>287</v>
      </c>
      <c r="B31" s="167">
        <v>51.882190665272375</v>
      </c>
      <c r="C31" s="167">
        <v>60.448092370814081</v>
      </c>
      <c r="D31" s="167">
        <v>59.356066543074817</v>
      </c>
      <c r="E31" s="167">
        <v>59.452719580454861</v>
      </c>
      <c r="F31" s="167">
        <v>64.321235992649676</v>
      </c>
      <c r="G31" s="167">
        <v>68.854176093553107</v>
      </c>
      <c r="H31" s="575">
        <v>73.909555404981518</v>
      </c>
      <c r="I31" s="578">
        <v>73.448692017637129</v>
      </c>
      <c r="J31" s="575">
        <v>77.360092761002548</v>
      </c>
      <c r="K31" s="578">
        <v>72.474736041138001</v>
      </c>
      <c r="L31" s="575">
        <v>86.558247761942809</v>
      </c>
      <c r="M31" s="578">
        <v>78.207256996763093</v>
      </c>
      <c r="N31" s="575">
        <v>83.329623325625022</v>
      </c>
      <c r="O31" s="630">
        <v>79.114540112223494</v>
      </c>
    </row>
    <row r="32" spans="1:16">
      <c r="A32" s="85" t="s">
        <v>298</v>
      </c>
      <c r="B32" s="314">
        <v>32.693026000861252</v>
      </c>
      <c r="C32" s="314">
        <v>35.743388321220316</v>
      </c>
      <c r="D32" s="314">
        <v>44.37995227141397</v>
      </c>
      <c r="E32" s="314">
        <v>41.511526453482858</v>
      </c>
      <c r="F32" s="314">
        <v>41.477725144299562</v>
      </c>
      <c r="G32" s="314">
        <v>46.782977847722769</v>
      </c>
      <c r="H32" s="574">
        <v>49.725285018155027</v>
      </c>
      <c r="I32" s="577">
        <v>49.607439543913628</v>
      </c>
      <c r="J32" s="574">
        <v>50.010596453624409</v>
      </c>
      <c r="K32" s="577">
        <v>49.917685025461999</v>
      </c>
      <c r="L32" s="574">
        <v>56.501315432688585</v>
      </c>
      <c r="M32" s="577">
        <v>55.398950357783789</v>
      </c>
      <c r="N32" s="574">
        <v>53.66954690706924</v>
      </c>
      <c r="O32" s="629">
        <v>52.422071919742528</v>
      </c>
    </row>
    <row r="33" spans="1:15" ht="13.5">
      <c r="A33" s="315" t="s">
        <v>288</v>
      </c>
      <c r="B33" s="167">
        <v>17.512114603824681</v>
      </c>
      <c r="C33" s="167">
        <v>20.302998963614943</v>
      </c>
      <c r="D33" s="167">
        <v>21.628760883516431</v>
      </c>
      <c r="E33" s="167">
        <v>22.371435533681044</v>
      </c>
      <c r="F33" s="167">
        <v>24.554034447813418</v>
      </c>
      <c r="G33" s="167">
        <v>27.128662889346202</v>
      </c>
      <c r="H33" s="575">
        <v>32.364416986598897</v>
      </c>
      <c r="I33" s="578">
        <v>29.948258640742797</v>
      </c>
      <c r="J33" s="575">
        <v>33.706156779871819</v>
      </c>
      <c r="K33" s="578">
        <v>32.970880927939291</v>
      </c>
      <c r="L33" s="575">
        <v>43.995648760831962</v>
      </c>
      <c r="M33" s="578">
        <v>41.739342488139648</v>
      </c>
      <c r="N33" s="575">
        <v>44.197526644002821</v>
      </c>
      <c r="O33" s="630">
        <v>41.384907612473448</v>
      </c>
    </row>
    <row r="34" spans="1:15" ht="13.5">
      <c r="A34" s="85" t="s">
        <v>286</v>
      </c>
      <c r="B34" s="314">
        <v>20.732451098979929</v>
      </c>
      <c r="C34" s="314">
        <v>27.265136829565282</v>
      </c>
      <c r="D34" s="314">
        <v>26.66908113854841</v>
      </c>
      <c r="E34" s="314">
        <v>25.393054074590321</v>
      </c>
      <c r="F34" s="314">
        <v>27.116119431717284</v>
      </c>
      <c r="G34" s="314">
        <v>27.810121444268855</v>
      </c>
      <c r="H34" s="574">
        <v>29.225795808023364</v>
      </c>
      <c r="I34" s="577">
        <v>29.140651926931994</v>
      </c>
      <c r="J34" s="574">
        <v>31.138127583994478</v>
      </c>
      <c r="K34" s="577">
        <v>30.955225941427109</v>
      </c>
      <c r="L34" s="574">
        <v>38.526064430946597</v>
      </c>
      <c r="M34" s="577">
        <v>33.500056908008084</v>
      </c>
      <c r="N34" s="574">
        <v>36.103547541734741</v>
      </c>
      <c r="O34" s="629">
        <v>33.598297739019976</v>
      </c>
    </row>
    <row r="35" spans="1:15">
      <c r="A35" s="315" t="s">
        <v>299</v>
      </c>
      <c r="B35" s="167">
        <v>32.344874306317635</v>
      </c>
      <c r="C35" s="167">
        <v>35.86799169220582</v>
      </c>
      <c r="D35" s="167">
        <v>39.525570946241629</v>
      </c>
      <c r="E35" s="167">
        <v>35.595656738511316</v>
      </c>
      <c r="F35" s="167">
        <v>36.15896378136879</v>
      </c>
      <c r="G35" s="167">
        <v>38.821896759106416</v>
      </c>
      <c r="H35" s="575">
        <v>41.431289801594083</v>
      </c>
      <c r="I35" s="578">
        <v>41.382233997797691</v>
      </c>
      <c r="J35" s="575">
        <v>43.960712183952047</v>
      </c>
      <c r="K35" s="578">
        <v>43.891803217299326</v>
      </c>
      <c r="L35" s="575">
        <v>55.071908349238612</v>
      </c>
      <c r="M35" s="578">
        <v>54.351856949906541</v>
      </c>
      <c r="N35" s="575">
        <v>53.735541035011671</v>
      </c>
      <c r="O35" s="630">
        <v>53.14006328363395</v>
      </c>
    </row>
    <row r="36" spans="1:15">
      <c r="A36" s="85" t="s">
        <v>300</v>
      </c>
      <c r="B36" s="314">
        <v>26.055788176527301</v>
      </c>
      <c r="C36" s="314">
        <v>30.901336397952385</v>
      </c>
      <c r="D36" s="314">
        <v>35.423243146805639</v>
      </c>
      <c r="E36" s="314">
        <v>35.211812158380219</v>
      </c>
      <c r="F36" s="314">
        <v>37.452510625253794</v>
      </c>
      <c r="G36" s="314">
        <v>38.27834447811923</v>
      </c>
      <c r="H36" s="574">
        <v>40.370232937894095</v>
      </c>
      <c r="I36" s="577">
        <v>39.491801222731425</v>
      </c>
      <c r="J36" s="574">
        <v>43.128545407217587</v>
      </c>
      <c r="K36" s="577">
        <v>42.606662560580581</v>
      </c>
      <c r="L36" s="574">
        <v>47.761711951016025</v>
      </c>
      <c r="M36" s="577">
        <v>47.301807993565603</v>
      </c>
      <c r="N36" s="574">
        <v>45.243253664136091</v>
      </c>
      <c r="O36" s="629">
        <v>44.190426852706693</v>
      </c>
    </row>
    <row r="37" spans="1:15" ht="13.5">
      <c r="A37" s="315" t="s">
        <v>273</v>
      </c>
      <c r="B37" s="167">
        <v>24.663035437711063</v>
      </c>
      <c r="C37" s="167">
        <v>25.333732186559619</v>
      </c>
      <c r="D37" s="167">
        <v>27.184421043779171</v>
      </c>
      <c r="E37" s="167">
        <v>25.837718271926438</v>
      </c>
      <c r="F37" s="167">
        <v>25.676455255054773</v>
      </c>
      <c r="G37" s="167">
        <v>32.429534365986235</v>
      </c>
      <c r="H37" s="575">
        <v>38.164880928896537</v>
      </c>
      <c r="I37" s="578">
        <v>32.183567401362666</v>
      </c>
      <c r="J37" s="575">
        <v>43.633257603178471</v>
      </c>
      <c r="K37" s="578">
        <v>40.383850491024397</v>
      </c>
      <c r="L37" s="575">
        <v>43.841716234246277</v>
      </c>
      <c r="M37" s="578">
        <v>42.955847923754014</v>
      </c>
      <c r="N37" s="575">
        <v>43.392380562091681</v>
      </c>
      <c r="O37" s="630">
        <v>41.972771060458548</v>
      </c>
    </row>
    <row r="38" spans="1:15">
      <c r="A38" s="85" t="s">
        <v>301</v>
      </c>
      <c r="B38" s="314">
        <v>25.468370148164482</v>
      </c>
      <c r="C38" s="314">
        <v>27.581695679132142</v>
      </c>
      <c r="D38" s="314">
        <v>30.176997976973091</v>
      </c>
      <c r="E38" s="314">
        <v>27.804162535241517</v>
      </c>
      <c r="F38" s="314">
        <v>32.738410173551657</v>
      </c>
      <c r="G38" s="314">
        <v>32.751363724114398</v>
      </c>
      <c r="H38" s="574">
        <v>36.97680119875006</v>
      </c>
      <c r="I38" s="577">
        <v>36.735067715278412</v>
      </c>
      <c r="J38" s="574">
        <v>38.87422495782841</v>
      </c>
      <c r="K38" s="577">
        <v>38.718921190454999</v>
      </c>
      <c r="L38" s="574">
        <v>50.493433360599973</v>
      </c>
      <c r="M38" s="577">
        <v>48.276787692345678</v>
      </c>
      <c r="N38" s="574">
        <v>53.566688755764112</v>
      </c>
      <c r="O38" s="629">
        <v>50.772504723766708</v>
      </c>
    </row>
    <row r="39" spans="1:15" ht="13.5">
      <c r="A39" s="315" t="s">
        <v>274</v>
      </c>
      <c r="B39" s="167">
        <v>16.984253069265385</v>
      </c>
      <c r="C39" s="167">
        <v>21.751008796329554</v>
      </c>
      <c r="D39" s="167">
        <v>23.097392353546667</v>
      </c>
      <c r="E39" s="167">
        <v>22.48176560375909</v>
      </c>
      <c r="F39" s="167">
        <v>25.488910465220865</v>
      </c>
      <c r="G39" s="167">
        <v>28.939162924055029</v>
      </c>
      <c r="H39" s="575">
        <v>30.779637150712865</v>
      </c>
      <c r="I39" s="578">
        <v>30.205221540520629</v>
      </c>
      <c r="J39" s="575">
        <v>33.916232549267519</v>
      </c>
      <c r="K39" s="578">
        <v>33.320064747307391</v>
      </c>
      <c r="L39" s="575">
        <v>45.720078630218389</v>
      </c>
      <c r="M39" s="578">
        <v>42.579136293917891</v>
      </c>
      <c r="N39" s="575">
        <v>46.576172775491194</v>
      </c>
      <c r="O39" s="630">
        <v>43.897291898384594</v>
      </c>
    </row>
    <row r="40" spans="1:15">
      <c r="A40" s="85" t="s">
        <v>302</v>
      </c>
      <c r="B40" s="314">
        <v>19.875550859540564</v>
      </c>
      <c r="C40" s="314">
        <v>23.52831502979188</v>
      </c>
      <c r="D40" s="314">
        <v>26.196091384482905</v>
      </c>
      <c r="E40" s="314">
        <v>25.192444586948092</v>
      </c>
      <c r="F40" s="314">
        <v>26.910019651010117</v>
      </c>
      <c r="G40" s="314">
        <v>27.011844421793967</v>
      </c>
      <c r="H40" s="574">
        <v>28.636047608357455</v>
      </c>
      <c r="I40" s="577">
        <v>28.432499994401329</v>
      </c>
      <c r="J40" s="574">
        <v>28.699618303568261</v>
      </c>
      <c r="K40" s="577">
        <v>28.300273228953973</v>
      </c>
      <c r="L40" s="574">
        <v>30.999067862337117</v>
      </c>
      <c r="M40" s="577">
        <v>29.698128279126664</v>
      </c>
      <c r="N40" s="574">
        <v>28.840595417239811</v>
      </c>
      <c r="O40" s="629">
        <v>28.013205912874056</v>
      </c>
    </row>
    <row r="41" spans="1:15">
      <c r="A41" s="316" t="s">
        <v>257</v>
      </c>
      <c r="B41" s="317">
        <v>19.100149726380003</v>
      </c>
      <c r="C41" s="317">
        <v>29.890118528538487</v>
      </c>
      <c r="D41" s="317">
        <v>25.993914860625488</v>
      </c>
      <c r="E41" s="317">
        <v>25.755442669058951</v>
      </c>
      <c r="F41" s="317">
        <v>28.734518133478332</v>
      </c>
      <c r="G41" s="317">
        <v>31.444410520519405</v>
      </c>
      <c r="H41" s="576">
        <v>35.576105135459009</v>
      </c>
      <c r="I41" s="579">
        <v>35.319305585613947</v>
      </c>
      <c r="J41" s="576">
        <v>40.189784666440204</v>
      </c>
      <c r="K41" s="579">
        <v>40.011431822607371</v>
      </c>
      <c r="L41" s="576">
        <v>49.647441798452697</v>
      </c>
      <c r="M41" s="579">
        <v>46.404584601433221</v>
      </c>
      <c r="N41" s="576">
        <v>51.2426901058395</v>
      </c>
      <c r="O41" s="631">
        <v>48.432502058922502</v>
      </c>
    </row>
    <row r="42" spans="1:15" ht="117.75" customHeight="1">
      <c r="A42" s="770" t="s">
        <v>550</v>
      </c>
      <c r="B42" s="770"/>
      <c r="C42" s="770"/>
      <c r="D42" s="770"/>
      <c r="E42" s="770"/>
      <c r="F42" s="770"/>
      <c r="G42" s="770"/>
      <c r="H42" s="770"/>
      <c r="I42" s="770"/>
      <c r="J42" s="770"/>
      <c r="K42" s="770"/>
      <c r="L42" s="770"/>
      <c r="M42" s="770"/>
      <c r="N42" s="770"/>
      <c r="O42" s="770"/>
    </row>
    <row r="43" spans="1:15">
      <c r="A43" s="771" t="s">
        <v>291</v>
      </c>
      <c r="B43" s="771"/>
      <c r="C43" s="771"/>
      <c r="D43" s="771"/>
      <c r="E43" s="771"/>
      <c r="F43" s="771"/>
      <c r="G43" s="771"/>
      <c r="H43" s="771"/>
      <c r="I43" s="771"/>
      <c r="J43" s="771"/>
      <c r="K43" s="771"/>
      <c r="L43" s="771"/>
      <c r="M43" s="771"/>
      <c r="N43" s="771"/>
      <c r="O43" s="771"/>
    </row>
    <row r="52" spans="1:15">
      <c r="A52" s="29"/>
      <c r="B52" s="29"/>
      <c r="C52" s="29"/>
      <c r="D52" s="29"/>
      <c r="E52" s="29"/>
      <c r="F52" s="29"/>
      <c r="G52" s="29"/>
      <c r="H52" s="29"/>
      <c r="I52" s="29"/>
      <c r="J52" s="29"/>
      <c r="K52" s="29"/>
      <c r="L52" s="29"/>
      <c r="M52" s="29"/>
      <c r="N52" s="29"/>
      <c r="O52" s="29"/>
    </row>
    <row r="53" spans="1:15" ht="12.75" customHeight="1">
      <c r="A53" s="29"/>
      <c r="B53" s="29"/>
      <c r="C53" s="29"/>
      <c r="D53" s="29"/>
      <c r="E53" s="29"/>
      <c r="F53" s="29"/>
      <c r="G53" s="29"/>
      <c r="H53" s="29"/>
      <c r="I53" s="29"/>
      <c r="J53" s="29"/>
      <c r="K53" s="29"/>
      <c r="L53" s="29"/>
      <c r="M53" s="29"/>
      <c r="N53" s="29"/>
      <c r="O53" s="29"/>
    </row>
  </sheetData>
  <mergeCells count="13">
    <mergeCell ref="A42:O42"/>
    <mergeCell ref="A43:O43"/>
    <mergeCell ref="A1:B1"/>
    <mergeCell ref="A2:O2"/>
    <mergeCell ref="B3:O3"/>
    <mergeCell ref="A3:A5"/>
    <mergeCell ref="B24:O24"/>
    <mergeCell ref="J4:K4"/>
    <mergeCell ref="L4:M4"/>
    <mergeCell ref="N4:O4"/>
    <mergeCell ref="B6:O6"/>
    <mergeCell ref="B5:O5"/>
    <mergeCell ref="H4:I4"/>
  </mergeCells>
  <phoneticPr fontId="42" type="noConversion"/>
  <hyperlinks>
    <hyperlink ref="A1" location="Inhalt!A1" display="Zurück zum Inhalt"/>
    <hyperlink ref="A1:B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fitToPage="1"/>
  </sheetPr>
  <dimension ref="A1:J32"/>
  <sheetViews>
    <sheetView zoomScaleNormal="100" workbookViewId="0">
      <selection sqref="A1:B1"/>
    </sheetView>
  </sheetViews>
  <sheetFormatPr baseColWidth="10" defaultColWidth="10.85546875" defaultRowHeight="12.75"/>
  <cols>
    <col min="1" max="1" width="25.28515625" style="124" customWidth="1"/>
    <col min="2" max="2" width="10.140625" style="124" customWidth="1"/>
    <col min="3" max="7" width="9.42578125" style="124" customWidth="1"/>
    <col min="8" max="8" width="11" style="124" customWidth="1"/>
    <col min="9" max="16384" width="10.85546875" style="124"/>
  </cols>
  <sheetData>
    <row r="1" spans="1:9" ht="25.5" customHeight="1">
      <c r="A1" s="845" t="s">
        <v>259</v>
      </c>
      <c r="B1" s="845"/>
    </row>
    <row r="2" spans="1:9" ht="30" customHeight="1">
      <c r="A2" s="819" t="s">
        <v>459</v>
      </c>
      <c r="B2" s="819"/>
      <c r="C2" s="819"/>
      <c r="D2" s="819"/>
      <c r="E2" s="819"/>
      <c r="F2" s="819"/>
      <c r="G2" s="819"/>
      <c r="H2" s="819"/>
    </row>
    <row r="3" spans="1:9" ht="12.75" customHeight="1">
      <c r="A3" s="817" t="s">
        <v>231</v>
      </c>
      <c r="B3" s="823" t="s">
        <v>281</v>
      </c>
      <c r="C3" s="846"/>
      <c r="D3" s="846"/>
      <c r="E3" s="846"/>
      <c r="F3" s="846"/>
      <c r="G3" s="846"/>
      <c r="H3" s="846"/>
    </row>
    <row r="4" spans="1:9" ht="36">
      <c r="A4" s="826"/>
      <c r="B4" s="128" t="s">
        <v>282</v>
      </c>
      <c r="C4" s="129">
        <v>2011</v>
      </c>
      <c r="D4" s="129">
        <v>2012</v>
      </c>
      <c r="E4" s="129">
        <v>2013</v>
      </c>
      <c r="F4" s="129">
        <v>2014</v>
      </c>
      <c r="G4" s="129">
        <v>2015</v>
      </c>
      <c r="H4" s="130" t="s">
        <v>283</v>
      </c>
    </row>
    <row r="5" spans="1:9">
      <c r="A5" s="827"/>
      <c r="B5" s="814" t="s">
        <v>177</v>
      </c>
      <c r="C5" s="815"/>
      <c r="D5" s="815"/>
      <c r="E5" s="815"/>
      <c r="F5" s="815"/>
      <c r="G5" s="815"/>
      <c r="H5" s="815"/>
    </row>
    <row r="6" spans="1:9">
      <c r="A6" s="134" t="s">
        <v>220</v>
      </c>
      <c r="B6" s="474">
        <v>355438</v>
      </c>
      <c r="C6" s="474">
        <v>355763</v>
      </c>
      <c r="D6" s="474">
        <v>354681</v>
      </c>
      <c r="E6" s="474">
        <v>353631</v>
      </c>
      <c r="F6" s="474">
        <v>353031</v>
      </c>
      <c r="G6" s="474">
        <v>353181</v>
      </c>
      <c r="H6" s="475">
        <v>1770287</v>
      </c>
      <c r="I6" s="125"/>
    </row>
    <row r="7" spans="1:9" ht="13.5">
      <c r="A7" s="135" t="s">
        <v>352</v>
      </c>
      <c r="B7" s="476">
        <v>49578</v>
      </c>
      <c r="C7" s="476">
        <v>56133</v>
      </c>
      <c r="D7" s="476">
        <v>56051</v>
      </c>
      <c r="E7" s="476">
        <v>56051</v>
      </c>
      <c r="F7" s="476">
        <v>56051</v>
      </c>
      <c r="G7" s="476">
        <v>56051</v>
      </c>
      <c r="H7" s="477">
        <v>280337</v>
      </c>
      <c r="I7" s="125"/>
    </row>
    <row r="8" spans="1:9">
      <c r="A8" s="134" t="s">
        <v>328</v>
      </c>
      <c r="B8" s="474">
        <v>50518</v>
      </c>
      <c r="C8" s="474">
        <v>50518</v>
      </c>
      <c r="D8" s="474">
        <v>50518</v>
      </c>
      <c r="E8" s="474">
        <v>50518</v>
      </c>
      <c r="F8" s="474">
        <v>50518</v>
      </c>
      <c r="G8" s="474">
        <v>50518</v>
      </c>
      <c r="H8" s="475">
        <v>252590</v>
      </c>
      <c r="I8" s="125"/>
    </row>
    <row r="9" spans="1:9">
      <c r="A9" s="135" t="s">
        <v>329</v>
      </c>
      <c r="B9" s="476">
        <v>20704</v>
      </c>
      <c r="C9" s="476">
        <v>19669</v>
      </c>
      <c r="D9" s="476">
        <v>19669</v>
      </c>
      <c r="E9" s="476">
        <v>19669</v>
      </c>
      <c r="F9" s="476">
        <v>19669</v>
      </c>
      <c r="G9" s="476">
        <v>19669</v>
      </c>
      <c r="H9" s="477">
        <v>98345</v>
      </c>
      <c r="I9" s="125"/>
    </row>
    <row r="10" spans="1:9">
      <c r="A10" s="134" t="s">
        <v>330</v>
      </c>
      <c r="B10" s="474">
        <v>7552</v>
      </c>
      <c r="C10" s="474">
        <v>7312</v>
      </c>
      <c r="D10" s="474">
        <v>7412</v>
      </c>
      <c r="E10" s="474">
        <v>7212</v>
      </c>
      <c r="F10" s="474">
        <v>6962</v>
      </c>
      <c r="G10" s="474">
        <v>6912</v>
      </c>
      <c r="H10" s="475">
        <v>35810</v>
      </c>
      <c r="I10" s="125"/>
    </row>
    <row r="11" spans="1:9">
      <c r="A11" s="135" t="s">
        <v>331</v>
      </c>
      <c r="B11" s="476">
        <v>5256</v>
      </c>
      <c r="C11" s="476">
        <v>4859</v>
      </c>
      <c r="D11" s="476">
        <v>4859</v>
      </c>
      <c r="E11" s="476">
        <v>4859</v>
      </c>
      <c r="F11" s="476">
        <v>4859</v>
      </c>
      <c r="G11" s="476">
        <v>4859</v>
      </c>
      <c r="H11" s="477">
        <v>24295</v>
      </c>
      <c r="I11" s="125"/>
    </row>
    <row r="12" spans="1:9">
      <c r="A12" s="134" t="s">
        <v>338</v>
      </c>
      <c r="B12" s="474">
        <v>11864</v>
      </c>
      <c r="C12" s="474">
        <v>11300</v>
      </c>
      <c r="D12" s="474">
        <v>11300</v>
      </c>
      <c r="E12" s="474">
        <v>11300</v>
      </c>
      <c r="F12" s="474">
        <v>11300</v>
      </c>
      <c r="G12" s="474">
        <v>11300</v>
      </c>
      <c r="H12" s="475">
        <v>56500</v>
      </c>
      <c r="I12" s="125"/>
    </row>
    <row r="13" spans="1:9">
      <c r="A13" s="135" t="s">
        <v>339</v>
      </c>
      <c r="B13" s="476">
        <v>30059</v>
      </c>
      <c r="C13" s="476">
        <v>30059</v>
      </c>
      <c r="D13" s="476">
        <v>30059</v>
      </c>
      <c r="E13" s="476">
        <v>30059</v>
      </c>
      <c r="F13" s="476">
        <v>30059</v>
      </c>
      <c r="G13" s="476">
        <v>30059</v>
      </c>
      <c r="H13" s="477">
        <v>150295</v>
      </c>
      <c r="I13" s="125"/>
    </row>
    <row r="14" spans="1:9">
      <c r="A14" s="136" t="s">
        <v>341</v>
      </c>
      <c r="B14" s="480">
        <v>6284</v>
      </c>
      <c r="C14" s="480">
        <v>5992</v>
      </c>
      <c r="D14" s="480">
        <v>5842</v>
      </c>
      <c r="E14" s="480">
        <v>5592</v>
      </c>
      <c r="F14" s="480">
        <v>5542</v>
      </c>
      <c r="G14" s="480">
        <v>5592</v>
      </c>
      <c r="H14" s="475">
        <v>28560</v>
      </c>
      <c r="I14" s="125"/>
    </row>
    <row r="15" spans="1:9">
      <c r="A15" s="135" t="s">
        <v>342</v>
      </c>
      <c r="B15" s="476">
        <v>25292</v>
      </c>
      <c r="C15" s="476">
        <v>25470</v>
      </c>
      <c r="D15" s="476">
        <v>25470</v>
      </c>
      <c r="E15" s="476">
        <v>25470</v>
      </c>
      <c r="F15" s="476">
        <v>25470</v>
      </c>
      <c r="G15" s="476">
        <v>25470</v>
      </c>
      <c r="H15" s="477">
        <v>127350</v>
      </c>
      <c r="I15" s="125"/>
    </row>
    <row r="16" spans="1:9">
      <c r="A16" s="134" t="s">
        <v>343</v>
      </c>
      <c r="B16" s="474">
        <v>80903</v>
      </c>
      <c r="C16" s="474">
        <v>80903</v>
      </c>
      <c r="D16" s="474">
        <v>80903</v>
      </c>
      <c r="E16" s="474">
        <v>80903</v>
      </c>
      <c r="F16" s="474">
        <v>80903</v>
      </c>
      <c r="G16" s="474">
        <v>80903</v>
      </c>
      <c r="H16" s="475">
        <v>404515</v>
      </c>
      <c r="I16" s="125"/>
    </row>
    <row r="17" spans="1:10">
      <c r="A17" s="135" t="s">
        <v>345</v>
      </c>
      <c r="B17" s="476">
        <v>17535</v>
      </c>
      <c r="C17" s="476">
        <v>17535</v>
      </c>
      <c r="D17" s="476">
        <v>17535</v>
      </c>
      <c r="E17" s="476">
        <v>17535</v>
      </c>
      <c r="F17" s="476">
        <v>17535</v>
      </c>
      <c r="G17" s="476">
        <v>17535</v>
      </c>
      <c r="H17" s="477">
        <v>87675</v>
      </c>
      <c r="I17" s="125"/>
    </row>
    <row r="18" spans="1:10">
      <c r="A18" s="134" t="s">
        <v>214</v>
      </c>
      <c r="B18" s="474">
        <v>3740</v>
      </c>
      <c r="C18" s="474">
        <v>4053</v>
      </c>
      <c r="D18" s="474">
        <v>4053</v>
      </c>
      <c r="E18" s="474">
        <v>4053</v>
      </c>
      <c r="F18" s="474">
        <v>4053</v>
      </c>
      <c r="G18" s="474">
        <v>4053</v>
      </c>
      <c r="H18" s="475">
        <v>20265</v>
      </c>
      <c r="I18" s="125"/>
    </row>
    <row r="19" spans="1:10">
      <c r="A19" s="135" t="s">
        <v>215</v>
      </c>
      <c r="B19" s="476">
        <v>19940</v>
      </c>
      <c r="C19" s="476">
        <v>17520</v>
      </c>
      <c r="D19" s="476">
        <v>17120</v>
      </c>
      <c r="E19" s="476">
        <v>16920</v>
      </c>
      <c r="F19" s="476">
        <v>16820</v>
      </c>
      <c r="G19" s="476">
        <v>16920</v>
      </c>
      <c r="H19" s="477">
        <v>85300</v>
      </c>
      <c r="I19" s="125"/>
    </row>
    <row r="20" spans="1:10">
      <c r="A20" s="134" t="s">
        <v>216</v>
      </c>
      <c r="B20" s="474">
        <v>8765</v>
      </c>
      <c r="C20" s="474">
        <v>7933</v>
      </c>
      <c r="D20" s="474">
        <v>7633</v>
      </c>
      <c r="E20" s="474">
        <v>7433</v>
      </c>
      <c r="F20" s="474">
        <v>7333</v>
      </c>
      <c r="G20" s="474">
        <v>7333</v>
      </c>
      <c r="H20" s="475">
        <v>37665</v>
      </c>
      <c r="I20" s="125"/>
    </row>
    <row r="21" spans="1:10">
      <c r="A21" s="135" t="s">
        <v>218</v>
      </c>
      <c r="B21" s="476">
        <v>8123</v>
      </c>
      <c r="C21" s="476">
        <v>8094</v>
      </c>
      <c r="D21" s="476">
        <v>8094</v>
      </c>
      <c r="E21" s="476">
        <v>8094</v>
      </c>
      <c r="F21" s="476">
        <v>8094</v>
      </c>
      <c r="G21" s="476">
        <v>8094</v>
      </c>
      <c r="H21" s="477">
        <v>40470</v>
      </c>
      <c r="I21" s="125"/>
    </row>
    <row r="22" spans="1:10">
      <c r="A22" s="136" t="s">
        <v>219</v>
      </c>
      <c r="B22" s="480">
        <v>9325</v>
      </c>
      <c r="C22" s="480">
        <v>8413</v>
      </c>
      <c r="D22" s="480">
        <v>8163</v>
      </c>
      <c r="E22" s="480">
        <v>7963</v>
      </c>
      <c r="F22" s="480">
        <v>7863</v>
      </c>
      <c r="G22" s="480">
        <v>7913</v>
      </c>
      <c r="H22" s="475">
        <v>40315</v>
      </c>
      <c r="I22" s="125"/>
    </row>
    <row r="23" spans="1:10" ht="13.5">
      <c r="A23" s="135" t="s">
        <v>284</v>
      </c>
      <c r="B23" s="476" t="s">
        <v>170</v>
      </c>
      <c r="C23" s="476">
        <v>480520.4</v>
      </c>
      <c r="D23" s="476">
        <v>479438.4</v>
      </c>
      <c r="E23" s="476">
        <v>478388.4</v>
      </c>
      <c r="F23" s="476">
        <v>477788.4</v>
      </c>
      <c r="G23" s="476">
        <v>477938.4</v>
      </c>
      <c r="H23" s="481">
        <v>2394074</v>
      </c>
      <c r="I23" s="125"/>
      <c r="J23" s="380"/>
    </row>
    <row r="24" spans="1:10" ht="12.75" customHeight="1">
      <c r="A24" s="402"/>
      <c r="B24" s="403"/>
      <c r="C24" s="847" t="s">
        <v>414</v>
      </c>
      <c r="D24" s="848"/>
      <c r="E24" s="848"/>
      <c r="F24" s="848"/>
      <c r="G24" s="849"/>
      <c r="H24" s="404"/>
      <c r="I24" s="125"/>
    </row>
    <row r="25" spans="1:10" ht="25.5" customHeight="1">
      <c r="A25" s="307"/>
      <c r="B25" s="309"/>
      <c r="C25" s="840" t="s">
        <v>6</v>
      </c>
      <c r="D25" s="841"/>
      <c r="E25" s="842"/>
      <c r="F25" s="841" t="s">
        <v>280</v>
      </c>
      <c r="G25" s="842"/>
      <c r="H25" s="308"/>
      <c r="I25" s="125"/>
    </row>
    <row r="26" spans="1:10" s="313" customFormat="1" ht="24">
      <c r="A26" s="311" t="s">
        <v>7</v>
      </c>
      <c r="B26" s="482" t="s">
        <v>170</v>
      </c>
      <c r="C26" s="482">
        <v>518748</v>
      </c>
      <c r="D26" s="482">
        <v>495088</v>
      </c>
      <c r="E26" s="482">
        <v>507124</v>
      </c>
      <c r="F26" s="482">
        <v>500384</v>
      </c>
      <c r="G26" s="482">
        <v>497267</v>
      </c>
      <c r="H26" s="483">
        <v>2518611</v>
      </c>
      <c r="I26" s="312"/>
    </row>
    <row r="27" spans="1:10" ht="24">
      <c r="A27" s="310" t="s">
        <v>351</v>
      </c>
      <c r="B27" s="484" t="s">
        <v>170</v>
      </c>
      <c r="C27" s="485" t="s">
        <v>170</v>
      </c>
      <c r="D27" s="485" t="s">
        <v>170</v>
      </c>
      <c r="E27" s="485" t="s">
        <v>170</v>
      </c>
      <c r="F27" s="485" t="s">
        <v>170</v>
      </c>
      <c r="G27" s="485" t="s">
        <v>170</v>
      </c>
      <c r="H27" s="486">
        <v>-124537</v>
      </c>
      <c r="I27" s="125"/>
    </row>
    <row r="28" spans="1:10" ht="38.25" customHeight="1">
      <c r="A28" s="850" t="s">
        <v>551</v>
      </c>
      <c r="B28" s="850"/>
      <c r="C28" s="850"/>
      <c r="D28" s="850"/>
      <c r="E28" s="850"/>
      <c r="F28" s="850"/>
      <c r="G28" s="850"/>
      <c r="H28" s="850"/>
      <c r="I28" s="125"/>
    </row>
    <row r="29" spans="1:10" ht="136.5" customHeight="1">
      <c r="A29" s="843" t="s">
        <v>567</v>
      </c>
      <c r="B29" s="844"/>
      <c r="C29" s="844"/>
      <c r="D29" s="844"/>
      <c r="E29" s="844"/>
      <c r="F29" s="844"/>
      <c r="G29" s="844"/>
      <c r="H29" s="844"/>
    </row>
    <row r="30" spans="1:10">
      <c r="A30" s="127"/>
    </row>
    <row r="31" spans="1:10">
      <c r="A31" s="127"/>
    </row>
    <row r="32" spans="1:10">
      <c r="A32" s="127"/>
    </row>
  </sheetData>
  <mergeCells count="10">
    <mergeCell ref="C25:E25"/>
    <mergeCell ref="F25:G25"/>
    <mergeCell ref="A29:H29"/>
    <mergeCell ref="A1:B1"/>
    <mergeCell ref="A2:H2"/>
    <mergeCell ref="A3:A5"/>
    <mergeCell ref="B3:H3"/>
    <mergeCell ref="B5:H5"/>
    <mergeCell ref="C24:G24"/>
    <mergeCell ref="A28:H28"/>
  </mergeCells>
  <phoneticPr fontId="42" type="noConversion"/>
  <hyperlinks>
    <hyperlink ref="A1" location="Inhalt!A1" display="Zurück zum Inhalt"/>
    <hyperlink ref="A1:B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Q51"/>
  <sheetViews>
    <sheetView zoomScaleNormal="100" workbookViewId="0">
      <selection sqref="A1:C1"/>
    </sheetView>
  </sheetViews>
  <sheetFormatPr baseColWidth="10" defaultColWidth="10.85546875" defaultRowHeight="12.75"/>
  <cols>
    <col min="1" max="1" width="6.5703125" customWidth="1"/>
    <col min="2" max="12" width="7.5703125" customWidth="1"/>
    <col min="13" max="13" width="13.42578125" style="29" bestFit="1" customWidth="1"/>
    <col min="14" max="16384" width="10.85546875" style="29"/>
  </cols>
  <sheetData>
    <row r="1" spans="1:17" ht="25.5" customHeight="1">
      <c r="A1" s="744" t="s">
        <v>259</v>
      </c>
      <c r="B1" s="744"/>
      <c r="C1" s="744"/>
    </row>
    <row r="2" spans="1:17" ht="31.5" customHeight="1">
      <c r="A2" s="836" t="s">
        <v>460</v>
      </c>
      <c r="B2" s="836"/>
      <c r="C2" s="836"/>
      <c r="D2" s="836"/>
      <c r="E2" s="836"/>
      <c r="F2" s="836"/>
      <c r="G2" s="836"/>
      <c r="H2" s="836"/>
      <c r="I2" s="836"/>
      <c r="J2" s="836"/>
      <c r="K2" s="836"/>
      <c r="L2" s="836"/>
    </row>
    <row r="3" spans="1:17" ht="20.25" customHeight="1">
      <c r="A3" s="754" t="s">
        <v>231</v>
      </c>
      <c r="B3" s="762" t="s">
        <v>180</v>
      </c>
      <c r="C3" s="763"/>
      <c r="D3" s="763"/>
      <c r="E3" s="763"/>
      <c r="F3" s="763"/>
      <c r="G3" s="763"/>
      <c r="H3" s="763"/>
      <c r="I3" s="763"/>
      <c r="J3" s="763"/>
      <c r="K3" s="763"/>
      <c r="L3" s="763"/>
      <c r="M3" s="28"/>
      <c r="N3" s="163"/>
      <c r="O3"/>
      <c r="P3"/>
    </row>
    <row r="4" spans="1:17" ht="13.5">
      <c r="A4" s="853"/>
      <c r="B4" s="82">
        <v>1995</v>
      </c>
      <c r="C4" s="82">
        <v>2000</v>
      </c>
      <c r="D4" s="82">
        <v>2005</v>
      </c>
      <c r="E4" s="82">
        <v>2006</v>
      </c>
      <c r="F4" s="82">
        <v>2007</v>
      </c>
      <c r="G4" s="83">
        <v>2008</v>
      </c>
      <c r="H4" s="84">
        <v>2009</v>
      </c>
      <c r="I4" s="84">
        <v>2010</v>
      </c>
      <c r="J4" s="84">
        <v>2011</v>
      </c>
      <c r="K4" s="87">
        <v>2012</v>
      </c>
      <c r="L4" s="87" t="s">
        <v>91</v>
      </c>
      <c r="M4" s="28"/>
      <c r="N4"/>
      <c r="O4"/>
      <c r="P4"/>
    </row>
    <row r="5" spans="1:17">
      <c r="A5" s="418"/>
      <c r="B5" s="851" t="s">
        <v>93</v>
      </c>
      <c r="C5" s="852"/>
      <c r="D5" s="852"/>
      <c r="E5" s="852"/>
      <c r="F5" s="852"/>
      <c r="G5" s="852"/>
      <c r="H5" s="852"/>
      <c r="I5" s="852"/>
      <c r="J5" s="852"/>
      <c r="K5" s="852"/>
      <c r="L5" s="852"/>
      <c r="M5" s="28"/>
      <c r="N5" s="53"/>
      <c r="O5" s="78"/>
      <c r="P5"/>
    </row>
    <row r="6" spans="1:17">
      <c r="A6" s="33" t="s">
        <v>232</v>
      </c>
      <c r="B6" s="187">
        <v>31.168930523626099</v>
      </c>
      <c r="C6" s="190">
        <v>31.311538473766369</v>
      </c>
      <c r="D6" s="190">
        <v>33.065139158503321</v>
      </c>
      <c r="E6" s="190">
        <v>33.973760374918072</v>
      </c>
      <c r="F6" s="195">
        <v>35.183750276732347</v>
      </c>
      <c r="G6" s="190">
        <v>38.42414462570283</v>
      </c>
      <c r="H6" s="190">
        <v>39.07625514703976</v>
      </c>
      <c r="I6" s="196">
        <v>38.680815459910747</v>
      </c>
      <c r="J6" s="196">
        <v>38.394750437592052</v>
      </c>
      <c r="K6" s="196">
        <v>40.603563749698566</v>
      </c>
      <c r="L6" s="415">
        <v>40.727786638033102</v>
      </c>
      <c r="M6" s="36"/>
    </row>
    <row r="7" spans="1:17" ht="12" customHeight="1">
      <c r="A7" s="85" t="s">
        <v>346</v>
      </c>
      <c r="B7" s="188">
        <v>30.836636445092413</v>
      </c>
      <c r="C7" s="189">
        <v>31.781468766682146</v>
      </c>
      <c r="D7" s="189">
        <v>32.904882388714121</v>
      </c>
      <c r="E7" s="189">
        <v>33.724780757091672</v>
      </c>
      <c r="F7" s="189">
        <v>35.435446761965828</v>
      </c>
      <c r="G7" s="189">
        <v>39.351345475790943</v>
      </c>
      <c r="H7" s="189">
        <v>39.649890175276461</v>
      </c>
      <c r="I7" s="189">
        <v>39.199875949759658</v>
      </c>
      <c r="J7" s="189">
        <v>38.972869709518832</v>
      </c>
      <c r="K7" s="189">
        <v>41.5</v>
      </c>
      <c r="L7" s="381">
        <v>41.367335511200281</v>
      </c>
      <c r="M7" s="36"/>
      <c r="N7" s="164"/>
      <c r="O7" s="164"/>
      <c r="P7" s="164"/>
      <c r="Q7" s="164"/>
    </row>
    <row r="8" spans="1:17" ht="12" customHeight="1">
      <c r="A8" s="33" t="s">
        <v>347</v>
      </c>
      <c r="B8" s="187">
        <v>36.129241855931951</v>
      </c>
      <c r="C8" s="190">
        <v>32.354288093255619</v>
      </c>
      <c r="D8" s="190">
        <v>32.845742111263547</v>
      </c>
      <c r="E8" s="190">
        <v>34.320387382181217</v>
      </c>
      <c r="F8" s="195">
        <v>33.614109448804754</v>
      </c>
      <c r="G8" s="190">
        <v>34.770006517339553</v>
      </c>
      <c r="H8" s="190">
        <v>35.424512012629293</v>
      </c>
      <c r="I8" s="196">
        <v>35.690554474875626</v>
      </c>
      <c r="J8" s="196">
        <v>34.281085727510167</v>
      </c>
      <c r="K8" s="196">
        <v>34.5</v>
      </c>
      <c r="L8" s="415">
        <v>35.338690738294439</v>
      </c>
      <c r="M8" s="36"/>
      <c r="N8" s="165"/>
      <c r="O8" s="165"/>
      <c r="P8" s="165"/>
      <c r="Q8" s="165"/>
    </row>
    <row r="9" spans="1:17">
      <c r="A9" s="85" t="s">
        <v>348</v>
      </c>
      <c r="B9" s="188">
        <v>27.761681153628402</v>
      </c>
      <c r="C9" s="189">
        <v>26.923076923076923</v>
      </c>
      <c r="D9" s="189">
        <v>34.493972081218274</v>
      </c>
      <c r="E9" s="189">
        <v>35.235370330382203</v>
      </c>
      <c r="F9" s="189">
        <v>35.693324455623781</v>
      </c>
      <c r="G9" s="189">
        <v>37.059895240264176</v>
      </c>
      <c r="H9" s="189">
        <v>39.935584371842367</v>
      </c>
      <c r="I9" s="189">
        <v>38.673806406222518</v>
      </c>
      <c r="J9" s="189">
        <v>38.684375841335367</v>
      </c>
      <c r="K9" s="189">
        <v>39.96375901539345</v>
      </c>
      <c r="L9" s="381">
        <v>41.152452594213827</v>
      </c>
      <c r="M9" s="36"/>
      <c r="N9" s="165"/>
      <c r="O9" s="165"/>
      <c r="P9" s="165"/>
      <c r="Q9" s="165"/>
    </row>
    <row r="10" spans="1:17">
      <c r="A10" s="33" t="s">
        <v>294</v>
      </c>
      <c r="B10" s="187">
        <v>34.298690889660698</v>
      </c>
      <c r="C10" s="190">
        <v>34.158314116760657</v>
      </c>
      <c r="D10" s="190">
        <v>33.807333898099962</v>
      </c>
      <c r="E10" s="190">
        <v>34.769780585106389</v>
      </c>
      <c r="F10" s="195">
        <v>36.942568276209251</v>
      </c>
      <c r="G10" s="190">
        <v>46.797777814411234</v>
      </c>
      <c r="H10" s="190">
        <v>46.540928644693132</v>
      </c>
      <c r="I10" s="196">
        <v>46.068777905910878</v>
      </c>
      <c r="J10" s="196">
        <v>46.619075692717807</v>
      </c>
      <c r="K10" s="196">
        <v>47.673632836941557</v>
      </c>
      <c r="L10" s="415">
        <v>47.79929013492562</v>
      </c>
      <c r="M10" s="36"/>
    </row>
    <row r="11" spans="1:17">
      <c r="A11" s="85" t="s">
        <v>85</v>
      </c>
      <c r="B11" s="188">
        <v>30.408215955707281</v>
      </c>
      <c r="C11" s="189">
        <v>30.854247672911512</v>
      </c>
      <c r="D11" s="189">
        <v>30.74943584464943</v>
      </c>
      <c r="E11" s="189">
        <v>30.699591648046841</v>
      </c>
      <c r="F11" s="189">
        <v>32.846894933091058</v>
      </c>
      <c r="G11" s="189">
        <v>36.204796276431338</v>
      </c>
      <c r="H11" s="189">
        <v>37.556913390091566</v>
      </c>
      <c r="I11" s="189">
        <v>36.559637986687058</v>
      </c>
      <c r="J11" s="189">
        <v>34.575564535851953</v>
      </c>
      <c r="K11" s="189">
        <v>40.073194329542744</v>
      </c>
      <c r="L11" s="381">
        <v>37.907352362338315</v>
      </c>
      <c r="M11" s="36"/>
    </row>
    <row r="12" spans="1:17">
      <c r="A12" s="33" t="s">
        <v>295</v>
      </c>
      <c r="B12" s="187">
        <v>26.076036077177761</v>
      </c>
      <c r="C12" s="190">
        <v>21.7508896797153</v>
      </c>
      <c r="D12" s="190">
        <v>29.211746522411129</v>
      </c>
      <c r="E12" s="190">
        <v>30.751058175017228</v>
      </c>
      <c r="F12" s="195">
        <v>32.682752137517348</v>
      </c>
      <c r="G12" s="190">
        <v>33.412609004047233</v>
      </c>
      <c r="H12" s="190">
        <v>35.478234445035326</v>
      </c>
      <c r="I12" s="196">
        <v>35.116117850953202</v>
      </c>
      <c r="J12" s="196">
        <v>33.450726772107316</v>
      </c>
      <c r="K12" s="196">
        <v>35.139392030240984</v>
      </c>
      <c r="L12" s="415">
        <v>36.236181390401903</v>
      </c>
      <c r="M12" s="36"/>
    </row>
    <row r="13" spans="1:17">
      <c r="A13" s="85" t="s">
        <v>297</v>
      </c>
      <c r="B13" s="188">
        <v>39.815647482014391</v>
      </c>
      <c r="C13" s="189">
        <v>32.426429761243753</v>
      </c>
      <c r="D13" s="189">
        <v>36.798199152542374</v>
      </c>
      <c r="E13" s="189">
        <v>39.220092531394577</v>
      </c>
      <c r="F13" s="189">
        <v>35.666783339166955</v>
      </c>
      <c r="G13" s="189">
        <v>34.826677478207984</v>
      </c>
      <c r="H13" s="189">
        <v>35.531026252983295</v>
      </c>
      <c r="I13" s="189">
        <v>36.014317296557529</v>
      </c>
      <c r="J13" s="189">
        <v>36.411332633788042</v>
      </c>
      <c r="K13" s="189">
        <v>33.751930005146683</v>
      </c>
      <c r="L13" s="381">
        <v>30.075912760573566</v>
      </c>
      <c r="M13" s="36"/>
    </row>
    <row r="14" spans="1:17">
      <c r="A14" s="33" t="s">
        <v>296</v>
      </c>
      <c r="B14" s="187">
        <v>40.79225884487451</v>
      </c>
      <c r="C14" s="190">
        <v>40.401212969442504</v>
      </c>
      <c r="D14" s="190">
        <v>43.24581430745814</v>
      </c>
      <c r="E14" s="190">
        <v>44.885654885654887</v>
      </c>
      <c r="F14" s="195">
        <v>45.686667882546047</v>
      </c>
      <c r="G14" s="190">
        <v>48.13611491108071</v>
      </c>
      <c r="H14" s="190">
        <v>50.119331742243432</v>
      </c>
      <c r="I14" s="196">
        <v>47.051559123186173</v>
      </c>
      <c r="J14" s="196">
        <v>46.331267118350873</v>
      </c>
      <c r="K14" s="196">
        <v>44.509219088937094</v>
      </c>
      <c r="L14" s="415">
        <v>51.270207852193991</v>
      </c>
      <c r="M14" s="36"/>
    </row>
    <row r="15" spans="1:17">
      <c r="A15" s="85" t="s">
        <v>86</v>
      </c>
      <c r="B15" s="188">
        <v>26.287763529667462</v>
      </c>
      <c r="C15" s="189">
        <v>31.69867611411523</v>
      </c>
      <c r="D15" s="189">
        <v>39.834794335805803</v>
      </c>
      <c r="E15" s="189">
        <v>38.984899328859065</v>
      </c>
      <c r="F15" s="189">
        <v>36.672165920339381</v>
      </c>
      <c r="G15" s="189">
        <v>38.666193685704151</v>
      </c>
      <c r="H15" s="189">
        <v>43.697753396029256</v>
      </c>
      <c r="I15" s="189">
        <v>41.727163689161038</v>
      </c>
      <c r="J15" s="189">
        <v>44.97834017327861</v>
      </c>
      <c r="K15" s="189">
        <v>45.04159435035011</v>
      </c>
      <c r="L15" s="381">
        <v>46.305418719211822</v>
      </c>
      <c r="M15" s="36"/>
    </row>
    <row r="16" spans="1:17">
      <c r="A16" s="33" t="s">
        <v>298</v>
      </c>
      <c r="B16" s="187">
        <v>33.531821646341463</v>
      </c>
      <c r="C16" s="190">
        <v>34.691806882556861</v>
      </c>
      <c r="D16" s="190">
        <v>34.465551082870356</v>
      </c>
      <c r="E16" s="190">
        <v>36.110722284434488</v>
      </c>
      <c r="F16" s="195">
        <v>36.411746394106046</v>
      </c>
      <c r="G16" s="190">
        <v>36.119366773821795</v>
      </c>
      <c r="H16" s="190">
        <v>36.623820325408161</v>
      </c>
      <c r="I16" s="196">
        <v>36.393103260425463</v>
      </c>
      <c r="J16" s="196">
        <v>35.835798816568051</v>
      </c>
      <c r="K16" s="196">
        <v>38.297817846532119</v>
      </c>
      <c r="L16" s="415">
        <v>38.474071315519971</v>
      </c>
      <c r="M16" s="36"/>
    </row>
    <row r="17" spans="1:13">
      <c r="A17" s="85" t="s">
        <v>87</v>
      </c>
      <c r="B17" s="188">
        <v>30.298470027589669</v>
      </c>
      <c r="C17" s="189">
        <v>34.140435835351091</v>
      </c>
      <c r="D17" s="189">
        <v>30.34527476090128</v>
      </c>
      <c r="E17" s="189">
        <v>31.509041446631457</v>
      </c>
      <c r="F17" s="189">
        <v>32.796334614247705</v>
      </c>
      <c r="G17" s="189">
        <v>32.429378531073446</v>
      </c>
      <c r="H17" s="189">
        <v>35.957252704287761</v>
      </c>
      <c r="I17" s="189">
        <v>37.348883515858347</v>
      </c>
      <c r="J17" s="189">
        <v>36.875167067628979</v>
      </c>
      <c r="K17" s="189">
        <v>39.750418505554705</v>
      </c>
      <c r="L17" s="381">
        <v>41.889858561540777</v>
      </c>
      <c r="M17" s="36"/>
    </row>
    <row r="18" spans="1:13">
      <c r="A18" s="33" t="s">
        <v>88</v>
      </c>
      <c r="B18" s="187">
        <v>33.224657671665746</v>
      </c>
      <c r="C18" s="190">
        <v>33.919656786271453</v>
      </c>
      <c r="D18" s="190">
        <v>33.22406478981874</v>
      </c>
      <c r="E18" s="190">
        <v>32.103245800032617</v>
      </c>
      <c r="F18" s="195">
        <v>32.871220352954403</v>
      </c>
      <c r="G18" s="190">
        <v>37.48784965979047</v>
      </c>
      <c r="H18" s="190">
        <v>37.245283018867923</v>
      </c>
      <c r="I18" s="196">
        <v>38.398476583933125</v>
      </c>
      <c r="J18" s="196">
        <v>37.143086300930385</v>
      </c>
      <c r="K18" s="196">
        <v>37.19408565601632</v>
      </c>
      <c r="L18" s="415">
        <v>36.026098255508558</v>
      </c>
      <c r="M18" s="36"/>
    </row>
    <row r="19" spans="1:13">
      <c r="A19" s="85" t="s">
        <v>299</v>
      </c>
      <c r="B19" s="188">
        <v>25.53947621182045</v>
      </c>
      <c r="C19" s="189">
        <v>26.144166403309676</v>
      </c>
      <c r="D19" s="189">
        <v>31.372137003572181</v>
      </c>
      <c r="E19" s="189">
        <v>34.071915256041734</v>
      </c>
      <c r="F19" s="189">
        <v>36.208230198019805</v>
      </c>
      <c r="G19" s="189">
        <v>37.585746838731005</v>
      </c>
      <c r="H19" s="189">
        <v>37.806882946076279</v>
      </c>
      <c r="I19" s="189">
        <v>37.295476419634269</v>
      </c>
      <c r="J19" s="189">
        <v>38.195419974232159</v>
      </c>
      <c r="K19" s="189">
        <v>40.325084622106097</v>
      </c>
      <c r="L19" s="381">
        <v>41.395971274518196</v>
      </c>
      <c r="M19" s="36"/>
    </row>
    <row r="20" spans="1:13">
      <c r="A20" s="33" t="s">
        <v>300</v>
      </c>
      <c r="B20" s="187">
        <v>35.464039076974899</v>
      </c>
      <c r="C20" s="190">
        <v>39.134589134589135</v>
      </c>
      <c r="D20" s="190">
        <v>37.530652979754777</v>
      </c>
      <c r="E20" s="190">
        <v>35.142454160789846</v>
      </c>
      <c r="F20" s="195">
        <v>35.558214545832897</v>
      </c>
      <c r="G20" s="190">
        <v>38.417316536692667</v>
      </c>
      <c r="H20" s="190">
        <v>38.753478552921983</v>
      </c>
      <c r="I20" s="196">
        <v>37.800640765308422</v>
      </c>
      <c r="J20" s="196">
        <v>39.511993382961123</v>
      </c>
      <c r="K20" s="196">
        <v>40.621730031391699</v>
      </c>
      <c r="L20" s="415">
        <v>42.076906365413862</v>
      </c>
      <c r="M20" s="36"/>
    </row>
    <row r="21" spans="1:13">
      <c r="A21" s="85" t="s">
        <v>89</v>
      </c>
      <c r="B21" s="188">
        <v>19.48011274663326</v>
      </c>
      <c r="C21" s="189">
        <v>25.845697329376854</v>
      </c>
      <c r="D21" s="189">
        <v>26.550802139037433</v>
      </c>
      <c r="E21" s="189">
        <v>26.279770052012047</v>
      </c>
      <c r="F21" s="189">
        <v>27.647221454243848</v>
      </c>
      <c r="G21" s="189">
        <v>36.692100538599639</v>
      </c>
      <c r="H21" s="189">
        <v>35.983590545028328</v>
      </c>
      <c r="I21" s="189">
        <v>40.062597809076685</v>
      </c>
      <c r="J21" s="189">
        <v>41.070805720265085</v>
      </c>
      <c r="K21" s="189">
        <v>42.149349492069149</v>
      </c>
      <c r="L21" s="381">
        <v>45.736833075999314</v>
      </c>
      <c r="M21" s="36"/>
    </row>
    <row r="22" spans="1:13">
      <c r="A22" s="33" t="s">
        <v>301</v>
      </c>
      <c r="B22" s="187">
        <v>34.388947927736453</v>
      </c>
      <c r="C22" s="190">
        <v>29.106756231610504</v>
      </c>
      <c r="D22" s="190">
        <v>29.563691073219662</v>
      </c>
      <c r="E22" s="190">
        <v>30.489247311827956</v>
      </c>
      <c r="F22" s="195">
        <v>29.495850721926413</v>
      </c>
      <c r="G22" s="190">
        <v>31.753715087855173</v>
      </c>
      <c r="H22" s="190">
        <v>32.688749074759436</v>
      </c>
      <c r="I22" s="196">
        <v>33.672110118900783</v>
      </c>
      <c r="J22" s="196">
        <v>30.743085948412329</v>
      </c>
      <c r="K22" s="196">
        <v>31.161023470565603</v>
      </c>
      <c r="L22" s="415">
        <v>33.837053238554454</v>
      </c>
      <c r="M22" s="36"/>
    </row>
    <row r="23" spans="1:13" ht="12.75" customHeight="1">
      <c r="A23" s="85" t="s">
        <v>90</v>
      </c>
      <c r="B23" s="188">
        <v>47.59299781181619</v>
      </c>
      <c r="C23" s="189">
        <v>41.675734494015231</v>
      </c>
      <c r="D23" s="189">
        <v>40.673131774101542</v>
      </c>
      <c r="E23" s="189">
        <v>42.111464592906799</v>
      </c>
      <c r="F23" s="189">
        <v>41.975176546115982</v>
      </c>
      <c r="G23" s="189">
        <v>41.996047430830039</v>
      </c>
      <c r="H23" s="189">
        <v>41.368523949169109</v>
      </c>
      <c r="I23" s="189">
        <v>39.563708477937531</v>
      </c>
      <c r="J23" s="189">
        <v>37.940528634361229</v>
      </c>
      <c r="K23" s="189">
        <v>38.574817157541013</v>
      </c>
      <c r="L23" s="381">
        <v>39.454716389846446</v>
      </c>
    </row>
    <row r="24" spans="1:13" ht="14.25" customHeight="1">
      <c r="A24" s="33" t="s">
        <v>302</v>
      </c>
      <c r="B24" s="187">
        <v>44.593400117855033</v>
      </c>
      <c r="C24" s="190">
        <v>47.826686904926177</v>
      </c>
      <c r="D24" s="190">
        <v>42.213467930567525</v>
      </c>
      <c r="E24" s="190">
        <v>40.580441640378552</v>
      </c>
      <c r="F24" s="195">
        <v>43.674558960074279</v>
      </c>
      <c r="G24" s="190">
        <v>46.124206708975521</v>
      </c>
      <c r="H24" s="190">
        <v>45.682392586352151</v>
      </c>
      <c r="I24" s="196">
        <v>43.976463301331684</v>
      </c>
      <c r="J24" s="196">
        <v>43.285864474816016</v>
      </c>
      <c r="K24" s="196">
        <v>44.500256278831365</v>
      </c>
      <c r="L24" s="415">
        <v>43.859124014766039</v>
      </c>
    </row>
    <row r="25" spans="1:13">
      <c r="A25" s="140" t="s">
        <v>257</v>
      </c>
      <c r="B25" s="188">
        <v>30.72961373390558</v>
      </c>
      <c r="C25" s="189">
        <v>28.996579247434433</v>
      </c>
      <c r="D25" s="189">
        <v>30.959785522788202</v>
      </c>
      <c r="E25" s="189">
        <v>32.773109243697476</v>
      </c>
      <c r="F25" s="189">
        <v>33.185535520740963</v>
      </c>
      <c r="G25" s="189">
        <v>35.261317455817029</v>
      </c>
      <c r="H25" s="189">
        <v>34.816660733357068</v>
      </c>
      <c r="I25" s="189">
        <v>34.54091193004372</v>
      </c>
      <c r="J25" s="189">
        <v>33.957508102268633</v>
      </c>
      <c r="K25" s="189">
        <v>34.458672875436555</v>
      </c>
      <c r="L25" s="382">
        <v>34.420913973046915</v>
      </c>
    </row>
    <row r="26" spans="1:13" ht="12.75" customHeight="1">
      <c r="A26" s="418"/>
      <c r="B26" s="851" t="s">
        <v>568</v>
      </c>
      <c r="C26" s="852"/>
      <c r="D26" s="852"/>
      <c r="E26" s="852"/>
      <c r="F26" s="852"/>
      <c r="G26" s="852"/>
      <c r="H26" s="852"/>
      <c r="I26" s="852"/>
      <c r="J26" s="852"/>
      <c r="K26" s="852"/>
      <c r="L26" s="852"/>
    </row>
    <row r="27" spans="1:13">
      <c r="A27" s="33" t="s">
        <v>232</v>
      </c>
      <c r="B27" s="57">
        <v>82.735792541147575</v>
      </c>
      <c r="C27" s="71">
        <v>100</v>
      </c>
      <c r="D27" s="71">
        <v>119.50714307472052</v>
      </c>
      <c r="E27" s="71">
        <v>118.94869373622913</v>
      </c>
      <c r="F27" s="74">
        <v>129.09317981053337</v>
      </c>
      <c r="G27" s="71">
        <v>154.73514270919003</v>
      </c>
      <c r="H27" s="71">
        <v>168.33693786997267</v>
      </c>
      <c r="I27" s="168">
        <v>174.62000060921744</v>
      </c>
      <c r="J27" s="168">
        <v>202.23176662909825</v>
      </c>
      <c r="K27" s="168">
        <v>203.17909977966636</v>
      </c>
      <c r="L27" s="355">
        <v>209.50988455329133</v>
      </c>
    </row>
    <row r="28" spans="1:13">
      <c r="A28" s="85" t="s">
        <v>346</v>
      </c>
      <c r="B28" s="81">
        <v>83.185393565302888</v>
      </c>
      <c r="C28" s="108">
        <v>100</v>
      </c>
      <c r="D28" s="108">
        <v>119.70011471022013</v>
      </c>
      <c r="E28" s="108">
        <v>118.63221718468347</v>
      </c>
      <c r="F28" s="108">
        <v>128.29791882886329</v>
      </c>
      <c r="G28" s="108">
        <v>158.20178073960781</v>
      </c>
      <c r="H28" s="108">
        <v>171.07800294969138</v>
      </c>
      <c r="I28" s="108">
        <v>179.51603211886166</v>
      </c>
      <c r="J28" s="108">
        <v>214.23635767739117</v>
      </c>
      <c r="K28" s="108">
        <v>216.19599060468673</v>
      </c>
      <c r="L28" s="154">
        <v>224.97541923854266</v>
      </c>
    </row>
    <row r="29" spans="1:13">
      <c r="A29" s="33" t="s">
        <v>347</v>
      </c>
      <c r="B29" s="57">
        <v>78.70423985073667</v>
      </c>
      <c r="C29" s="71">
        <v>100</v>
      </c>
      <c r="D29" s="71">
        <v>109.36112719552209</v>
      </c>
      <c r="E29" s="71">
        <v>110.80872418452037</v>
      </c>
      <c r="F29" s="74">
        <v>120.41433442707327</v>
      </c>
      <c r="G29" s="71">
        <v>130.43170559094125</v>
      </c>
      <c r="H29" s="71">
        <v>138.59615260889146</v>
      </c>
      <c r="I29" s="168">
        <v>133.39123721289326</v>
      </c>
      <c r="J29" s="168">
        <v>133.42340603487099</v>
      </c>
      <c r="K29" s="168">
        <v>127.54937914173583</v>
      </c>
      <c r="L29" s="355">
        <v>123.92073602264686</v>
      </c>
    </row>
    <row r="30" spans="1:13">
      <c r="A30" s="85" t="s">
        <v>348</v>
      </c>
      <c r="B30" s="81">
        <v>85.796624125154381</v>
      </c>
      <c r="C30" s="108">
        <v>100</v>
      </c>
      <c r="D30" s="108">
        <v>134.28365582544257</v>
      </c>
      <c r="E30" s="108">
        <v>134.35570193495266</v>
      </c>
      <c r="F30" s="108">
        <v>148.97076986414163</v>
      </c>
      <c r="G30" s="108">
        <v>167.48662000823384</v>
      </c>
      <c r="H30" s="108">
        <v>195.25524907369288</v>
      </c>
      <c r="I30" s="108">
        <v>203.67435158501439</v>
      </c>
      <c r="J30" s="108">
        <v>221.8299711815562</v>
      </c>
      <c r="K30" s="108">
        <v>226.06010703993414</v>
      </c>
      <c r="L30" s="154">
        <v>230.29024289831204</v>
      </c>
    </row>
    <row r="31" spans="1:13">
      <c r="A31" s="33" t="s">
        <v>294</v>
      </c>
      <c r="B31" s="57">
        <v>85.809772074059225</v>
      </c>
      <c r="C31" s="71">
        <v>100</v>
      </c>
      <c r="D31" s="71">
        <v>112.03128133146181</v>
      </c>
      <c r="E31" s="71">
        <v>111.85081211148989</v>
      </c>
      <c r="F31" s="74">
        <v>117.71940378316958</v>
      </c>
      <c r="G31" s="71">
        <v>189.74667468752088</v>
      </c>
      <c r="H31" s="71">
        <v>203.20165764320569</v>
      </c>
      <c r="I31" s="168">
        <v>208.27484793797203</v>
      </c>
      <c r="J31" s="168">
        <v>243.13214357329053</v>
      </c>
      <c r="K31" s="168">
        <v>254.63538533520483</v>
      </c>
      <c r="L31" s="355">
        <v>249.34162154936166</v>
      </c>
    </row>
    <row r="32" spans="1:13">
      <c r="A32" s="85" t="s">
        <v>85</v>
      </c>
      <c r="B32" s="81">
        <v>80.959291224318335</v>
      </c>
      <c r="C32" s="108">
        <v>100</v>
      </c>
      <c r="D32" s="108">
        <v>118.6435499885435</v>
      </c>
      <c r="E32" s="108">
        <v>121.7291682578477</v>
      </c>
      <c r="F32" s="108">
        <v>132.54410753837928</v>
      </c>
      <c r="G32" s="108">
        <v>152.08890246696708</v>
      </c>
      <c r="H32" s="108">
        <v>169.47223707324522</v>
      </c>
      <c r="I32" s="108">
        <v>180.79890017566638</v>
      </c>
      <c r="J32" s="108">
        <v>226.75475444894221</v>
      </c>
      <c r="K32" s="108">
        <v>218.27694187733903</v>
      </c>
      <c r="L32" s="154">
        <v>213.31245703811197</v>
      </c>
    </row>
    <row r="33" spans="1:12">
      <c r="A33" s="33" t="s">
        <v>295</v>
      </c>
      <c r="B33" s="57">
        <v>99.650959860383949</v>
      </c>
      <c r="C33" s="71">
        <v>100</v>
      </c>
      <c r="D33" s="71">
        <v>131.93717277486911</v>
      </c>
      <c r="E33" s="71">
        <v>136.30017452006982</v>
      </c>
      <c r="F33" s="74">
        <v>159.27137870855148</v>
      </c>
      <c r="G33" s="71">
        <v>174.69458987783594</v>
      </c>
      <c r="H33" s="71">
        <v>203.75218150087261</v>
      </c>
      <c r="I33" s="168">
        <v>221.00785340314135</v>
      </c>
      <c r="J33" s="168">
        <v>227.92321116928446</v>
      </c>
      <c r="K33" s="168">
        <v>243.34642233856894</v>
      </c>
      <c r="L33" s="355">
        <v>245.26614310645724</v>
      </c>
    </row>
    <row r="34" spans="1:12">
      <c r="A34" s="85" t="s">
        <v>297</v>
      </c>
      <c r="B34" s="81">
        <v>75.813356164383563</v>
      </c>
      <c r="C34" s="108">
        <v>100</v>
      </c>
      <c r="D34" s="108">
        <v>118.96404109589041</v>
      </c>
      <c r="E34" s="108">
        <v>127.01198630136987</v>
      </c>
      <c r="F34" s="108">
        <v>130.86472602739727</v>
      </c>
      <c r="G34" s="108">
        <v>147.08904109589039</v>
      </c>
      <c r="H34" s="108">
        <v>152.95376712328766</v>
      </c>
      <c r="I34" s="108">
        <v>146.44691780821915</v>
      </c>
      <c r="J34" s="108">
        <v>148.54452054794521</v>
      </c>
      <c r="K34" s="108">
        <v>140.36815068493152</v>
      </c>
      <c r="L34" s="154">
        <v>106.84931506849315</v>
      </c>
    </row>
    <row r="35" spans="1:12">
      <c r="A35" s="33" t="s">
        <v>296</v>
      </c>
      <c r="B35" s="57">
        <v>77.886836027713628</v>
      </c>
      <c r="C35" s="71">
        <v>100</v>
      </c>
      <c r="D35" s="71">
        <v>131.23556581986142</v>
      </c>
      <c r="E35" s="71">
        <v>124.65357967667437</v>
      </c>
      <c r="F35" s="74">
        <v>144.63048498845265</v>
      </c>
      <c r="G35" s="71">
        <v>162.52886836027713</v>
      </c>
      <c r="H35" s="71">
        <v>169.7459584295612</v>
      </c>
      <c r="I35" s="168">
        <v>175.98152424942265</v>
      </c>
      <c r="J35" s="168">
        <v>185.56581986143189</v>
      </c>
      <c r="K35" s="168">
        <v>189.54965357967669</v>
      </c>
      <c r="L35" s="355">
        <v>192.26327944572748</v>
      </c>
    </row>
    <row r="36" spans="1:12">
      <c r="A36" s="85" t="s">
        <v>86</v>
      </c>
      <c r="B36" s="81">
        <v>71.147058823529406</v>
      </c>
      <c r="C36" s="108">
        <v>100</v>
      </c>
      <c r="D36" s="108">
        <v>139</v>
      </c>
      <c r="E36" s="108">
        <v>136.67647058823528</v>
      </c>
      <c r="F36" s="108">
        <v>137.29411764705884</v>
      </c>
      <c r="G36" s="108">
        <v>160.29411764705884</v>
      </c>
      <c r="H36" s="108">
        <v>196.79411764705884</v>
      </c>
      <c r="I36" s="108">
        <v>194.41176470588235</v>
      </c>
      <c r="J36" s="108">
        <v>232.08823529411765</v>
      </c>
      <c r="K36" s="108">
        <v>221.35294117647058</v>
      </c>
      <c r="L36" s="154">
        <v>229.47058823529414</v>
      </c>
    </row>
    <row r="37" spans="1:12">
      <c r="A37" s="33" t="s">
        <v>298</v>
      </c>
      <c r="B37" s="57">
        <v>85.778698513282961</v>
      </c>
      <c r="C37" s="71">
        <v>100</v>
      </c>
      <c r="D37" s="71">
        <v>126.24908603460882</v>
      </c>
      <c r="E37" s="71">
        <v>125.7494516207653</v>
      </c>
      <c r="F37" s="74">
        <v>128.28418230563003</v>
      </c>
      <c r="G37" s="71">
        <v>145.13770411893736</v>
      </c>
      <c r="H37" s="71">
        <v>159.3711918108701</v>
      </c>
      <c r="I37" s="168">
        <v>162.81988788691203</v>
      </c>
      <c r="J37" s="168">
        <v>177.12649281013893</v>
      </c>
      <c r="K37" s="168">
        <v>182.22032659029978</v>
      </c>
      <c r="L37" s="355">
        <v>201.43797221545211</v>
      </c>
    </row>
    <row r="38" spans="1:12">
      <c r="A38" s="85" t="s">
        <v>87</v>
      </c>
      <c r="B38" s="81">
        <v>61.19554204660588</v>
      </c>
      <c r="C38" s="108">
        <v>100</v>
      </c>
      <c r="D38" s="108">
        <v>94.832826747720361</v>
      </c>
      <c r="E38" s="108">
        <v>99.746707193515704</v>
      </c>
      <c r="F38" s="108">
        <v>112.41134751773049</v>
      </c>
      <c r="G38" s="108">
        <v>116.31205673758865</v>
      </c>
      <c r="H38" s="108">
        <v>139.76697061803443</v>
      </c>
      <c r="I38" s="108">
        <v>133.02938196555218</v>
      </c>
      <c r="J38" s="108">
        <v>139.76697061803443</v>
      </c>
      <c r="K38" s="108">
        <v>132.32016210739616</v>
      </c>
      <c r="L38" s="154">
        <v>141.03343465045592</v>
      </c>
    </row>
    <row r="39" spans="1:12">
      <c r="A39" s="33" t="s">
        <v>88</v>
      </c>
      <c r="B39" s="57">
        <v>76.16419454984478</v>
      </c>
      <c r="C39" s="71">
        <v>100</v>
      </c>
      <c r="D39" s="71">
        <v>99.057146142347946</v>
      </c>
      <c r="E39" s="71">
        <v>90.525468552374377</v>
      </c>
      <c r="F39" s="74">
        <v>100.87386455099458</v>
      </c>
      <c r="G39" s="71">
        <v>119.73094170403587</v>
      </c>
      <c r="H39" s="71">
        <v>124.83615039668851</v>
      </c>
      <c r="I39" s="168">
        <v>136.79429688398298</v>
      </c>
      <c r="J39" s="168">
        <v>159.74473956536735</v>
      </c>
      <c r="K39" s="168">
        <v>150.98309761986891</v>
      </c>
      <c r="L39" s="355">
        <v>149.83327584224446</v>
      </c>
    </row>
    <row r="40" spans="1:12">
      <c r="A40" s="85" t="s">
        <v>299</v>
      </c>
      <c r="B40" s="81">
        <v>87.659340659340657</v>
      </c>
      <c r="C40" s="108">
        <v>100</v>
      </c>
      <c r="D40" s="108">
        <v>139.45604395604397</v>
      </c>
      <c r="E40" s="108">
        <v>140.67582417582418</v>
      </c>
      <c r="F40" s="108">
        <v>154.31868131868131</v>
      </c>
      <c r="G40" s="108">
        <v>174.91208791208791</v>
      </c>
      <c r="H40" s="108">
        <v>189.53296703296704</v>
      </c>
      <c r="I40" s="108">
        <v>200.13736263736263</v>
      </c>
      <c r="J40" s="108">
        <v>252.47802197802196</v>
      </c>
      <c r="K40" s="108">
        <v>261.17582417582418</v>
      </c>
      <c r="L40" s="154">
        <v>292.33516483516485</v>
      </c>
    </row>
    <row r="41" spans="1:12">
      <c r="A41" s="33" t="s">
        <v>300</v>
      </c>
      <c r="B41" s="57">
        <v>73.439134984304161</v>
      </c>
      <c r="C41" s="71">
        <v>100</v>
      </c>
      <c r="D41" s="71">
        <v>114.77153819323334</v>
      </c>
      <c r="E41" s="71">
        <v>108.6327171259156</v>
      </c>
      <c r="F41" s="74">
        <v>119.20125566794559</v>
      </c>
      <c r="G41" s="71">
        <v>134.02511335891177</v>
      </c>
      <c r="H41" s="71">
        <v>140.8615277293338</v>
      </c>
      <c r="I41" s="168">
        <v>146.09347750261597</v>
      </c>
      <c r="J41" s="168">
        <v>166.62016044645972</v>
      </c>
      <c r="K41" s="168">
        <v>162.4869201255668</v>
      </c>
      <c r="L41" s="355">
        <v>168.88733868154867</v>
      </c>
    </row>
    <row r="42" spans="1:12">
      <c r="A42" s="85" t="s">
        <v>89</v>
      </c>
      <c r="B42" s="81">
        <v>71.412169919632603</v>
      </c>
      <c r="C42" s="108">
        <v>100</v>
      </c>
      <c r="D42" s="108">
        <v>114.0068886337543</v>
      </c>
      <c r="E42" s="108">
        <v>110.21814006888633</v>
      </c>
      <c r="F42" s="108">
        <v>114.81056257175659</v>
      </c>
      <c r="G42" s="108">
        <v>187.71526980482204</v>
      </c>
      <c r="H42" s="108">
        <v>211.48105625717565</v>
      </c>
      <c r="I42" s="108">
        <v>264.52353616532724</v>
      </c>
      <c r="J42" s="108">
        <v>270.37887485648685</v>
      </c>
      <c r="K42" s="108">
        <v>271.52698048220441</v>
      </c>
      <c r="L42" s="154">
        <v>306.08495981630307</v>
      </c>
    </row>
    <row r="43" spans="1:12">
      <c r="A43" s="33" t="s">
        <v>301</v>
      </c>
      <c r="B43" s="57">
        <v>92.580583635323293</v>
      </c>
      <c r="C43" s="71">
        <v>100</v>
      </c>
      <c r="D43" s="71">
        <v>112.43562845699027</v>
      </c>
      <c r="E43" s="71">
        <v>108.16326530612245</v>
      </c>
      <c r="F43" s="74">
        <v>117.2801831012779</v>
      </c>
      <c r="G43" s="71">
        <v>125.11920656112912</v>
      </c>
      <c r="H43" s="71">
        <v>134.77016975014305</v>
      </c>
      <c r="I43" s="168">
        <v>130.173564753004</v>
      </c>
      <c r="J43" s="168">
        <v>125.9393477016975</v>
      </c>
      <c r="K43" s="168">
        <v>123.57428952889566</v>
      </c>
      <c r="L43" s="355">
        <v>129.83024985695212</v>
      </c>
    </row>
    <row r="44" spans="1:12">
      <c r="A44" s="85" t="s">
        <v>90</v>
      </c>
      <c r="B44" s="81">
        <v>75.718015665796344</v>
      </c>
      <c r="C44" s="108">
        <v>100</v>
      </c>
      <c r="D44" s="108">
        <v>103.42326660864521</v>
      </c>
      <c r="E44" s="108">
        <v>103.68436321438932</v>
      </c>
      <c r="F44" s="108">
        <v>113.80910937046707</v>
      </c>
      <c r="G44" s="108">
        <v>123.29561937917029</v>
      </c>
      <c r="H44" s="108">
        <v>122.77342616768203</v>
      </c>
      <c r="I44" s="108">
        <v>115.75282854656224</v>
      </c>
      <c r="J44" s="108">
        <v>119.93037423846825</v>
      </c>
      <c r="K44" s="108">
        <v>113.22889469103568</v>
      </c>
      <c r="L44" s="154">
        <v>109.57354221061793</v>
      </c>
    </row>
    <row r="45" spans="1:12">
      <c r="A45" s="33" t="s">
        <v>302</v>
      </c>
      <c r="B45" s="57">
        <v>87.334102712060016</v>
      </c>
      <c r="C45" s="71">
        <v>100</v>
      </c>
      <c r="D45" s="71">
        <v>98.932487016733987</v>
      </c>
      <c r="E45" s="71">
        <v>92.787074437391809</v>
      </c>
      <c r="F45" s="74">
        <v>108.56895556837853</v>
      </c>
      <c r="G45" s="71">
        <v>117.42642815926139</v>
      </c>
      <c r="H45" s="71">
        <v>125.15868436237739</v>
      </c>
      <c r="I45" s="168">
        <v>122.90825158684362</v>
      </c>
      <c r="J45" s="168">
        <v>130.66935949221005</v>
      </c>
      <c r="K45" s="168">
        <v>125.24523946912869</v>
      </c>
      <c r="L45" s="355">
        <v>126.83208309290248</v>
      </c>
    </row>
    <row r="46" spans="1:12">
      <c r="A46" s="140" t="s">
        <v>257</v>
      </c>
      <c r="B46" s="185">
        <v>70.389303971686985</v>
      </c>
      <c r="C46" s="186">
        <v>100</v>
      </c>
      <c r="D46" s="186">
        <v>113.52732992528509</v>
      </c>
      <c r="E46" s="186">
        <v>119.62249311836413</v>
      </c>
      <c r="F46" s="186">
        <v>132.441997640582</v>
      </c>
      <c r="G46" s="186">
        <v>146.71647660243806</v>
      </c>
      <c r="H46" s="186">
        <v>153.83405426661423</v>
      </c>
      <c r="I46" s="186">
        <v>152.22178529296107</v>
      </c>
      <c r="J46" s="186">
        <v>148.32874557609125</v>
      </c>
      <c r="K46" s="186">
        <v>139.67754620526938</v>
      </c>
      <c r="L46" s="416">
        <v>133.58238301219032</v>
      </c>
    </row>
    <row r="47" spans="1:12" ht="12.75" customHeight="1">
      <c r="A47" s="418"/>
      <c r="B47" s="851" t="s">
        <v>569</v>
      </c>
      <c r="C47" s="852"/>
      <c r="D47" s="852"/>
      <c r="E47" s="852"/>
      <c r="F47" s="852"/>
      <c r="G47" s="852"/>
      <c r="H47" s="852"/>
      <c r="I47" s="852"/>
      <c r="J47" s="852"/>
      <c r="K47" s="852"/>
      <c r="L47" s="852"/>
    </row>
    <row r="48" spans="1:12">
      <c r="A48" s="33" t="s">
        <v>232</v>
      </c>
      <c r="B48" s="57">
        <v>83.286893895913948</v>
      </c>
      <c r="C48" s="71">
        <v>100</v>
      </c>
      <c r="D48" s="71">
        <v>110</v>
      </c>
      <c r="E48" s="71">
        <v>86.462055431099913</v>
      </c>
      <c r="F48" s="74">
        <v>92.387017940125531</v>
      </c>
      <c r="G48" s="71">
        <v>113</v>
      </c>
      <c r="H48" s="71">
        <v>120</v>
      </c>
      <c r="I48" s="71">
        <v>126</v>
      </c>
      <c r="J48" s="71">
        <v>148</v>
      </c>
      <c r="K48" s="71">
        <v>137</v>
      </c>
      <c r="L48" s="417">
        <v>139</v>
      </c>
    </row>
    <row r="49" spans="1:12" ht="12.75" customHeight="1">
      <c r="A49" s="419"/>
      <c r="B49" s="851" t="s">
        <v>570</v>
      </c>
      <c r="C49" s="852"/>
      <c r="D49" s="852"/>
      <c r="E49" s="852"/>
      <c r="F49" s="852"/>
      <c r="G49" s="852"/>
      <c r="H49" s="852"/>
      <c r="I49" s="852"/>
      <c r="J49" s="852"/>
      <c r="K49" s="852"/>
      <c r="L49" s="852"/>
    </row>
    <row r="50" spans="1:12">
      <c r="A50" s="197" t="s">
        <v>232</v>
      </c>
      <c r="B50" s="161">
        <v>82.735792541147575</v>
      </c>
      <c r="C50" s="228">
        <v>100</v>
      </c>
      <c r="D50" s="228">
        <v>113</v>
      </c>
      <c r="E50" s="228">
        <v>110</v>
      </c>
      <c r="F50" s="266">
        <v>115</v>
      </c>
      <c r="G50" s="228">
        <v>126</v>
      </c>
      <c r="H50" s="228">
        <v>135</v>
      </c>
      <c r="I50" s="229">
        <v>141</v>
      </c>
      <c r="J50" s="229">
        <v>165</v>
      </c>
      <c r="K50" s="229">
        <v>157</v>
      </c>
      <c r="L50" s="417">
        <v>161</v>
      </c>
    </row>
    <row r="51" spans="1:12" ht="35.25" customHeight="1">
      <c r="A51" s="771" t="s">
        <v>613</v>
      </c>
      <c r="B51" s="771"/>
      <c r="C51" s="771"/>
      <c r="D51" s="771"/>
      <c r="E51" s="771"/>
      <c r="F51" s="771"/>
      <c r="G51" s="771"/>
      <c r="H51" s="771"/>
      <c r="I51" s="771"/>
      <c r="J51" s="771"/>
      <c r="K51" s="771"/>
      <c r="L51" s="771"/>
    </row>
  </sheetData>
  <mergeCells count="9">
    <mergeCell ref="A1:C1"/>
    <mergeCell ref="A51:L51"/>
    <mergeCell ref="B5:L5"/>
    <mergeCell ref="B26:L26"/>
    <mergeCell ref="A2:L2"/>
    <mergeCell ref="A3:A4"/>
    <mergeCell ref="B3:L3"/>
    <mergeCell ref="B47:L47"/>
    <mergeCell ref="B49:L49"/>
  </mergeCells>
  <phoneticPr fontId="42" type="noConversion"/>
  <hyperlinks>
    <hyperlink ref="A1" location="Inhalt!A1" display="Zurück zum Inhalt"/>
    <hyperlink ref="A1:B1" location="Inhalt!A1" display="Zurück zum Inhalt"/>
  </hyperlinks>
  <pageMargins left="0.70866141732283472" right="0.70866141732283472" top="0.78740157480314965" bottom="0.78740157480314965" header="0.31496062992125984" footer="0.31496062992125984"/>
  <pageSetup paperSize="9" scale="99" orientation="portrait" r:id="rId1"/>
  <headerFooter scaleWithDoc="0">
    <oddHeader>&amp;CBildungsbericht 2014 - (Web-)Tabellen F2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enableFormatConditionsCalculation="0">
    <pageSetUpPr fitToPage="1"/>
  </sheetPr>
  <dimension ref="A1:R28"/>
  <sheetViews>
    <sheetView zoomScaleNormal="100" workbookViewId="0">
      <selection sqref="A1:B1"/>
    </sheetView>
  </sheetViews>
  <sheetFormatPr baseColWidth="10" defaultColWidth="10.85546875" defaultRowHeight="12.75"/>
  <cols>
    <col min="1" max="1" width="8.42578125" customWidth="1"/>
    <col min="2" max="4" width="9.85546875" customWidth="1"/>
    <col min="5" max="5" width="10.140625" customWidth="1"/>
    <col min="6" max="12" width="9.85546875" customWidth="1"/>
    <col min="13" max="13" width="10.85546875" customWidth="1"/>
    <col min="14" max="14" width="13.42578125" style="29" bestFit="1" customWidth="1"/>
    <col min="15" max="16384" width="10.85546875" style="29"/>
  </cols>
  <sheetData>
    <row r="1" spans="1:18" ht="25.5" customHeight="1">
      <c r="A1" s="744" t="s">
        <v>259</v>
      </c>
      <c r="B1" s="744"/>
    </row>
    <row r="2" spans="1:18" ht="15.75" customHeight="1">
      <c r="A2" s="836" t="s">
        <v>461</v>
      </c>
      <c r="B2" s="836"/>
      <c r="C2" s="836"/>
      <c r="D2" s="836"/>
      <c r="E2" s="836"/>
      <c r="F2" s="836"/>
      <c r="G2" s="836"/>
      <c r="H2" s="836"/>
      <c r="I2" s="836"/>
      <c r="J2" s="836"/>
      <c r="K2" s="836"/>
      <c r="L2" s="836"/>
      <c r="M2" s="836"/>
    </row>
    <row r="3" spans="1:18" ht="25.5" customHeight="1">
      <c r="A3" s="754" t="s">
        <v>231</v>
      </c>
      <c r="B3" s="762" t="s">
        <v>180</v>
      </c>
      <c r="C3" s="763"/>
      <c r="D3" s="763"/>
      <c r="E3" s="763"/>
      <c r="F3" s="763"/>
      <c r="G3" s="763"/>
      <c r="H3" s="763"/>
      <c r="I3" s="763"/>
      <c r="J3" s="763"/>
      <c r="K3" s="763"/>
      <c r="L3" s="855"/>
      <c r="M3" s="762" t="s">
        <v>371</v>
      </c>
      <c r="N3" s="28"/>
      <c r="O3" s="163"/>
      <c r="P3"/>
      <c r="Q3"/>
    </row>
    <row r="4" spans="1:18" ht="13.5">
      <c r="A4" s="774"/>
      <c r="B4" s="82">
        <v>1995</v>
      </c>
      <c r="C4" s="82">
        <v>2000</v>
      </c>
      <c r="D4" s="82">
        <v>2005</v>
      </c>
      <c r="E4" s="82">
        <v>2006</v>
      </c>
      <c r="F4" s="82">
        <v>2007</v>
      </c>
      <c r="G4" s="83">
        <v>2008</v>
      </c>
      <c r="H4" s="84">
        <v>2009</v>
      </c>
      <c r="I4" s="84">
        <v>2010</v>
      </c>
      <c r="J4" s="84">
        <v>2011</v>
      </c>
      <c r="K4" s="87">
        <v>2012</v>
      </c>
      <c r="L4" s="87" t="s">
        <v>130</v>
      </c>
      <c r="M4" s="854"/>
      <c r="N4" s="28"/>
      <c r="O4"/>
      <c r="P4"/>
      <c r="Q4"/>
    </row>
    <row r="5" spans="1:18">
      <c r="A5" s="756"/>
      <c r="B5" s="809" t="s">
        <v>177</v>
      </c>
      <c r="C5" s="810"/>
      <c r="D5" s="810"/>
      <c r="E5" s="810"/>
      <c r="F5" s="810"/>
      <c r="G5" s="810"/>
      <c r="H5" s="810"/>
      <c r="I5" s="810"/>
      <c r="J5" s="810"/>
      <c r="K5" s="810"/>
      <c r="L5" s="856"/>
      <c r="M5" s="405" t="s">
        <v>178</v>
      </c>
      <c r="N5" s="28"/>
      <c r="O5" s="53"/>
      <c r="P5" s="78"/>
      <c r="Q5"/>
    </row>
    <row r="6" spans="1:18">
      <c r="A6" s="33" t="s">
        <v>232</v>
      </c>
      <c r="B6" s="71">
        <v>261427</v>
      </c>
      <c r="C6" s="71">
        <v>314539</v>
      </c>
      <c r="D6" s="71">
        <v>355961</v>
      </c>
      <c r="E6" s="71">
        <v>344822</v>
      </c>
      <c r="F6" s="74">
        <v>361360</v>
      </c>
      <c r="G6" s="71">
        <v>396610</v>
      </c>
      <c r="H6" s="71">
        <v>424273</v>
      </c>
      <c r="I6" s="168">
        <v>444608</v>
      </c>
      <c r="J6" s="168">
        <v>518748</v>
      </c>
      <c r="K6" s="74">
        <v>495088</v>
      </c>
      <c r="L6" s="74">
        <v>507124</v>
      </c>
      <c r="M6" s="684">
        <f>(L6/K6*100)-100</f>
        <v>2.4310829589891085</v>
      </c>
      <c r="N6" s="36"/>
    </row>
    <row r="7" spans="1:18" ht="12" customHeight="1">
      <c r="A7" s="89" t="s">
        <v>346</v>
      </c>
      <c r="B7" s="108">
        <v>197541</v>
      </c>
      <c r="C7" s="108">
        <v>230411</v>
      </c>
      <c r="D7" s="108">
        <v>266386</v>
      </c>
      <c r="E7" s="108">
        <f>344822-87231</f>
        <v>257591</v>
      </c>
      <c r="F7" s="108">
        <f>361360-F8-F9</f>
        <v>265130</v>
      </c>
      <c r="G7" s="108">
        <f>396610-102216</f>
        <v>294394</v>
      </c>
      <c r="H7" s="108">
        <f>424273-108315</f>
        <v>315958</v>
      </c>
      <c r="I7" s="108">
        <f>444608-109260</f>
        <v>335348</v>
      </c>
      <c r="J7" s="108">
        <v>402539</v>
      </c>
      <c r="K7" s="108">
        <f>K10+K11+K16+K18+K19+K20+K21+K24</f>
        <v>381754</v>
      </c>
      <c r="L7" s="108">
        <v>398249</v>
      </c>
      <c r="M7" s="685">
        <f>(L7/K7*100)-100</f>
        <v>4.3208453611488125</v>
      </c>
      <c r="N7" s="36"/>
      <c r="O7" s="164"/>
      <c r="P7" s="164"/>
      <c r="Q7" s="164"/>
      <c r="R7" s="164"/>
    </row>
    <row r="8" spans="1:18" ht="12" customHeight="1">
      <c r="A8" s="290" t="s">
        <v>31</v>
      </c>
      <c r="B8" s="71">
        <v>33859</v>
      </c>
      <c r="C8" s="71">
        <v>48040</v>
      </c>
      <c r="D8" s="71">
        <v>51751</v>
      </c>
      <c r="E8" s="71">
        <f>E13+E17+E22+E23+E25</f>
        <v>50183</v>
      </c>
      <c r="F8" s="74">
        <v>55679</v>
      </c>
      <c r="G8" s="71">
        <v>58306</v>
      </c>
      <c r="H8" s="71">
        <v>60811</v>
      </c>
      <c r="I8" s="168">
        <v>58091</v>
      </c>
      <c r="J8" s="168">
        <v>60494</v>
      </c>
      <c r="K8" s="74">
        <f>K13+K17+K22+K23+K25</f>
        <v>57504</v>
      </c>
      <c r="L8" s="74">
        <v>54504</v>
      </c>
      <c r="M8" s="406">
        <f t="shared" ref="M8:M25" si="0">(L8/K8*100)-100</f>
        <v>-5.2170283806343889</v>
      </c>
      <c r="N8" s="36"/>
      <c r="O8" s="165"/>
      <c r="P8" s="165"/>
      <c r="Q8" s="165"/>
      <c r="R8" s="165"/>
    </row>
    <row r="9" spans="1:18">
      <c r="A9" s="89" t="s">
        <v>348</v>
      </c>
      <c r="B9" s="108">
        <v>30027</v>
      </c>
      <c r="C9" s="108">
        <v>36088</v>
      </c>
      <c r="D9" s="108">
        <v>37824</v>
      </c>
      <c r="E9" s="108">
        <f>E12+E14+E15</f>
        <v>37048</v>
      </c>
      <c r="F9" s="108">
        <v>40551</v>
      </c>
      <c r="G9" s="108">
        <v>43910</v>
      </c>
      <c r="H9" s="108">
        <v>47504</v>
      </c>
      <c r="I9" s="108">
        <v>51169</v>
      </c>
      <c r="J9" s="108">
        <v>55715</v>
      </c>
      <c r="K9" s="108">
        <f>K12+K14+K15</f>
        <v>55830</v>
      </c>
      <c r="L9" s="108">
        <v>54371</v>
      </c>
      <c r="M9" s="384">
        <f t="shared" si="0"/>
        <v>-2.6132903456922776</v>
      </c>
      <c r="N9" s="36"/>
      <c r="O9" s="165"/>
      <c r="P9" s="165"/>
      <c r="Q9" s="165"/>
      <c r="R9" s="165"/>
    </row>
    <row r="10" spans="1:18" ht="13.5">
      <c r="A10" s="290" t="s">
        <v>139</v>
      </c>
      <c r="B10" s="71">
        <v>37430</v>
      </c>
      <c r="C10" s="71">
        <v>43799</v>
      </c>
      <c r="D10" s="71">
        <v>49578</v>
      </c>
      <c r="E10" s="71">
        <v>48128</v>
      </c>
      <c r="F10" s="74">
        <v>47674</v>
      </c>
      <c r="G10" s="71">
        <v>60661</v>
      </c>
      <c r="H10" s="71">
        <v>65321</v>
      </c>
      <c r="I10" s="168">
        <v>67638</v>
      </c>
      <c r="J10" s="168">
        <v>78026</v>
      </c>
      <c r="K10" s="681">
        <v>79910</v>
      </c>
      <c r="L10" s="74">
        <v>78043</v>
      </c>
      <c r="M10" s="406">
        <f t="shared" si="0"/>
        <v>-2.3363784257289524</v>
      </c>
      <c r="N10" s="36"/>
    </row>
    <row r="11" spans="1:18" ht="13.5">
      <c r="A11" s="89" t="s">
        <v>143</v>
      </c>
      <c r="B11" s="108">
        <v>34859</v>
      </c>
      <c r="C11" s="108">
        <v>42435</v>
      </c>
      <c r="D11" s="108">
        <v>50518</v>
      </c>
      <c r="E11" s="108">
        <v>51916</v>
      </c>
      <c r="F11" s="108">
        <v>52833</v>
      </c>
      <c r="G11" s="108">
        <v>55001</v>
      </c>
      <c r="H11" s="108">
        <v>59081</v>
      </c>
      <c r="I11" s="108">
        <v>64749</v>
      </c>
      <c r="J11" s="682">
        <v>85867</v>
      </c>
      <c r="K11" s="108">
        <v>71317</v>
      </c>
      <c r="L11" s="108">
        <v>73677</v>
      </c>
      <c r="M11" s="685">
        <f>(L11/K11*100)-100</f>
        <v>3.3091689218559281</v>
      </c>
      <c r="N11" s="36"/>
    </row>
    <row r="12" spans="1:18" ht="13.5">
      <c r="A12" s="290" t="s">
        <v>140</v>
      </c>
      <c r="B12" s="71">
        <v>17518</v>
      </c>
      <c r="C12" s="71">
        <v>21075</v>
      </c>
      <c r="D12" s="71">
        <v>20704</v>
      </c>
      <c r="E12" s="71">
        <v>20318</v>
      </c>
      <c r="F12" s="74">
        <v>22339</v>
      </c>
      <c r="G12" s="71">
        <v>23967</v>
      </c>
      <c r="H12" s="71">
        <v>26326</v>
      </c>
      <c r="I12" s="168">
        <v>28850</v>
      </c>
      <c r="J12" s="168">
        <v>31234</v>
      </c>
      <c r="K12" s="681">
        <v>31745</v>
      </c>
      <c r="L12" s="74">
        <v>31027</v>
      </c>
      <c r="M12" s="406">
        <f t="shared" si="0"/>
        <v>-2.261773507638992</v>
      </c>
      <c r="N12" s="36"/>
    </row>
    <row r="13" spans="1:18" ht="13.5">
      <c r="A13" s="89" t="s">
        <v>141</v>
      </c>
      <c r="B13" s="108">
        <v>4448</v>
      </c>
      <c r="C13" s="108">
        <v>7204</v>
      </c>
      <c r="D13" s="108">
        <v>7552</v>
      </c>
      <c r="E13" s="108">
        <v>7565</v>
      </c>
      <c r="F13" s="108">
        <v>8571</v>
      </c>
      <c r="G13" s="108">
        <v>9866</v>
      </c>
      <c r="H13" s="108">
        <v>10056</v>
      </c>
      <c r="I13" s="108">
        <v>9499</v>
      </c>
      <c r="J13" s="108">
        <v>9530</v>
      </c>
      <c r="K13" s="682">
        <v>9715</v>
      </c>
      <c r="L13" s="108">
        <v>8299</v>
      </c>
      <c r="M13" s="384">
        <f t="shared" si="0"/>
        <v>-14.575398867730314</v>
      </c>
      <c r="N13" s="36"/>
    </row>
    <row r="14" spans="1:18" ht="13.5">
      <c r="A14" s="290" t="s">
        <v>142</v>
      </c>
      <c r="B14" s="71">
        <v>3307</v>
      </c>
      <c r="C14" s="71">
        <v>4287</v>
      </c>
      <c r="D14" s="71">
        <v>5256</v>
      </c>
      <c r="E14" s="71">
        <v>4810</v>
      </c>
      <c r="F14" s="74">
        <v>5483</v>
      </c>
      <c r="G14" s="71">
        <v>5848</v>
      </c>
      <c r="H14" s="71">
        <v>5866</v>
      </c>
      <c r="I14" s="168">
        <v>6478</v>
      </c>
      <c r="J14" s="168">
        <v>6937</v>
      </c>
      <c r="K14" s="681">
        <v>7376</v>
      </c>
      <c r="L14" s="74">
        <v>6495</v>
      </c>
      <c r="M14" s="406">
        <f t="shared" si="0"/>
        <v>-11.944143167028201</v>
      </c>
      <c r="N14" s="36"/>
    </row>
    <row r="15" spans="1:18" ht="13.5">
      <c r="A15" s="89" t="s">
        <v>144</v>
      </c>
      <c r="B15" s="108">
        <v>9202</v>
      </c>
      <c r="C15" s="108">
        <v>10726</v>
      </c>
      <c r="D15" s="108">
        <v>11864</v>
      </c>
      <c r="E15" s="108">
        <v>11920</v>
      </c>
      <c r="F15" s="108">
        <v>12729</v>
      </c>
      <c r="G15" s="108">
        <v>14095</v>
      </c>
      <c r="H15" s="108">
        <v>15312</v>
      </c>
      <c r="I15" s="682">
        <v>15841</v>
      </c>
      <c r="J15" s="108">
        <v>17544</v>
      </c>
      <c r="K15" s="108">
        <v>16709</v>
      </c>
      <c r="L15" s="108">
        <v>16849</v>
      </c>
      <c r="M15" s="685">
        <f>(L15/K15*100)-100</f>
        <v>0.83787180561374441</v>
      </c>
      <c r="N15" s="36"/>
    </row>
    <row r="16" spans="1:18" ht="13.5">
      <c r="A16" s="290" t="s">
        <v>145</v>
      </c>
      <c r="B16" s="71">
        <v>20992</v>
      </c>
      <c r="C16" s="71">
        <v>23654</v>
      </c>
      <c r="D16" s="71">
        <v>30059</v>
      </c>
      <c r="E16" s="71">
        <v>28576</v>
      </c>
      <c r="F16" s="74">
        <v>28911</v>
      </c>
      <c r="G16" s="71">
        <v>32974</v>
      </c>
      <c r="H16" s="71">
        <v>35709</v>
      </c>
      <c r="I16" s="168">
        <v>36713</v>
      </c>
      <c r="J16" s="168">
        <v>40560</v>
      </c>
      <c r="K16" s="74">
        <v>39044</v>
      </c>
      <c r="L16" s="681">
        <v>42964</v>
      </c>
      <c r="M16" s="686">
        <f t="shared" si="0"/>
        <v>10.039954922651376</v>
      </c>
      <c r="N16" s="36"/>
    </row>
    <row r="17" spans="1:14" ht="13.5">
      <c r="A17" s="89" t="s">
        <v>146</v>
      </c>
      <c r="B17" s="108">
        <v>3987</v>
      </c>
      <c r="C17" s="108">
        <v>5782</v>
      </c>
      <c r="D17" s="108">
        <v>6169</v>
      </c>
      <c r="E17" s="108">
        <v>6249</v>
      </c>
      <c r="F17" s="108">
        <v>6766</v>
      </c>
      <c r="G17" s="682">
        <v>7080</v>
      </c>
      <c r="H17" s="108">
        <v>7673</v>
      </c>
      <c r="I17" s="108">
        <v>7031</v>
      </c>
      <c r="J17" s="108">
        <v>7482</v>
      </c>
      <c r="K17" s="108">
        <v>6571</v>
      </c>
      <c r="L17" s="108">
        <v>6646</v>
      </c>
      <c r="M17" s="685">
        <f>(L17/K17*100)-100</f>
        <v>1.141378785572968</v>
      </c>
      <c r="N17" s="36"/>
    </row>
    <row r="18" spans="1:14" ht="13.5">
      <c r="A18" s="290" t="s">
        <v>147</v>
      </c>
      <c r="B18" s="71">
        <v>19937</v>
      </c>
      <c r="C18" s="71">
        <v>25640</v>
      </c>
      <c r="D18" s="71">
        <v>25930</v>
      </c>
      <c r="E18" s="71">
        <v>24524</v>
      </c>
      <c r="F18" s="74">
        <v>26689</v>
      </c>
      <c r="G18" s="71">
        <v>27777</v>
      </c>
      <c r="H18" s="71">
        <v>29150</v>
      </c>
      <c r="I18" s="168">
        <v>30983</v>
      </c>
      <c r="J18" s="683">
        <v>37404</v>
      </c>
      <c r="K18" s="74">
        <v>35304</v>
      </c>
      <c r="L18" s="74">
        <v>36171</v>
      </c>
      <c r="M18" s="686">
        <f t="shared" si="0"/>
        <v>2.4558123725356893</v>
      </c>
      <c r="N18" s="36"/>
    </row>
    <row r="19" spans="1:14" ht="13.5">
      <c r="A19" s="89" t="s">
        <v>415</v>
      </c>
      <c r="B19" s="108">
        <v>62468</v>
      </c>
      <c r="C19" s="108">
        <v>69614</v>
      </c>
      <c r="D19" s="108">
        <v>80903</v>
      </c>
      <c r="E19" s="108">
        <v>75144</v>
      </c>
      <c r="F19" s="108">
        <v>77568</v>
      </c>
      <c r="G19" s="108">
        <v>84697</v>
      </c>
      <c r="H19" s="108">
        <v>91240</v>
      </c>
      <c r="I19" s="108">
        <v>97666</v>
      </c>
      <c r="J19" s="108">
        <v>120305</v>
      </c>
      <c r="K19" s="108">
        <v>117877</v>
      </c>
      <c r="L19" s="682">
        <v>128527</v>
      </c>
      <c r="M19" s="685">
        <f>(L19/K19*100)-100</f>
        <v>9.034841402478861</v>
      </c>
      <c r="N19" s="36"/>
    </row>
    <row r="20" spans="1:14">
      <c r="A20" s="290" t="s">
        <v>300</v>
      </c>
      <c r="B20" s="71">
        <v>11874</v>
      </c>
      <c r="C20" s="71">
        <v>14652</v>
      </c>
      <c r="D20" s="71">
        <v>17535</v>
      </c>
      <c r="E20" s="71">
        <v>17725</v>
      </c>
      <c r="F20" s="74">
        <v>19222</v>
      </c>
      <c r="G20" s="71">
        <v>20004</v>
      </c>
      <c r="H20" s="71">
        <v>20842</v>
      </c>
      <c r="I20" s="168">
        <v>22161</v>
      </c>
      <c r="J20" s="168">
        <v>24180</v>
      </c>
      <c r="K20" s="74">
        <v>22936</v>
      </c>
      <c r="L20" s="74">
        <v>23015</v>
      </c>
      <c r="M20" s="686">
        <f t="shared" si="0"/>
        <v>0.34443669340772942</v>
      </c>
      <c r="N20" s="36"/>
    </row>
    <row r="21" spans="1:14" ht="13.5">
      <c r="A21" s="89" t="s">
        <v>148</v>
      </c>
      <c r="B21" s="108">
        <v>3193</v>
      </c>
      <c r="C21" s="108">
        <v>3370</v>
      </c>
      <c r="D21" s="108">
        <v>3740</v>
      </c>
      <c r="E21" s="108">
        <v>3653</v>
      </c>
      <c r="F21" s="108">
        <v>3617</v>
      </c>
      <c r="G21" s="108">
        <v>4456</v>
      </c>
      <c r="H21" s="682">
        <v>5119</v>
      </c>
      <c r="I21" s="108">
        <v>5751</v>
      </c>
      <c r="J21" s="108">
        <v>5734</v>
      </c>
      <c r="K21" s="108">
        <v>5611</v>
      </c>
      <c r="L21" s="108">
        <v>5829</v>
      </c>
      <c r="M21" s="384">
        <f t="shared" si="0"/>
        <v>3.8852254500089174</v>
      </c>
      <c r="N21" s="36"/>
    </row>
    <row r="22" spans="1:14">
      <c r="A22" s="290" t="s">
        <v>301</v>
      </c>
      <c r="B22" s="71">
        <v>14115</v>
      </c>
      <c r="C22" s="71">
        <v>18013</v>
      </c>
      <c r="D22" s="71">
        <v>19940</v>
      </c>
      <c r="E22" s="71">
        <v>18600</v>
      </c>
      <c r="F22" s="74">
        <v>20847</v>
      </c>
      <c r="G22" s="71">
        <v>20659</v>
      </c>
      <c r="H22" s="71">
        <v>21616</v>
      </c>
      <c r="I22" s="168">
        <v>20269</v>
      </c>
      <c r="J22" s="168">
        <v>21478</v>
      </c>
      <c r="K22" s="74">
        <v>20792</v>
      </c>
      <c r="L22" s="74">
        <v>20117</v>
      </c>
      <c r="M22" s="406">
        <f t="shared" si="0"/>
        <v>-3.2464409388226301</v>
      </c>
      <c r="N22" s="36"/>
    </row>
    <row r="23" spans="1:14" ht="12.75" customHeight="1">
      <c r="A23" s="89" t="s">
        <v>149</v>
      </c>
      <c r="B23" s="108">
        <v>5484</v>
      </c>
      <c r="C23" s="108">
        <v>8271</v>
      </c>
      <c r="D23" s="108">
        <v>8765</v>
      </c>
      <c r="E23" s="108">
        <v>8487</v>
      </c>
      <c r="F23" s="682">
        <v>9346</v>
      </c>
      <c r="G23" s="108">
        <v>10120</v>
      </c>
      <c r="H23" s="108">
        <v>10230</v>
      </c>
      <c r="I23" s="108">
        <v>10085</v>
      </c>
      <c r="J23" s="108">
        <v>10896</v>
      </c>
      <c r="K23" s="108">
        <v>10118</v>
      </c>
      <c r="L23" s="108">
        <v>9573</v>
      </c>
      <c r="M23" s="384">
        <f t="shared" si="0"/>
        <v>-5.3864400079066996</v>
      </c>
    </row>
    <row r="24" spans="1:14" ht="14.25" customHeight="1">
      <c r="A24" s="290" t="s">
        <v>302</v>
      </c>
      <c r="B24" s="71">
        <v>6788</v>
      </c>
      <c r="C24" s="71">
        <v>7247</v>
      </c>
      <c r="D24" s="71">
        <v>8123</v>
      </c>
      <c r="E24" s="71">
        <v>7925</v>
      </c>
      <c r="F24" s="74">
        <v>8616</v>
      </c>
      <c r="G24" s="71">
        <v>8824</v>
      </c>
      <c r="H24" s="71">
        <v>9496</v>
      </c>
      <c r="I24" s="168">
        <v>9687</v>
      </c>
      <c r="J24" s="168">
        <v>10463</v>
      </c>
      <c r="K24" s="74">
        <v>9755</v>
      </c>
      <c r="L24" s="74">
        <v>10023</v>
      </c>
      <c r="M24" s="686">
        <f t="shared" si="0"/>
        <v>2.7473090722706388</v>
      </c>
    </row>
    <row r="25" spans="1:14">
      <c r="A25" s="326" t="s">
        <v>257</v>
      </c>
      <c r="B25" s="108">
        <v>5825</v>
      </c>
      <c r="C25" s="108">
        <v>8770</v>
      </c>
      <c r="D25" s="108">
        <v>9325</v>
      </c>
      <c r="E25" s="108">
        <v>9282</v>
      </c>
      <c r="F25" s="108">
        <v>10149</v>
      </c>
      <c r="G25" s="108">
        <v>10581</v>
      </c>
      <c r="H25" s="108">
        <v>11236</v>
      </c>
      <c r="I25" s="108">
        <v>11207</v>
      </c>
      <c r="J25" s="108">
        <v>11108</v>
      </c>
      <c r="K25" s="108">
        <v>10308</v>
      </c>
      <c r="L25" s="108">
        <v>9869</v>
      </c>
      <c r="M25" s="396">
        <f t="shared" si="0"/>
        <v>-4.2588280946837358</v>
      </c>
    </row>
    <row r="26" spans="1:14" ht="136.5" customHeight="1">
      <c r="A26" s="772" t="s">
        <v>615</v>
      </c>
      <c r="B26" s="772"/>
      <c r="C26" s="772"/>
      <c r="D26" s="772"/>
      <c r="E26" s="772"/>
      <c r="F26" s="772"/>
      <c r="G26" s="772"/>
      <c r="H26" s="772"/>
      <c r="I26" s="772"/>
      <c r="J26" s="772"/>
      <c r="K26" s="772"/>
      <c r="L26" s="772"/>
      <c r="M26" s="772"/>
    </row>
    <row r="27" spans="1:14" ht="12.75" customHeight="1">
      <c r="A27" s="771" t="s">
        <v>291</v>
      </c>
      <c r="B27" s="771"/>
      <c r="C27" s="771"/>
      <c r="D27" s="771"/>
      <c r="E27" s="771"/>
      <c r="F27" s="771"/>
      <c r="G27" s="771"/>
      <c r="H27" s="771"/>
      <c r="I27" s="771"/>
      <c r="J27" s="771"/>
      <c r="K27" s="771"/>
      <c r="L27" s="771"/>
      <c r="M27" s="771"/>
    </row>
    <row r="28" spans="1:14">
      <c r="J28" s="166"/>
    </row>
  </sheetData>
  <mergeCells count="8">
    <mergeCell ref="A26:M26"/>
    <mergeCell ref="A27:M27"/>
    <mergeCell ref="A1:B1"/>
    <mergeCell ref="A2:M2"/>
    <mergeCell ref="M3:M4"/>
    <mergeCell ref="B3:L3"/>
    <mergeCell ref="B5:L5"/>
    <mergeCell ref="A3:A5"/>
  </mergeCells>
  <phoneticPr fontId="42" type="noConversion"/>
  <hyperlinks>
    <hyperlink ref="A1" location="Inhalt!A1" display="Zurück zum Inhalt"/>
    <hyperlink ref="A1:B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enableFormatConditionsCalculation="0">
    <pageSetUpPr fitToPage="1"/>
  </sheetPr>
  <dimension ref="A1:AF40"/>
  <sheetViews>
    <sheetView zoomScaleNormal="100" zoomScaleSheetLayoutView="100" workbookViewId="0">
      <selection sqref="A1:C1"/>
    </sheetView>
  </sheetViews>
  <sheetFormatPr baseColWidth="10" defaultRowHeight="12.75"/>
  <cols>
    <col min="1" max="1" width="4.42578125" customWidth="1"/>
    <col min="2" max="2" width="9.85546875" customWidth="1"/>
    <col min="3" max="4" width="8.7109375" customWidth="1"/>
    <col min="5" max="5" width="7.42578125" customWidth="1"/>
    <col min="6" max="6" width="4.42578125" customWidth="1"/>
    <col min="7" max="9" width="8.7109375" customWidth="1"/>
    <col min="10" max="10" width="7.42578125" customWidth="1"/>
    <col min="11" max="11" width="4.42578125" customWidth="1"/>
    <col min="12" max="14" width="8.7109375" customWidth="1"/>
    <col min="15" max="15" width="7.42578125" customWidth="1"/>
    <col min="16" max="16" width="4.42578125" customWidth="1"/>
    <col min="17" max="19" width="8.7109375" customWidth="1"/>
    <col min="20" max="20" width="7.42578125" customWidth="1"/>
    <col min="21" max="21" width="4.42578125" customWidth="1"/>
    <col min="22" max="24" width="8.7109375" customWidth="1"/>
    <col min="25" max="25" width="7.42578125" customWidth="1"/>
    <col min="26" max="26" width="4.42578125" customWidth="1"/>
    <col min="27" max="29" width="8.7109375" customWidth="1"/>
    <col min="30" max="30" width="7.42578125" customWidth="1"/>
    <col min="31" max="31" width="7" customWidth="1"/>
  </cols>
  <sheetData>
    <row r="1" spans="1:32" ht="25.5" customHeight="1">
      <c r="A1" s="744" t="s">
        <v>259</v>
      </c>
      <c r="B1" s="744"/>
      <c r="C1" s="744"/>
      <c r="K1" s="149"/>
      <c r="L1" s="149"/>
    </row>
    <row r="2" spans="1:32" ht="20.25" customHeight="1">
      <c r="A2" s="760" t="s">
        <v>470</v>
      </c>
      <c r="B2" s="760"/>
      <c r="C2" s="760"/>
      <c r="D2" s="760"/>
      <c r="E2" s="760"/>
      <c r="F2" s="760"/>
      <c r="G2" s="760"/>
      <c r="H2" s="760"/>
      <c r="I2" s="760"/>
      <c r="J2" s="760"/>
      <c r="K2" s="760"/>
      <c r="L2" s="760"/>
      <c r="M2" s="760"/>
      <c r="N2" s="760"/>
      <c r="O2" s="760"/>
      <c r="P2" s="760"/>
      <c r="Q2" s="760"/>
      <c r="R2" s="760"/>
      <c r="S2" s="760"/>
      <c r="T2" s="760"/>
      <c r="U2" s="760"/>
      <c r="V2" s="760"/>
      <c r="W2" s="760"/>
      <c r="X2" s="760"/>
      <c r="Y2" s="760"/>
      <c r="Z2" s="760"/>
      <c r="AA2" s="760"/>
      <c r="AB2" s="760"/>
      <c r="AC2" s="760"/>
      <c r="AD2" s="760"/>
      <c r="AE2" s="720"/>
      <c r="AF2" s="7"/>
    </row>
    <row r="3" spans="1:32">
      <c r="A3" s="861" t="s">
        <v>183</v>
      </c>
      <c r="B3" s="782"/>
      <c r="C3" s="782"/>
      <c r="D3" s="782"/>
      <c r="E3" s="782"/>
      <c r="F3" s="782" t="s">
        <v>184</v>
      </c>
      <c r="G3" s="782"/>
      <c r="H3" s="782"/>
      <c r="I3" s="782"/>
      <c r="J3" s="787"/>
      <c r="K3" s="861" t="s">
        <v>221</v>
      </c>
      <c r="L3" s="782"/>
      <c r="M3" s="782"/>
      <c r="N3" s="782"/>
      <c r="O3" s="782"/>
      <c r="P3" s="782" t="s">
        <v>222</v>
      </c>
      <c r="Q3" s="782"/>
      <c r="R3" s="782"/>
      <c r="S3" s="782"/>
      <c r="T3" s="787"/>
      <c r="U3" s="782" t="s">
        <v>132</v>
      </c>
      <c r="V3" s="782"/>
      <c r="W3" s="782"/>
      <c r="X3" s="782"/>
      <c r="Y3" s="787"/>
      <c r="Z3" s="782" t="s">
        <v>133</v>
      </c>
      <c r="AA3" s="782"/>
      <c r="AB3" s="782"/>
      <c r="AC3" s="782"/>
      <c r="AD3" s="787"/>
      <c r="AE3" s="7"/>
    </row>
    <row r="4" spans="1:32" ht="12.75" customHeight="1">
      <c r="A4" s="870" t="s">
        <v>185</v>
      </c>
      <c r="B4" s="860"/>
      <c r="C4" s="868" t="s">
        <v>334</v>
      </c>
      <c r="D4" s="866" t="s">
        <v>177</v>
      </c>
      <c r="E4" s="864" t="s">
        <v>590</v>
      </c>
      <c r="F4" s="860" t="s">
        <v>185</v>
      </c>
      <c r="G4" s="860"/>
      <c r="H4" s="868" t="s">
        <v>334</v>
      </c>
      <c r="I4" s="866" t="s">
        <v>177</v>
      </c>
      <c r="J4" s="864" t="s">
        <v>254</v>
      </c>
      <c r="K4" s="855" t="s">
        <v>32</v>
      </c>
      <c r="L4" s="761"/>
      <c r="M4" s="750" t="s">
        <v>334</v>
      </c>
      <c r="N4" s="866" t="s">
        <v>177</v>
      </c>
      <c r="O4" s="864" t="s">
        <v>552</v>
      </c>
      <c r="P4" s="761" t="s">
        <v>32</v>
      </c>
      <c r="Q4" s="761"/>
      <c r="R4" s="750" t="s">
        <v>334</v>
      </c>
      <c r="S4" s="866" t="s">
        <v>177</v>
      </c>
      <c r="T4" s="864" t="s">
        <v>552</v>
      </c>
      <c r="U4" s="761" t="s">
        <v>32</v>
      </c>
      <c r="V4" s="761"/>
      <c r="W4" s="750" t="s">
        <v>334</v>
      </c>
      <c r="X4" s="866" t="s">
        <v>177</v>
      </c>
      <c r="Y4" s="864" t="s">
        <v>178</v>
      </c>
      <c r="Z4" s="761" t="s">
        <v>32</v>
      </c>
      <c r="AA4" s="761"/>
      <c r="AB4" s="750" t="s">
        <v>334</v>
      </c>
      <c r="AC4" s="866" t="s">
        <v>177</v>
      </c>
      <c r="AD4" s="864" t="s">
        <v>552</v>
      </c>
      <c r="AE4" s="7"/>
    </row>
    <row r="5" spans="1:32" ht="45.75" customHeight="1">
      <c r="A5" s="870"/>
      <c r="B5" s="860"/>
      <c r="C5" s="869"/>
      <c r="D5" s="867"/>
      <c r="E5" s="865"/>
      <c r="F5" s="860"/>
      <c r="G5" s="860"/>
      <c r="H5" s="869"/>
      <c r="I5" s="867"/>
      <c r="J5" s="865"/>
      <c r="K5" s="855"/>
      <c r="L5" s="761"/>
      <c r="M5" s="752"/>
      <c r="N5" s="867"/>
      <c r="O5" s="865"/>
      <c r="P5" s="761"/>
      <c r="Q5" s="761"/>
      <c r="R5" s="752"/>
      <c r="S5" s="867"/>
      <c r="T5" s="865"/>
      <c r="U5" s="761"/>
      <c r="V5" s="761"/>
      <c r="W5" s="752"/>
      <c r="X5" s="867"/>
      <c r="Y5" s="865"/>
      <c r="Z5" s="761"/>
      <c r="AA5" s="761"/>
      <c r="AB5" s="752"/>
      <c r="AC5" s="867"/>
      <c r="AD5" s="865"/>
      <c r="AE5" s="7"/>
    </row>
    <row r="6" spans="1:32" ht="12.75" customHeight="1">
      <c r="A6" s="767" t="s">
        <v>179</v>
      </c>
      <c r="B6" s="767"/>
      <c r="C6" s="767"/>
      <c r="D6" s="767"/>
      <c r="E6" s="767"/>
      <c r="F6" s="767"/>
      <c r="G6" s="767"/>
      <c r="H6" s="767"/>
      <c r="I6" s="767"/>
      <c r="J6" s="767"/>
      <c r="K6" s="767"/>
      <c r="L6" s="767"/>
      <c r="M6" s="767"/>
      <c r="N6" s="767"/>
      <c r="O6" s="767"/>
      <c r="P6" s="767"/>
      <c r="Q6" s="767"/>
      <c r="R6" s="767"/>
      <c r="S6" s="767"/>
      <c r="T6" s="767"/>
      <c r="U6" s="767"/>
      <c r="V6" s="767"/>
      <c r="W6" s="767"/>
      <c r="X6" s="767"/>
      <c r="Y6" s="767"/>
      <c r="Z6" s="767"/>
      <c r="AA6" s="767"/>
      <c r="AB6" s="767"/>
      <c r="AC6" s="767"/>
      <c r="AD6" s="767"/>
      <c r="AE6" s="7"/>
    </row>
    <row r="7" spans="1:32" s="7" customFormat="1" ht="12" customHeight="1">
      <c r="A7" s="857" t="s">
        <v>255</v>
      </c>
      <c r="B7" s="75"/>
      <c r="C7" s="50" t="s">
        <v>255</v>
      </c>
      <c r="D7" s="409">
        <v>202705</v>
      </c>
      <c r="E7" s="75">
        <v>95.9</v>
      </c>
      <c r="F7" s="857" t="s">
        <v>255</v>
      </c>
      <c r="G7" s="75"/>
      <c r="H7" s="50" t="s">
        <v>255</v>
      </c>
      <c r="I7" s="407">
        <v>225621</v>
      </c>
      <c r="J7" s="54">
        <v>95.7</v>
      </c>
      <c r="K7" s="857" t="s">
        <v>255</v>
      </c>
      <c r="L7" s="75"/>
      <c r="M7" s="50" t="s">
        <v>255</v>
      </c>
      <c r="N7" s="407">
        <v>245181</v>
      </c>
      <c r="O7" s="660">
        <f>N7/L8*100</f>
        <v>95.030658677064523</v>
      </c>
      <c r="P7" s="862" t="s">
        <v>255</v>
      </c>
      <c r="Q7" s="328"/>
      <c r="R7" s="50" t="s">
        <v>255</v>
      </c>
      <c r="S7" s="407">
        <v>261852</v>
      </c>
      <c r="T7" s="660">
        <f>S7/Q8*100</f>
        <v>94.46422580330956</v>
      </c>
      <c r="U7" s="862" t="s">
        <v>255</v>
      </c>
      <c r="V7" s="328"/>
      <c r="W7" s="50" t="s">
        <v>255</v>
      </c>
      <c r="X7" s="407">
        <v>314525</v>
      </c>
      <c r="Y7" s="663">
        <f>X7/V8*100</f>
        <v>93.928995920610177</v>
      </c>
      <c r="Z7" s="862" t="s">
        <v>255</v>
      </c>
      <c r="AA7" s="160"/>
      <c r="AB7" s="50" t="s">
        <v>255</v>
      </c>
      <c r="AC7" s="407">
        <v>295094</v>
      </c>
      <c r="AD7" s="663">
        <f>AC7/AA8*100</f>
        <v>93.816445393967143</v>
      </c>
    </row>
    <row r="8" spans="1:32" s="7" customFormat="1" ht="12" customHeight="1">
      <c r="A8" s="857"/>
      <c r="B8" s="118">
        <v>211363</v>
      </c>
      <c r="C8" s="119" t="s">
        <v>256</v>
      </c>
      <c r="D8" s="408">
        <v>6215</v>
      </c>
      <c r="E8" s="120">
        <v>2.9</v>
      </c>
      <c r="F8" s="857"/>
      <c r="G8" s="716">
        <v>235805</v>
      </c>
      <c r="H8" s="119" t="s">
        <v>256</v>
      </c>
      <c r="I8" s="408">
        <v>6977</v>
      </c>
      <c r="J8" s="121">
        <v>3</v>
      </c>
      <c r="K8" s="857"/>
      <c r="L8" s="327">
        <v>258002</v>
      </c>
      <c r="M8" s="119" t="s">
        <v>256</v>
      </c>
      <c r="N8" s="408">
        <v>8985</v>
      </c>
      <c r="O8" s="661">
        <f>N8/L8*100</f>
        <v>3.482531143169433</v>
      </c>
      <c r="P8" s="862"/>
      <c r="Q8" s="327">
        <v>277197</v>
      </c>
      <c r="R8" s="119" t="s">
        <v>256</v>
      </c>
      <c r="S8" s="408">
        <v>10907</v>
      </c>
      <c r="T8" s="661">
        <f>S8/Q8*100</f>
        <v>3.934746768543671</v>
      </c>
      <c r="U8" s="862"/>
      <c r="V8" s="327">
        <v>334854</v>
      </c>
      <c r="W8" s="119" t="s">
        <v>256</v>
      </c>
      <c r="X8" s="408">
        <v>15190</v>
      </c>
      <c r="Y8" s="664">
        <f>X8/V8*100</f>
        <v>4.5363053748797979</v>
      </c>
      <c r="Z8" s="862"/>
      <c r="AA8" s="327">
        <v>314544</v>
      </c>
      <c r="AB8" s="119" t="s">
        <v>256</v>
      </c>
      <c r="AC8" s="408">
        <v>14263</v>
      </c>
      <c r="AD8" s="664">
        <f>AC8/AA8*100</f>
        <v>4.534500737575665</v>
      </c>
    </row>
    <row r="9" spans="1:32" s="7" customFormat="1" ht="12" customHeight="1">
      <c r="A9" s="857"/>
      <c r="B9" s="75"/>
      <c r="C9" s="50" t="s">
        <v>295</v>
      </c>
      <c r="D9" s="409">
        <v>2443</v>
      </c>
      <c r="E9" s="75">
        <v>1.2</v>
      </c>
      <c r="F9" s="857"/>
      <c r="G9" s="75"/>
      <c r="H9" s="50" t="s">
        <v>295</v>
      </c>
      <c r="I9" s="407">
        <v>3207</v>
      </c>
      <c r="J9" s="75">
        <v>1.4</v>
      </c>
      <c r="K9" s="857"/>
      <c r="L9" s="328"/>
      <c r="M9" s="50" t="s">
        <v>295</v>
      </c>
      <c r="N9" s="407">
        <v>3836</v>
      </c>
      <c r="O9" s="660">
        <f>N9/L8*100</f>
        <v>1.4868101797660482</v>
      </c>
      <c r="P9" s="862"/>
      <c r="Q9" s="328"/>
      <c r="R9" s="50" t="s">
        <v>295</v>
      </c>
      <c r="S9" s="407">
        <v>4438</v>
      </c>
      <c r="T9" s="660">
        <f>S9/Q8*100</f>
        <v>1.6010274281467693</v>
      </c>
      <c r="U9" s="862"/>
      <c r="V9" s="328"/>
      <c r="W9" s="50" t="s">
        <v>295</v>
      </c>
      <c r="X9" s="407">
        <v>5139</v>
      </c>
      <c r="Y9" s="663">
        <f>X9/V8*100</f>
        <v>1.5346987045100253</v>
      </c>
      <c r="Z9" s="862"/>
      <c r="AA9" s="291"/>
      <c r="AB9" s="50" t="s">
        <v>295</v>
      </c>
      <c r="AC9" s="407">
        <v>5187</v>
      </c>
      <c r="AD9" s="663">
        <f>AC9/AA8*100</f>
        <v>1.6490538684571949</v>
      </c>
    </row>
    <row r="10" spans="1:32" s="7" customFormat="1" ht="12" customHeight="1">
      <c r="A10" s="784" t="s">
        <v>256</v>
      </c>
      <c r="B10" s="120"/>
      <c r="C10" s="119" t="s">
        <v>255</v>
      </c>
      <c r="D10" s="408">
        <v>9418</v>
      </c>
      <c r="E10" s="120">
        <v>18.8</v>
      </c>
      <c r="F10" s="858" t="s">
        <v>256</v>
      </c>
      <c r="G10" s="120"/>
      <c r="H10" s="119" t="s">
        <v>255</v>
      </c>
      <c r="I10" s="408">
        <v>10625</v>
      </c>
      <c r="J10" s="120">
        <v>20.6</v>
      </c>
      <c r="K10" s="784" t="s">
        <v>256</v>
      </c>
      <c r="L10" s="329"/>
      <c r="M10" s="119" t="s">
        <v>255</v>
      </c>
      <c r="N10" s="408">
        <v>9472</v>
      </c>
      <c r="O10" s="661">
        <f>N10/L11*100</f>
        <v>18.950064020486558</v>
      </c>
      <c r="P10" s="858" t="s">
        <v>256</v>
      </c>
      <c r="Q10" s="329"/>
      <c r="R10" s="119" t="s">
        <v>255</v>
      </c>
      <c r="S10" s="408">
        <v>8195</v>
      </c>
      <c r="T10" s="661">
        <f>S10/Q11*100</f>
        <v>18.855985826373072</v>
      </c>
      <c r="U10" s="858" t="s">
        <v>256</v>
      </c>
      <c r="V10" s="329"/>
      <c r="W10" s="119" t="s">
        <v>255</v>
      </c>
      <c r="X10" s="408">
        <v>7485</v>
      </c>
      <c r="Y10" s="664">
        <f>X10/V11*100</f>
        <v>18.935944140862173</v>
      </c>
      <c r="Z10" s="858" t="s">
        <v>256</v>
      </c>
      <c r="AA10" s="292"/>
      <c r="AB10" s="119" t="s">
        <v>255</v>
      </c>
      <c r="AC10" s="408">
        <v>7084</v>
      </c>
      <c r="AD10" s="664">
        <f>AC10/AA11*100</f>
        <v>19.814830354395681</v>
      </c>
    </row>
    <row r="11" spans="1:32" s="7" customFormat="1" ht="12" customHeight="1">
      <c r="A11" s="784"/>
      <c r="B11" s="76">
        <v>50023</v>
      </c>
      <c r="C11" s="50" t="s">
        <v>256</v>
      </c>
      <c r="D11" s="409">
        <v>37289</v>
      </c>
      <c r="E11" s="75">
        <v>74.5</v>
      </c>
      <c r="F11" s="858"/>
      <c r="G11" s="717">
        <v>51518</v>
      </c>
      <c r="H11" s="50" t="s">
        <v>256</v>
      </c>
      <c r="I11" s="407">
        <v>37183</v>
      </c>
      <c r="J11" s="75">
        <v>72.2</v>
      </c>
      <c r="K11" s="784"/>
      <c r="L11" s="330">
        <v>49984</v>
      </c>
      <c r="M11" s="50" t="s">
        <v>256</v>
      </c>
      <c r="N11" s="407">
        <v>36586</v>
      </c>
      <c r="O11" s="660">
        <f>N11/L11*100</f>
        <v>73.195422535211264</v>
      </c>
      <c r="P11" s="858"/>
      <c r="Q11" s="330">
        <v>43461</v>
      </c>
      <c r="R11" s="50" t="s">
        <v>256</v>
      </c>
      <c r="S11" s="407">
        <v>31416</v>
      </c>
      <c r="T11" s="660">
        <f>S11/Q11*100</f>
        <v>72.285497342444955</v>
      </c>
      <c r="U11" s="858"/>
      <c r="V11" s="330">
        <v>39528</v>
      </c>
      <c r="W11" s="50" t="s">
        <v>256</v>
      </c>
      <c r="X11" s="407">
        <v>28619</v>
      </c>
      <c r="Y11" s="663">
        <f>X11/V11*100</f>
        <v>72.401841732442833</v>
      </c>
      <c r="Z11" s="858"/>
      <c r="AA11" s="330">
        <v>35751</v>
      </c>
      <c r="AB11" s="50" t="s">
        <v>256</v>
      </c>
      <c r="AC11" s="407">
        <v>25157</v>
      </c>
      <c r="AD11" s="666">
        <f>AC11/AA11*100</f>
        <v>70.367262454197089</v>
      </c>
    </row>
    <row r="12" spans="1:32" s="7" customFormat="1" ht="12" customHeight="1">
      <c r="A12" s="784"/>
      <c r="B12" s="120"/>
      <c r="C12" s="119" t="s">
        <v>295</v>
      </c>
      <c r="D12" s="408">
        <v>3316</v>
      </c>
      <c r="E12" s="120">
        <v>6.6</v>
      </c>
      <c r="F12" s="858"/>
      <c r="G12" s="120"/>
      <c r="H12" s="119" t="s">
        <v>295</v>
      </c>
      <c r="I12" s="408">
        <v>3710</v>
      </c>
      <c r="J12" s="120">
        <v>7.2</v>
      </c>
      <c r="K12" s="784"/>
      <c r="L12" s="329"/>
      <c r="M12" s="119" t="s">
        <v>295</v>
      </c>
      <c r="N12" s="408">
        <v>3926</v>
      </c>
      <c r="O12" s="661">
        <f>N12/L11*100</f>
        <v>7.8545134443021762</v>
      </c>
      <c r="P12" s="858"/>
      <c r="Q12" s="329"/>
      <c r="R12" s="119" t="s">
        <v>295</v>
      </c>
      <c r="S12" s="408">
        <v>3850</v>
      </c>
      <c r="T12" s="661">
        <f>S12/Q11*100</f>
        <v>8.85851683118198</v>
      </c>
      <c r="U12" s="858"/>
      <c r="V12" s="329"/>
      <c r="W12" s="119" t="s">
        <v>295</v>
      </c>
      <c r="X12" s="408">
        <v>3424</v>
      </c>
      <c r="Y12" s="664">
        <f>X12/V11*100</f>
        <v>8.6622141266949999</v>
      </c>
      <c r="Z12" s="858"/>
      <c r="AA12" s="292"/>
      <c r="AB12" s="119" t="s">
        <v>295</v>
      </c>
      <c r="AC12" s="408">
        <v>3510</v>
      </c>
      <c r="AD12" s="664">
        <f>AC12/AA11*100</f>
        <v>9.8179071914072331</v>
      </c>
    </row>
    <row r="13" spans="1:32" s="7" customFormat="1" ht="12" customHeight="1">
      <c r="A13" s="857" t="s">
        <v>295</v>
      </c>
      <c r="B13" s="75"/>
      <c r="C13" s="50" t="s">
        <v>255</v>
      </c>
      <c r="D13" s="409">
        <v>1437</v>
      </c>
      <c r="E13" s="75">
        <v>12.5</v>
      </c>
      <c r="F13" s="857" t="s">
        <v>295</v>
      </c>
      <c r="G13" s="75"/>
      <c r="H13" s="50" t="s">
        <v>255</v>
      </c>
      <c r="I13" s="407">
        <v>2221</v>
      </c>
      <c r="J13" s="75">
        <v>16.8</v>
      </c>
      <c r="K13" s="857" t="s">
        <v>295</v>
      </c>
      <c r="L13" s="328"/>
      <c r="M13" s="50" t="s">
        <v>255</v>
      </c>
      <c r="N13" s="407">
        <v>2323</v>
      </c>
      <c r="O13" s="660">
        <f>N13/L14*100</f>
        <v>16.651136119274604</v>
      </c>
      <c r="P13" s="862" t="s">
        <v>295</v>
      </c>
      <c r="Q13" s="328"/>
      <c r="R13" s="50" t="s">
        <v>255</v>
      </c>
      <c r="S13" s="407">
        <v>2410</v>
      </c>
      <c r="T13" s="660">
        <f>S13/Q14*100</f>
        <v>16.52042774883466</v>
      </c>
      <c r="U13" s="862" t="s">
        <v>295</v>
      </c>
      <c r="V13" s="328"/>
      <c r="W13" s="50" t="s">
        <v>255</v>
      </c>
      <c r="X13" s="407">
        <v>2338</v>
      </c>
      <c r="Y13" s="663">
        <f>X13/V14*100</f>
        <v>14.939297124600639</v>
      </c>
      <c r="Z13" s="862" t="s">
        <v>295</v>
      </c>
      <c r="AA13" s="291"/>
      <c r="AB13" s="50" t="s">
        <v>255</v>
      </c>
      <c r="AC13" s="407">
        <v>2342</v>
      </c>
      <c r="AD13" s="666">
        <f>AC13/AA14*100</f>
        <v>14.626530102423182</v>
      </c>
    </row>
    <row r="14" spans="1:32" s="7" customFormat="1" ht="12" customHeight="1">
      <c r="A14" s="857"/>
      <c r="B14" s="118">
        <v>11525</v>
      </c>
      <c r="C14" s="119" t="s">
        <v>256</v>
      </c>
      <c r="D14" s="408">
        <v>2850</v>
      </c>
      <c r="E14" s="120">
        <v>24.7</v>
      </c>
      <c r="F14" s="857"/>
      <c r="G14" s="716">
        <v>13227</v>
      </c>
      <c r="H14" s="119" t="s">
        <v>256</v>
      </c>
      <c r="I14" s="408">
        <v>4064</v>
      </c>
      <c r="J14" s="120">
        <v>30.7</v>
      </c>
      <c r="K14" s="857"/>
      <c r="L14" s="327">
        <v>13951</v>
      </c>
      <c r="M14" s="119" t="s">
        <v>256</v>
      </c>
      <c r="N14" s="408">
        <v>4364</v>
      </c>
      <c r="O14" s="661">
        <f>N14/L14*100</f>
        <v>31.280911762597661</v>
      </c>
      <c r="P14" s="862"/>
      <c r="Q14" s="327">
        <v>14588</v>
      </c>
      <c r="R14" s="119" t="s">
        <v>256</v>
      </c>
      <c r="S14" s="408">
        <v>4329</v>
      </c>
      <c r="T14" s="661">
        <f>S14/Q14*100</f>
        <v>29.675075404442008</v>
      </c>
      <c r="U14" s="862"/>
      <c r="V14" s="327">
        <v>15650</v>
      </c>
      <c r="W14" s="119" t="s">
        <v>256</v>
      </c>
      <c r="X14" s="408">
        <v>4455</v>
      </c>
      <c r="Y14" s="664">
        <f>X14/V14*100</f>
        <v>28.466453674121407</v>
      </c>
      <c r="Z14" s="862"/>
      <c r="AA14" s="327">
        <v>16012</v>
      </c>
      <c r="AB14" s="119" t="s">
        <v>256</v>
      </c>
      <c r="AC14" s="408">
        <v>4570</v>
      </c>
      <c r="AD14" s="664">
        <f>AC14/AA14*100</f>
        <v>28.54109417936548</v>
      </c>
    </row>
    <row r="15" spans="1:32" s="7" customFormat="1" ht="12" customHeight="1">
      <c r="A15" s="857"/>
      <c r="B15" s="75"/>
      <c r="C15" s="50" t="s">
        <v>295</v>
      </c>
      <c r="D15" s="409">
        <v>7238</v>
      </c>
      <c r="E15" s="75">
        <v>62.8</v>
      </c>
      <c r="F15" s="857"/>
      <c r="G15" s="75"/>
      <c r="H15" s="50" t="s">
        <v>295</v>
      </c>
      <c r="I15" s="407">
        <v>6942</v>
      </c>
      <c r="J15" s="75">
        <v>52.5</v>
      </c>
      <c r="K15" s="857"/>
      <c r="L15" s="328"/>
      <c r="M15" s="50" t="s">
        <v>295</v>
      </c>
      <c r="N15" s="407">
        <v>7264</v>
      </c>
      <c r="O15" s="662">
        <f>N15/L14*100</f>
        <v>52.067952118127735</v>
      </c>
      <c r="P15" s="862"/>
      <c r="Q15" s="328"/>
      <c r="R15" s="50" t="s">
        <v>295</v>
      </c>
      <c r="S15" s="407">
        <v>7849</v>
      </c>
      <c r="T15" s="662">
        <f>S15/Q14*100</f>
        <v>53.804496846723339</v>
      </c>
      <c r="U15" s="862"/>
      <c r="V15" s="328"/>
      <c r="W15" s="50" t="s">
        <v>295</v>
      </c>
      <c r="X15" s="407">
        <v>8857</v>
      </c>
      <c r="Y15" s="665">
        <f>X15/V14*100</f>
        <v>56.594249201277961</v>
      </c>
      <c r="Z15" s="862"/>
      <c r="AA15" s="160"/>
      <c r="AB15" s="50" t="s">
        <v>295</v>
      </c>
      <c r="AC15" s="407">
        <v>9100</v>
      </c>
      <c r="AD15" s="667">
        <f>AC15/AA14*100</f>
        <v>56.832375718211338</v>
      </c>
    </row>
    <row r="16" spans="1:32" ht="12" customHeight="1">
      <c r="A16" s="767" t="s">
        <v>275</v>
      </c>
      <c r="B16" s="767"/>
      <c r="C16" s="767"/>
      <c r="D16" s="767"/>
      <c r="E16" s="767"/>
      <c r="F16" s="767"/>
      <c r="G16" s="767"/>
      <c r="H16" s="767"/>
      <c r="I16" s="767"/>
      <c r="J16" s="767"/>
      <c r="K16" s="767"/>
      <c r="L16" s="767"/>
      <c r="M16" s="767"/>
      <c r="N16" s="767"/>
      <c r="O16" s="767"/>
      <c r="P16" s="767"/>
      <c r="Q16" s="767"/>
      <c r="R16" s="767"/>
      <c r="S16" s="767"/>
      <c r="T16" s="767"/>
      <c r="U16" s="767"/>
      <c r="V16" s="767"/>
      <c r="W16" s="767"/>
      <c r="X16" s="767"/>
      <c r="Y16" s="767"/>
      <c r="Z16" s="767"/>
      <c r="AA16" s="767"/>
      <c r="AB16" s="767"/>
      <c r="AC16" s="767"/>
      <c r="AD16" s="767"/>
    </row>
    <row r="17" spans="1:30" s="7" customFormat="1" ht="12" customHeight="1">
      <c r="A17" s="857" t="s">
        <v>255</v>
      </c>
      <c r="B17" s="75"/>
      <c r="C17" s="50" t="s">
        <v>255</v>
      </c>
      <c r="D17" s="409">
        <v>109158</v>
      </c>
      <c r="E17" s="75">
        <v>95.9</v>
      </c>
      <c r="F17" s="857" t="s">
        <v>255</v>
      </c>
      <c r="G17" s="75"/>
      <c r="H17" s="50" t="s">
        <v>255</v>
      </c>
      <c r="I17" s="407">
        <v>116280</v>
      </c>
      <c r="J17" s="75">
        <v>95.8</v>
      </c>
      <c r="K17" s="857" t="s">
        <v>255</v>
      </c>
      <c r="L17" s="75"/>
      <c r="M17" s="50" t="s">
        <v>255</v>
      </c>
      <c r="N17" s="407">
        <v>125273</v>
      </c>
      <c r="O17" s="660">
        <f>N17/L18*100</f>
        <v>95.158264145783804</v>
      </c>
      <c r="P17" s="862" t="s">
        <v>255</v>
      </c>
      <c r="Q17" s="328"/>
      <c r="R17" s="50" t="s">
        <v>255</v>
      </c>
      <c r="S17" s="407">
        <v>134137</v>
      </c>
      <c r="T17" s="660">
        <f>S17/Q18*100</f>
        <v>94.816568883862303</v>
      </c>
      <c r="U17" s="862" t="s">
        <v>255</v>
      </c>
      <c r="V17" s="328"/>
      <c r="W17" s="50" t="s">
        <v>255</v>
      </c>
      <c r="X17" s="407">
        <v>171446</v>
      </c>
      <c r="Y17" s="663">
        <f>X17/V18*100</f>
        <v>94.183504180537696</v>
      </c>
      <c r="Z17" s="862" t="s">
        <v>255</v>
      </c>
      <c r="AA17" s="160"/>
      <c r="AB17" s="50" t="s">
        <v>255</v>
      </c>
      <c r="AC17" s="413">
        <v>152114</v>
      </c>
      <c r="AD17" s="666">
        <f>AC17/AA18*100</f>
        <v>94.154421322373395</v>
      </c>
    </row>
    <row r="18" spans="1:30" s="7" customFormat="1" ht="12" customHeight="1">
      <c r="A18" s="857"/>
      <c r="B18" s="118">
        <v>113798</v>
      </c>
      <c r="C18" s="119" t="s">
        <v>256</v>
      </c>
      <c r="D18" s="408">
        <v>3363</v>
      </c>
      <c r="E18" s="121">
        <v>3</v>
      </c>
      <c r="F18" s="857"/>
      <c r="G18" s="716">
        <v>121353</v>
      </c>
      <c r="H18" s="119" t="s">
        <v>256</v>
      </c>
      <c r="I18" s="408">
        <v>3465</v>
      </c>
      <c r="J18" s="120">
        <v>2.9</v>
      </c>
      <c r="K18" s="857"/>
      <c r="L18" s="327">
        <v>131647</v>
      </c>
      <c r="M18" s="119" t="s">
        <v>256</v>
      </c>
      <c r="N18" s="408">
        <v>4531</v>
      </c>
      <c r="O18" s="661">
        <f>N18/L18*100</f>
        <v>3.4417799114298084</v>
      </c>
      <c r="P18" s="862"/>
      <c r="Q18" s="327">
        <v>141470</v>
      </c>
      <c r="R18" s="119" t="s">
        <v>256</v>
      </c>
      <c r="S18" s="408">
        <v>5345</v>
      </c>
      <c r="T18" s="661">
        <f>S18/Q18*100</f>
        <v>3.7781861878843572</v>
      </c>
      <c r="U18" s="862"/>
      <c r="V18" s="327">
        <v>182034</v>
      </c>
      <c r="W18" s="119" t="s">
        <v>256</v>
      </c>
      <c r="X18" s="408">
        <v>8076</v>
      </c>
      <c r="Y18" s="664">
        <f>X18/V18*100</f>
        <v>4.4365338343386398</v>
      </c>
      <c r="Z18" s="862"/>
      <c r="AA18" s="327">
        <v>161558</v>
      </c>
      <c r="AB18" s="119" t="s">
        <v>256</v>
      </c>
      <c r="AC18" s="408">
        <v>7081</v>
      </c>
      <c r="AD18" s="664">
        <f>AC18/AA18*100</f>
        <v>4.3829460627143195</v>
      </c>
    </row>
    <row r="19" spans="1:30" s="7" customFormat="1" ht="12" customHeight="1">
      <c r="A19" s="857"/>
      <c r="B19" s="75"/>
      <c r="C19" s="50" t="s">
        <v>295</v>
      </c>
      <c r="D19" s="409">
        <v>1277</v>
      </c>
      <c r="E19" s="75">
        <v>1.1000000000000001</v>
      </c>
      <c r="F19" s="857"/>
      <c r="G19" s="75"/>
      <c r="H19" s="50" t="s">
        <v>295</v>
      </c>
      <c r="I19" s="407">
        <v>1608</v>
      </c>
      <c r="J19" s="75">
        <v>1.3</v>
      </c>
      <c r="K19" s="857"/>
      <c r="L19" s="328"/>
      <c r="M19" s="50" t="s">
        <v>295</v>
      </c>
      <c r="N19" s="407">
        <v>1843</v>
      </c>
      <c r="O19" s="660">
        <f>N19/L18*100</f>
        <v>1.399955942786391</v>
      </c>
      <c r="P19" s="862"/>
      <c r="Q19" s="328"/>
      <c r="R19" s="50" t="s">
        <v>295</v>
      </c>
      <c r="S19" s="407">
        <v>1988</v>
      </c>
      <c r="T19" s="660">
        <f>S19/Q18*100</f>
        <v>1.4052449282533399</v>
      </c>
      <c r="U19" s="862"/>
      <c r="V19" s="328"/>
      <c r="W19" s="50" t="s">
        <v>295</v>
      </c>
      <c r="X19" s="407">
        <v>2512</v>
      </c>
      <c r="Y19" s="663">
        <f>X19/V18*100</f>
        <v>1.3799619851236582</v>
      </c>
      <c r="Z19" s="862"/>
      <c r="AA19" s="379"/>
      <c r="AB19" s="50" t="s">
        <v>295</v>
      </c>
      <c r="AC19" s="413">
        <v>2363</v>
      </c>
      <c r="AD19" s="666">
        <f>AC19/AA18*100</f>
        <v>1.4626326149122915</v>
      </c>
    </row>
    <row r="20" spans="1:30" s="7" customFormat="1" ht="12" customHeight="1">
      <c r="A20" s="784" t="s">
        <v>256</v>
      </c>
      <c r="B20" s="120"/>
      <c r="C20" s="119" t="s">
        <v>255</v>
      </c>
      <c r="D20" s="408">
        <v>3848</v>
      </c>
      <c r="E20" s="120">
        <v>15.5</v>
      </c>
      <c r="F20" s="858" t="s">
        <v>256</v>
      </c>
      <c r="G20" s="120"/>
      <c r="H20" s="119" t="s">
        <v>255</v>
      </c>
      <c r="I20" s="408">
        <v>4742</v>
      </c>
      <c r="J20" s="120">
        <v>18.8</v>
      </c>
      <c r="K20" s="784" t="s">
        <v>256</v>
      </c>
      <c r="L20" s="329"/>
      <c r="M20" s="119" t="s">
        <v>255</v>
      </c>
      <c r="N20" s="408">
        <v>4096</v>
      </c>
      <c r="O20" s="661">
        <f>N20/L21*100</f>
        <v>16.607200778462534</v>
      </c>
      <c r="P20" s="858" t="s">
        <v>256</v>
      </c>
      <c r="Q20" s="329"/>
      <c r="R20" s="119" t="s">
        <v>255</v>
      </c>
      <c r="S20" s="408">
        <v>3845</v>
      </c>
      <c r="T20" s="661">
        <f>S20/Q21*100</f>
        <v>17.114751179560226</v>
      </c>
      <c r="U20" s="858" t="s">
        <v>256</v>
      </c>
      <c r="V20" s="329"/>
      <c r="W20" s="119" t="s">
        <v>255</v>
      </c>
      <c r="X20" s="408">
        <v>3640</v>
      </c>
      <c r="Y20" s="664">
        <f>X20/V21*100</f>
        <v>16.97286207218129</v>
      </c>
      <c r="Z20" s="858" t="s">
        <v>256</v>
      </c>
      <c r="AA20" s="327"/>
      <c r="AB20" s="119" t="s">
        <v>255</v>
      </c>
      <c r="AC20" s="408">
        <v>3247</v>
      </c>
      <c r="AD20" s="664">
        <f>AC20/AA21*100</f>
        <v>17.854393489497415</v>
      </c>
    </row>
    <row r="21" spans="1:30" s="7" customFormat="1" ht="12" customHeight="1">
      <c r="A21" s="784"/>
      <c r="B21" s="76">
        <v>24754</v>
      </c>
      <c r="C21" s="50" t="s">
        <v>256</v>
      </c>
      <c r="D21" s="409">
        <v>19365</v>
      </c>
      <c r="E21" s="75">
        <v>78.2</v>
      </c>
      <c r="F21" s="858"/>
      <c r="G21" s="717">
        <v>25249</v>
      </c>
      <c r="H21" s="50" t="s">
        <v>256</v>
      </c>
      <c r="I21" s="407">
        <v>18746</v>
      </c>
      <c r="J21" s="75">
        <v>74.2</v>
      </c>
      <c r="K21" s="784"/>
      <c r="L21" s="330">
        <v>24664</v>
      </c>
      <c r="M21" s="50" t="s">
        <v>256</v>
      </c>
      <c r="N21" s="407">
        <v>18730</v>
      </c>
      <c r="O21" s="660">
        <f>N21/L21*100</f>
        <v>75.940642231592605</v>
      </c>
      <c r="P21" s="858"/>
      <c r="Q21" s="330">
        <v>22466</v>
      </c>
      <c r="R21" s="50" t="s">
        <v>256</v>
      </c>
      <c r="S21" s="407">
        <v>16787</v>
      </c>
      <c r="T21" s="660">
        <f>S21/Q21*100</f>
        <v>74.72180183388231</v>
      </c>
      <c r="U21" s="858"/>
      <c r="V21" s="330">
        <v>21446</v>
      </c>
      <c r="W21" s="50" t="s">
        <v>256</v>
      </c>
      <c r="X21" s="407">
        <v>16094</v>
      </c>
      <c r="Y21" s="663">
        <f>X21/V21*100</f>
        <v>75.044297304858716</v>
      </c>
      <c r="Z21" s="858"/>
      <c r="AA21" s="379">
        <v>18186</v>
      </c>
      <c r="AB21" s="50" t="s">
        <v>256</v>
      </c>
      <c r="AC21" s="413">
        <v>13252</v>
      </c>
      <c r="AD21" s="666">
        <f>AC21/AA21*100</f>
        <v>72.869240074782809</v>
      </c>
    </row>
    <row r="22" spans="1:30" s="7" customFormat="1" ht="12" customHeight="1">
      <c r="A22" s="784"/>
      <c r="B22" s="120"/>
      <c r="C22" s="119" t="s">
        <v>295</v>
      </c>
      <c r="D22" s="408">
        <v>1541</v>
      </c>
      <c r="E22" s="120">
        <v>6.2</v>
      </c>
      <c r="F22" s="858"/>
      <c r="G22" s="120"/>
      <c r="H22" s="119" t="s">
        <v>295</v>
      </c>
      <c r="I22" s="408">
        <v>1761</v>
      </c>
      <c r="J22" s="121">
        <v>7</v>
      </c>
      <c r="K22" s="784"/>
      <c r="L22" s="329"/>
      <c r="M22" s="119" t="s">
        <v>295</v>
      </c>
      <c r="N22" s="408">
        <v>1838</v>
      </c>
      <c r="O22" s="661">
        <f>N22/L21*100</f>
        <v>7.4521569899448599</v>
      </c>
      <c r="P22" s="858"/>
      <c r="Q22" s="329"/>
      <c r="R22" s="119" t="s">
        <v>295</v>
      </c>
      <c r="S22" s="408">
        <v>1834</v>
      </c>
      <c r="T22" s="661">
        <f>S22/Q21*100</f>
        <v>8.1634469865574637</v>
      </c>
      <c r="U22" s="858"/>
      <c r="V22" s="329"/>
      <c r="W22" s="119" t="s">
        <v>295</v>
      </c>
      <c r="X22" s="408">
        <v>1712</v>
      </c>
      <c r="Y22" s="664">
        <f>X22/V21*100</f>
        <v>7.9828406229599924</v>
      </c>
      <c r="Z22" s="858"/>
      <c r="AA22" s="327"/>
      <c r="AB22" s="119" t="s">
        <v>295</v>
      </c>
      <c r="AC22" s="408">
        <v>1687</v>
      </c>
      <c r="AD22" s="664">
        <f>AC22/AA21*100</f>
        <v>9.276366435719785</v>
      </c>
    </row>
    <row r="23" spans="1:30" s="7" customFormat="1" ht="12" customHeight="1">
      <c r="A23" s="857" t="s">
        <v>295</v>
      </c>
      <c r="B23" s="75"/>
      <c r="C23" s="50" t="s">
        <v>255</v>
      </c>
      <c r="D23" s="409">
        <v>693</v>
      </c>
      <c r="E23" s="75">
        <v>11.5</v>
      </c>
      <c r="F23" s="857" t="s">
        <v>295</v>
      </c>
      <c r="G23" s="75"/>
      <c r="H23" s="50" t="s">
        <v>255</v>
      </c>
      <c r="I23" s="407">
        <v>964</v>
      </c>
      <c r="J23" s="75">
        <v>14.5</v>
      </c>
      <c r="K23" s="857" t="s">
        <v>295</v>
      </c>
      <c r="L23" s="328"/>
      <c r="M23" s="50" t="s">
        <v>255</v>
      </c>
      <c r="N23" s="407">
        <v>996</v>
      </c>
      <c r="O23" s="660">
        <f>N23/L24*100</f>
        <v>14.542268944371441</v>
      </c>
      <c r="P23" s="862" t="s">
        <v>295</v>
      </c>
      <c r="Q23" s="328"/>
      <c r="R23" s="50" t="s">
        <v>255</v>
      </c>
      <c r="S23" s="407">
        <v>1090</v>
      </c>
      <c r="T23" s="660">
        <f>S23/Q24*100</f>
        <v>15.082330150823301</v>
      </c>
      <c r="U23" s="862" t="s">
        <v>295</v>
      </c>
      <c r="V23" s="328"/>
      <c r="W23" s="50" t="s">
        <v>255</v>
      </c>
      <c r="X23" s="407">
        <v>1115</v>
      </c>
      <c r="Y23" s="663">
        <f>X23/V24*100</f>
        <v>13.595902938666015</v>
      </c>
      <c r="Z23" s="862" t="s">
        <v>295</v>
      </c>
      <c r="AA23" s="379"/>
      <c r="AB23" s="50" t="s">
        <v>255</v>
      </c>
      <c r="AC23" s="413">
        <v>1093</v>
      </c>
      <c r="AD23" s="666">
        <f>AC23/AA24*100</f>
        <v>13.681311803730129</v>
      </c>
    </row>
    <row r="24" spans="1:30" s="7" customFormat="1" ht="12" customHeight="1">
      <c r="A24" s="857"/>
      <c r="B24" s="118">
        <v>6003</v>
      </c>
      <c r="C24" s="119" t="s">
        <v>256</v>
      </c>
      <c r="D24" s="408">
        <v>1307</v>
      </c>
      <c r="E24" s="120">
        <v>21.8</v>
      </c>
      <c r="F24" s="857"/>
      <c r="G24" s="716">
        <v>6654</v>
      </c>
      <c r="H24" s="119" t="s">
        <v>256</v>
      </c>
      <c r="I24" s="408">
        <v>1948</v>
      </c>
      <c r="J24" s="120">
        <v>29.3</v>
      </c>
      <c r="K24" s="857"/>
      <c r="L24" s="327">
        <v>6849</v>
      </c>
      <c r="M24" s="119" t="s">
        <v>256</v>
      </c>
      <c r="N24" s="408">
        <v>1986</v>
      </c>
      <c r="O24" s="661">
        <f>N24/L24*100</f>
        <v>28.996933858957512</v>
      </c>
      <c r="P24" s="862"/>
      <c r="Q24" s="327">
        <v>7227</v>
      </c>
      <c r="R24" s="119" t="s">
        <v>256</v>
      </c>
      <c r="S24" s="408">
        <v>2000</v>
      </c>
      <c r="T24" s="661">
        <f>S24/Q24*100</f>
        <v>27.674000276740003</v>
      </c>
      <c r="U24" s="862"/>
      <c r="V24" s="327">
        <v>8201</v>
      </c>
      <c r="W24" s="119" t="s">
        <v>256</v>
      </c>
      <c r="X24" s="408">
        <v>2203</v>
      </c>
      <c r="Y24" s="664">
        <f>X24/V24*100</f>
        <v>26.862577734422633</v>
      </c>
      <c r="Z24" s="862"/>
      <c r="AA24" s="327">
        <v>7989</v>
      </c>
      <c r="AB24" s="119" t="s">
        <v>256</v>
      </c>
      <c r="AC24" s="408">
        <v>2112</v>
      </c>
      <c r="AD24" s="664">
        <f>AC24/AA24*100</f>
        <v>26.436349981224183</v>
      </c>
    </row>
    <row r="25" spans="1:30" s="7" customFormat="1" ht="12" customHeight="1">
      <c r="A25" s="857"/>
      <c r="B25" s="75"/>
      <c r="C25" s="50" t="s">
        <v>295</v>
      </c>
      <c r="D25" s="409">
        <v>4003</v>
      </c>
      <c r="E25" s="75">
        <v>66.7</v>
      </c>
      <c r="F25" s="857"/>
      <c r="G25" s="75"/>
      <c r="H25" s="50" t="s">
        <v>295</v>
      </c>
      <c r="I25" s="407">
        <v>3742</v>
      </c>
      <c r="J25" s="75">
        <v>56.2</v>
      </c>
      <c r="K25" s="857"/>
      <c r="L25" s="328"/>
      <c r="M25" s="50" t="s">
        <v>295</v>
      </c>
      <c r="N25" s="407">
        <v>3867</v>
      </c>
      <c r="O25" s="662">
        <f>N25/L24*100</f>
        <v>56.460797196671045</v>
      </c>
      <c r="P25" s="862"/>
      <c r="Q25" s="332"/>
      <c r="R25" s="50" t="s">
        <v>295</v>
      </c>
      <c r="S25" s="407">
        <v>4137</v>
      </c>
      <c r="T25" s="662">
        <f>S25/Q24*100</f>
        <v>57.243669572436694</v>
      </c>
      <c r="U25" s="862"/>
      <c r="V25" s="328"/>
      <c r="W25" s="50" t="s">
        <v>295</v>
      </c>
      <c r="X25" s="407">
        <v>4883</v>
      </c>
      <c r="Y25" s="665">
        <f>X25/V24*100</f>
        <v>59.541519326911349</v>
      </c>
      <c r="Z25" s="862"/>
      <c r="AA25" s="160"/>
      <c r="AB25" s="50" t="s">
        <v>295</v>
      </c>
      <c r="AC25" s="413">
        <v>4784</v>
      </c>
      <c r="AD25" s="667">
        <f>AC25/AA24*100</f>
        <v>59.882338215045685</v>
      </c>
    </row>
    <row r="26" spans="1:30" ht="12" customHeight="1">
      <c r="A26" s="767" t="s">
        <v>226</v>
      </c>
      <c r="B26" s="767"/>
      <c r="C26" s="767"/>
      <c r="D26" s="767"/>
      <c r="E26" s="767"/>
      <c r="F26" s="767"/>
      <c r="G26" s="767"/>
      <c r="H26" s="767"/>
      <c r="I26" s="767"/>
      <c r="J26" s="767"/>
      <c r="K26" s="767"/>
      <c r="L26" s="767"/>
      <c r="M26" s="767"/>
      <c r="N26" s="767"/>
      <c r="O26" s="767"/>
      <c r="P26" s="767"/>
      <c r="Q26" s="767"/>
      <c r="R26" s="767"/>
      <c r="S26" s="767"/>
      <c r="T26" s="767"/>
      <c r="U26" s="767"/>
      <c r="V26" s="767"/>
      <c r="W26" s="767"/>
      <c r="X26" s="767"/>
      <c r="Y26" s="767"/>
      <c r="Z26" s="767"/>
      <c r="AA26" s="767"/>
      <c r="AB26" s="767"/>
      <c r="AC26" s="767"/>
      <c r="AD26" s="767"/>
    </row>
    <row r="27" spans="1:30" s="7" customFormat="1" ht="12" customHeight="1">
      <c r="A27" s="857" t="s">
        <v>255</v>
      </c>
      <c r="B27" s="75"/>
      <c r="C27" s="50" t="s">
        <v>255</v>
      </c>
      <c r="D27" s="409">
        <v>93547</v>
      </c>
      <c r="E27" s="75">
        <v>95.9</v>
      </c>
      <c r="F27" s="857" t="s">
        <v>255</v>
      </c>
      <c r="G27" s="75"/>
      <c r="H27" s="50" t="s">
        <v>255</v>
      </c>
      <c r="I27" s="407">
        <v>109341</v>
      </c>
      <c r="J27" s="75">
        <v>95.5</v>
      </c>
      <c r="K27" s="857" t="s">
        <v>255</v>
      </c>
      <c r="L27" s="75"/>
      <c r="M27" s="50" t="s">
        <v>255</v>
      </c>
      <c r="N27" s="409">
        <v>119908</v>
      </c>
      <c r="O27" s="660">
        <f>N27/L28*100</f>
        <v>94.897708836215429</v>
      </c>
      <c r="P27" s="862" t="s">
        <v>255</v>
      </c>
      <c r="Q27" s="328"/>
      <c r="R27" s="50" t="s">
        <v>255</v>
      </c>
      <c r="S27" s="407">
        <v>127715</v>
      </c>
      <c r="T27" s="660">
        <f>S27/Q28*100</f>
        <v>94.096974072955277</v>
      </c>
      <c r="U27" s="862" t="s">
        <v>255</v>
      </c>
      <c r="V27" s="328"/>
      <c r="W27" s="50" t="s">
        <v>255</v>
      </c>
      <c r="X27" s="407">
        <v>143079</v>
      </c>
      <c r="Y27" s="663">
        <f>X27/V28*100</f>
        <v>93.625834314880251</v>
      </c>
      <c r="Z27" s="862" t="s">
        <v>255</v>
      </c>
      <c r="AA27" s="160"/>
      <c r="AB27" s="50" t="s">
        <v>255</v>
      </c>
      <c r="AC27" s="413">
        <v>142980</v>
      </c>
      <c r="AD27" s="666">
        <f>AC27/AA28*100</f>
        <v>93.459532244780561</v>
      </c>
    </row>
    <row r="28" spans="1:30" s="7" customFormat="1" ht="12" customHeight="1">
      <c r="A28" s="857"/>
      <c r="B28" s="118">
        <v>97565</v>
      </c>
      <c r="C28" s="119" t="s">
        <v>256</v>
      </c>
      <c r="D28" s="408">
        <v>2852</v>
      </c>
      <c r="E28" s="120">
        <v>2.9</v>
      </c>
      <c r="F28" s="857"/>
      <c r="G28" s="716">
        <v>114452</v>
      </c>
      <c r="H28" s="119" t="s">
        <v>256</v>
      </c>
      <c r="I28" s="408">
        <v>3512</v>
      </c>
      <c r="J28" s="120">
        <v>3.1</v>
      </c>
      <c r="K28" s="857"/>
      <c r="L28" s="327">
        <v>126355</v>
      </c>
      <c r="M28" s="119" t="s">
        <v>256</v>
      </c>
      <c r="N28" s="410">
        <v>4454</v>
      </c>
      <c r="O28" s="661">
        <f>N28/L28*100</f>
        <v>3.5249891179612995</v>
      </c>
      <c r="P28" s="862"/>
      <c r="Q28" s="327">
        <v>135727</v>
      </c>
      <c r="R28" s="119" t="s">
        <v>256</v>
      </c>
      <c r="S28" s="408">
        <v>5562</v>
      </c>
      <c r="T28" s="661">
        <f>S28/Q28*100</f>
        <v>4.0979318779609066</v>
      </c>
      <c r="U28" s="862"/>
      <c r="V28" s="327">
        <v>152820</v>
      </c>
      <c r="W28" s="119" t="s">
        <v>256</v>
      </c>
      <c r="X28" s="408">
        <v>7114</v>
      </c>
      <c r="Y28" s="664">
        <f>X28/V28*100</f>
        <v>4.6551498494961399</v>
      </c>
      <c r="Z28" s="862"/>
      <c r="AA28" s="327">
        <v>152986</v>
      </c>
      <c r="AB28" s="119" t="s">
        <v>256</v>
      </c>
      <c r="AC28" s="408">
        <v>7182</v>
      </c>
      <c r="AD28" s="664">
        <f>AC28/AA28*100</f>
        <v>4.6945472134705142</v>
      </c>
    </row>
    <row r="29" spans="1:30" s="7" customFormat="1" ht="12" customHeight="1">
      <c r="A29" s="857"/>
      <c r="B29" s="75"/>
      <c r="C29" s="50" t="s">
        <v>295</v>
      </c>
      <c r="D29" s="409">
        <v>1166</v>
      </c>
      <c r="E29" s="75">
        <v>1.2</v>
      </c>
      <c r="F29" s="857"/>
      <c r="G29" s="75"/>
      <c r="H29" s="50" t="s">
        <v>295</v>
      </c>
      <c r="I29" s="407">
        <v>1599</v>
      </c>
      <c r="J29" s="75">
        <v>1.4</v>
      </c>
      <c r="K29" s="857"/>
      <c r="L29" s="328"/>
      <c r="M29" s="50" t="s">
        <v>295</v>
      </c>
      <c r="N29" s="409">
        <v>1993</v>
      </c>
      <c r="O29" s="660">
        <f>N29/L28*100</f>
        <v>1.5773020458232756</v>
      </c>
      <c r="P29" s="862"/>
      <c r="Q29" s="328"/>
      <c r="R29" s="50" t="s">
        <v>295</v>
      </c>
      <c r="S29" s="407">
        <v>2450</v>
      </c>
      <c r="T29" s="660">
        <f>S29/Q28*100</f>
        <v>1.8050940490838225</v>
      </c>
      <c r="U29" s="862"/>
      <c r="V29" s="328"/>
      <c r="W29" s="50" t="s">
        <v>295</v>
      </c>
      <c r="X29" s="407">
        <v>2627</v>
      </c>
      <c r="Y29" s="663">
        <f>X29/V28*100</f>
        <v>1.7190158356236094</v>
      </c>
      <c r="Z29" s="862"/>
      <c r="AA29" s="379"/>
      <c r="AB29" s="50" t="s">
        <v>295</v>
      </c>
      <c r="AC29" s="413">
        <v>2824</v>
      </c>
      <c r="AD29" s="666">
        <f>AC29/AA28*100</f>
        <v>1.8459205417489182</v>
      </c>
    </row>
    <row r="30" spans="1:30" s="7" customFormat="1" ht="12" customHeight="1">
      <c r="A30" s="784" t="s">
        <v>256</v>
      </c>
      <c r="B30" s="120"/>
      <c r="C30" s="119" t="s">
        <v>255</v>
      </c>
      <c r="D30" s="408">
        <v>5570</v>
      </c>
      <c r="E30" s="121">
        <v>22</v>
      </c>
      <c r="F30" s="858" t="s">
        <v>256</v>
      </c>
      <c r="G30" s="120"/>
      <c r="H30" s="119" t="s">
        <v>255</v>
      </c>
      <c r="I30" s="408">
        <v>5883</v>
      </c>
      <c r="J30" s="120">
        <v>22.4</v>
      </c>
      <c r="K30" s="784" t="s">
        <v>256</v>
      </c>
      <c r="L30" s="329"/>
      <c r="M30" s="119" t="s">
        <v>255</v>
      </c>
      <c r="N30" s="410">
        <v>5376</v>
      </c>
      <c r="O30" s="661">
        <f>N30/L31*100</f>
        <v>21.232227488151658</v>
      </c>
      <c r="P30" s="858" t="s">
        <v>256</v>
      </c>
      <c r="Q30" s="329"/>
      <c r="R30" s="119" t="s">
        <v>255</v>
      </c>
      <c r="S30" s="408">
        <v>4350</v>
      </c>
      <c r="T30" s="661">
        <f>S30/Q31*100</f>
        <v>20.719218861633724</v>
      </c>
      <c r="U30" s="858" t="s">
        <v>256</v>
      </c>
      <c r="V30" s="329"/>
      <c r="W30" s="119" t="s">
        <v>255</v>
      </c>
      <c r="X30" s="408">
        <v>3845</v>
      </c>
      <c r="Y30" s="664">
        <f>X30/V31*100</f>
        <v>21.26424068134056</v>
      </c>
      <c r="Z30" s="858" t="s">
        <v>256</v>
      </c>
      <c r="AA30" s="327"/>
      <c r="AB30" s="119" t="s">
        <v>255</v>
      </c>
      <c r="AC30" s="408">
        <v>3837</v>
      </c>
      <c r="AD30" s="664">
        <f>AC30/AA31*100</f>
        <v>21.844577284372331</v>
      </c>
    </row>
    <row r="31" spans="1:30" s="7" customFormat="1" ht="12" customHeight="1">
      <c r="A31" s="784"/>
      <c r="B31" s="76">
        <v>25269</v>
      </c>
      <c r="C31" s="50" t="s">
        <v>256</v>
      </c>
      <c r="D31" s="409">
        <v>17924</v>
      </c>
      <c r="E31" s="75">
        <v>70.900000000000006</v>
      </c>
      <c r="F31" s="858"/>
      <c r="G31" s="717">
        <v>26269</v>
      </c>
      <c r="H31" s="50" t="s">
        <v>256</v>
      </c>
      <c r="I31" s="407">
        <v>18437</v>
      </c>
      <c r="J31" s="75">
        <v>70.2</v>
      </c>
      <c r="K31" s="784"/>
      <c r="L31" s="330">
        <v>25320</v>
      </c>
      <c r="M31" s="50" t="s">
        <v>256</v>
      </c>
      <c r="N31" s="409">
        <v>17856</v>
      </c>
      <c r="O31" s="660">
        <f>N31/L31*100</f>
        <v>70.521327014218002</v>
      </c>
      <c r="P31" s="858"/>
      <c r="Q31" s="330">
        <v>20995</v>
      </c>
      <c r="R31" s="50" t="s">
        <v>256</v>
      </c>
      <c r="S31" s="407">
        <v>14629</v>
      </c>
      <c r="T31" s="660">
        <f>S31/Q31*100</f>
        <v>69.678494879733265</v>
      </c>
      <c r="U31" s="858"/>
      <c r="V31" s="330">
        <v>18082</v>
      </c>
      <c r="W31" s="50" t="s">
        <v>256</v>
      </c>
      <c r="X31" s="407">
        <v>12525</v>
      </c>
      <c r="Y31" s="663">
        <f>X31/V31*100</f>
        <v>69.267780112819381</v>
      </c>
      <c r="Z31" s="858"/>
      <c r="AA31" s="379">
        <v>17565</v>
      </c>
      <c r="AB31" s="50" t="s">
        <v>256</v>
      </c>
      <c r="AC31" s="413">
        <v>11905</v>
      </c>
      <c r="AD31" s="666">
        <f>AC31/AA31*100</f>
        <v>67.776828921150013</v>
      </c>
    </row>
    <row r="32" spans="1:30" s="7" customFormat="1" ht="12" customHeight="1">
      <c r="A32" s="784"/>
      <c r="B32" s="120"/>
      <c r="C32" s="119" t="s">
        <v>295</v>
      </c>
      <c r="D32" s="408">
        <v>1775</v>
      </c>
      <c r="E32" s="121">
        <v>7</v>
      </c>
      <c r="F32" s="858"/>
      <c r="G32" s="120"/>
      <c r="H32" s="119" t="s">
        <v>295</v>
      </c>
      <c r="I32" s="408">
        <v>1949</v>
      </c>
      <c r="J32" s="120">
        <v>7.4</v>
      </c>
      <c r="K32" s="784"/>
      <c r="L32" s="329"/>
      <c r="M32" s="119" t="s">
        <v>295</v>
      </c>
      <c r="N32" s="410">
        <v>2088</v>
      </c>
      <c r="O32" s="661">
        <f>N32/L31*100</f>
        <v>8.246445497630333</v>
      </c>
      <c r="P32" s="858"/>
      <c r="Q32" s="329"/>
      <c r="R32" s="119" t="s">
        <v>295</v>
      </c>
      <c r="S32" s="408">
        <v>2016</v>
      </c>
      <c r="T32" s="661">
        <f>S32/Q31*100</f>
        <v>9.6022862586330078</v>
      </c>
      <c r="U32" s="858"/>
      <c r="V32" s="329"/>
      <c r="W32" s="119" t="s">
        <v>295</v>
      </c>
      <c r="X32" s="408">
        <v>1712</v>
      </c>
      <c r="Y32" s="664">
        <f>X32/V31*100</f>
        <v>9.4679792058400611</v>
      </c>
      <c r="Z32" s="858"/>
      <c r="AA32" s="327"/>
      <c r="AB32" s="119" t="s">
        <v>295</v>
      </c>
      <c r="AC32" s="408">
        <v>1823</v>
      </c>
      <c r="AD32" s="664">
        <f>AC32/AA31*100</f>
        <v>10.378593794477654</v>
      </c>
    </row>
    <row r="33" spans="1:30" s="7" customFormat="1" ht="12" customHeight="1">
      <c r="A33" s="857" t="s">
        <v>295</v>
      </c>
      <c r="B33" s="75"/>
      <c r="C33" s="50" t="s">
        <v>255</v>
      </c>
      <c r="D33" s="409">
        <v>744</v>
      </c>
      <c r="E33" s="75">
        <v>13.5</v>
      </c>
      <c r="F33" s="857" t="s">
        <v>295</v>
      </c>
      <c r="G33" s="75"/>
      <c r="H33" s="50" t="s">
        <v>255</v>
      </c>
      <c r="I33" s="407">
        <v>1257</v>
      </c>
      <c r="J33" s="75">
        <v>19.100000000000001</v>
      </c>
      <c r="K33" s="857" t="s">
        <v>295</v>
      </c>
      <c r="L33" s="328"/>
      <c r="M33" s="50" t="s">
        <v>255</v>
      </c>
      <c r="N33" s="409">
        <v>1327</v>
      </c>
      <c r="O33" s="660">
        <f>N33/L34*100</f>
        <v>18.684877499295975</v>
      </c>
      <c r="P33" s="862" t="s">
        <v>295</v>
      </c>
      <c r="Q33" s="328"/>
      <c r="R33" s="50" t="s">
        <v>255</v>
      </c>
      <c r="S33" s="407">
        <v>1320</v>
      </c>
      <c r="T33" s="660">
        <f>S33/Q34*100</f>
        <v>17.932346148621111</v>
      </c>
      <c r="U33" s="862" t="s">
        <v>295</v>
      </c>
      <c r="V33" s="328"/>
      <c r="W33" s="50" t="s">
        <v>255</v>
      </c>
      <c r="X33" s="407">
        <v>1223</v>
      </c>
      <c r="Y33" s="663">
        <f>X33/V34*100</f>
        <v>16.41831118270909</v>
      </c>
      <c r="Z33" s="862" t="s">
        <v>295</v>
      </c>
      <c r="AA33" s="379"/>
      <c r="AB33" s="50" t="s">
        <v>255</v>
      </c>
      <c r="AC33" s="413">
        <v>1249</v>
      </c>
      <c r="AD33" s="666">
        <f>AC33/AA34*100</f>
        <v>15.567742739623583</v>
      </c>
    </row>
    <row r="34" spans="1:30" s="7" customFormat="1" ht="12" customHeight="1">
      <c r="A34" s="857"/>
      <c r="B34" s="118">
        <v>5522</v>
      </c>
      <c r="C34" s="119" t="s">
        <v>256</v>
      </c>
      <c r="D34" s="408">
        <v>1543</v>
      </c>
      <c r="E34" s="120">
        <v>27.9</v>
      </c>
      <c r="F34" s="857"/>
      <c r="G34" s="716">
        <v>6573</v>
      </c>
      <c r="H34" s="119" t="s">
        <v>256</v>
      </c>
      <c r="I34" s="408">
        <v>2116</v>
      </c>
      <c r="J34" s="120">
        <v>32.200000000000003</v>
      </c>
      <c r="K34" s="857"/>
      <c r="L34" s="327">
        <v>7102</v>
      </c>
      <c r="M34" s="119" t="s">
        <v>256</v>
      </c>
      <c r="N34" s="410">
        <v>2378</v>
      </c>
      <c r="O34" s="661">
        <f>N34/L34*100</f>
        <v>33.483525767389466</v>
      </c>
      <c r="P34" s="862"/>
      <c r="Q34" s="327">
        <v>7361</v>
      </c>
      <c r="R34" s="119" t="s">
        <v>256</v>
      </c>
      <c r="S34" s="408">
        <v>2329</v>
      </c>
      <c r="T34" s="661">
        <f>S34/Q34*100</f>
        <v>31.639722863741337</v>
      </c>
      <c r="U34" s="862"/>
      <c r="V34" s="327">
        <v>7449</v>
      </c>
      <c r="W34" s="119" t="s">
        <v>256</v>
      </c>
      <c r="X34" s="408">
        <v>2252</v>
      </c>
      <c r="Y34" s="664">
        <f>X34/V34*100</f>
        <v>30.23224593905222</v>
      </c>
      <c r="Z34" s="862"/>
      <c r="AA34" s="327">
        <v>8023</v>
      </c>
      <c r="AB34" s="119" t="s">
        <v>256</v>
      </c>
      <c r="AC34" s="408">
        <v>2458</v>
      </c>
      <c r="AD34" s="664">
        <f>AC34/AA34*100</f>
        <v>30.636918858282435</v>
      </c>
    </row>
    <row r="35" spans="1:30" s="7" customFormat="1" ht="12" customHeight="1">
      <c r="A35" s="859"/>
      <c r="B35" s="77"/>
      <c r="C35" s="51" t="s">
        <v>295</v>
      </c>
      <c r="D35" s="409">
        <v>3235</v>
      </c>
      <c r="E35" s="77">
        <v>58.6</v>
      </c>
      <c r="F35" s="859"/>
      <c r="G35" s="77"/>
      <c r="H35" s="51" t="s">
        <v>295</v>
      </c>
      <c r="I35" s="412">
        <v>3200</v>
      </c>
      <c r="J35" s="77">
        <v>48.7</v>
      </c>
      <c r="K35" s="859"/>
      <c r="L35" s="331"/>
      <c r="M35" s="51" t="s">
        <v>295</v>
      </c>
      <c r="N35" s="411">
        <v>3397</v>
      </c>
      <c r="O35" s="662">
        <f>N35/L34*100</f>
        <v>47.831596733314555</v>
      </c>
      <c r="P35" s="863"/>
      <c r="Q35" s="331"/>
      <c r="R35" s="51" t="s">
        <v>295</v>
      </c>
      <c r="S35" s="412">
        <v>3712</v>
      </c>
      <c r="T35" s="662">
        <f>S35/Q34*100</f>
        <v>50.427930987637545</v>
      </c>
      <c r="U35" s="863"/>
      <c r="V35" s="331"/>
      <c r="W35" s="51" t="s">
        <v>295</v>
      </c>
      <c r="X35" s="412">
        <v>3974</v>
      </c>
      <c r="Y35" s="665">
        <f>X35/V34*100</f>
        <v>53.349442878238683</v>
      </c>
      <c r="Z35" s="863"/>
      <c r="AA35" s="170"/>
      <c r="AB35" s="51" t="s">
        <v>295</v>
      </c>
      <c r="AC35" s="414">
        <v>4316</v>
      </c>
      <c r="AD35" s="667">
        <f>AC35/AA34*100</f>
        <v>53.795338402093982</v>
      </c>
    </row>
    <row r="36" spans="1:30" ht="10.5" customHeight="1">
      <c r="A36" s="772" t="s">
        <v>372</v>
      </c>
      <c r="B36" s="772"/>
      <c r="C36" s="772"/>
      <c r="D36" s="772"/>
      <c r="E36" s="772"/>
      <c r="F36" s="772"/>
      <c r="G36" s="772"/>
      <c r="H36" s="772"/>
      <c r="I36" s="772"/>
      <c r="J36" s="772"/>
      <c r="K36" s="772"/>
      <c r="L36" s="772"/>
      <c r="M36" s="772"/>
      <c r="N36" s="772"/>
      <c r="O36" s="772"/>
      <c r="P36" s="772"/>
      <c r="Q36" s="772"/>
      <c r="R36" s="772"/>
      <c r="S36" s="772"/>
      <c r="T36" s="772"/>
      <c r="U36" s="772"/>
      <c r="V36" s="227"/>
      <c r="W36" s="227"/>
      <c r="X36" s="227"/>
      <c r="Y36" s="227"/>
      <c r="Z36" s="227"/>
    </row>
    <row r="37" spans="1:30">
      <c r="A37" s="771"/>
      <c r="B37" s="771"/>
      <c r="C37" s="771"/>
      <c r="D37" s="771"/>
      <c r="E37" s="771"/>
      <c r="F37" s="771"/>
      <c r="G37" s="771"/>
      <c r="H37" s="771"/>
      <c r="I37" s="771"/>
      <c r="J37" s="771"/>
      <c r="K37" s="771"/>
      <c r="L37" s="771"/>
      <c r="M37" s="771"/>
      <c r="N37" s="771"/>
      <c r="O37" s="771"/>
      <c r="P37" s="771"/>
      <c r="Q37" s="771"/>
      <c r="R37" s="771"/>
      <c r="S37" s="771"/>
      <c r="T37" s="771"/>
      <c r="U37" s="771"/>
      <c r="V37" s="198"/>
      <c r="W37" s="198"/>
      <c r="X37" s="198"/>
      <c r="Y37" s="198"/>
      <c r="Z37" s="198"/>
    </row>
    <row r="40" spans="1:30">
      <c r="C40" s="52"/>
    </row>
  </sheetData>
  <mergeCells count="90">
    <mergeCell ref="F17:F19"/>
    <mergeCell ref="F13:F15"/>
    <mergeCell ref="K7:K9"/>
    <mergeCell ref="P7:P9"/>
    <mergeCell ref="A10:A12"/>
    <mergeCell ref="A17:A19"/>
    <mergeCell ref="A13:A15"/>
    <mergeCell ref="A7:A9"/>
    <mergeCell ref="K10:K12"/>
    <mergeCell ref="Z23:Z25"/>
    <mergeCell ref="Z4:AA5"/>
    <mergeCell ref="O4:O5"/>
    <mergeCell ref="S4:S5"/>
    <mergeCell ref="P17:P19"/>
    <mergeCell ref="R4:R5"/>
    <mergeCell ref="P23:P25"/>
    <mergeCell ref="Z7:Z9"/>
    <mergeCell ref="Z10:Z12"/>
    <mergeCell ref="Z13:Z15"/>
    <mergeCell ref="Z33:Z35"/>
    <mergeCell ref="U20:U22"/>
    <mergeCell ref="U23:U25"/>
    <mergeCell ref="U33:U35"/>
    <mergeCell ref="Z17:Z19"/>
    <mergeCell ref="U27:U29"/>
    <mergeCell ref="U30:U32"/>
    <mergeCell ref="Z27:Z29"/>
    <mergeCell ref="Z30:Z32"/>
    <mergeCell ref="Z20:Z22"/>
    <mergeCell ref="U17:U19"/>
    <mergeCell ref="P27:P29"/>
    <mergeCell ref="P10:P12"/>
    <mergeCell ref="U7:U9"/>
    <mergeCell ref="P13:P15"/>
    <mergeCell ref="U10:U12"/>
    <mergeCell ref="U13:U15"/>
    <mergeCell ref="U3:Y3"/>
    <mergeCell ref="U4:V5"/>
    <mergeCell ref="W4:W5"/>
    <mergeCell ref="X4:X5"/>
    <mergeCell ref="Z3:AD3"/>
    <mergeCell ref="AB4:AB5"/>
    <mergeCell ref="AC4:AC5"/>
    <mergeCell ref="Y4:Y5"/>
    <mergeCell ref="I4:I5"/>
    <mergeCell ref="E4:E5"/>
    <mergeCell ref="C4:C5"/>
    <mergeCell ref="D4:D5"/>
    <mergeCell ref="M4:M5"/>
    <mergeCell ref="AD4:AD5"/>
    <mergeCell ref="F3:J3"/>
    <mergeCell ref="J4:J5"/>
    <mergeCell ref="T4:T5"/>
    <mergeCell ref="P4:Q5"/>
    <mergeCell ref="N4:N5"/>
    <mergeCell ref="A6:AD6"/>
    <mergeCell ref="K3:O3"/>
    <mergeCell ref="K4:L5"/>
    <mergeCell ref="H4:H5"/>
    <mergeCell ref="A4:B5"/>
    <mergeCell ref="A36:U37"/>
    <mergeCell ref="K27:K29"/>
    <mergeCell ref="A33:A35"/>
    <mergeCell ref="F27:F29"/>
    <mergeCell ref="F23:F25"/>
    <mergeCell ref="P30:P32"/>
    <mergeCell ref="P33:P35"/>
    <mergeCell ref="F33:F35"/>
    <mergeCell ref="F30:F32"/>
    <mergeCell ref="K23:K25"/>
    <mergeCell ref="A27:A29"/>
    <mergeCell ref="A30:A32"/>
    <mergeCell ref="A2:AD2"/>
    <mergeCell ref="K20:K22"/>
    <mergeCell ref="A23:A25"/>
    <mergeCell ref="P3:T3"/>
    <mergeCell ref="F7:F9"/>
    <mergeCell ref="F10:F12"/>
    <mergeCell ref="F4:G5"/>
    <mergeCell ref="A3:E3"/>
    <mergeCell ref="A1:C1"/>
    <mergeCell ref="K17:K19"/>
    <mergeCell ref="K13:K15"/>
    <mergeCell ref="P20:P22"/>
    <mergeCell ref="K33:K35"/>
    <mergeCell ref="A20:A22"/>
    <mergeCell ref="F20:F22"/>
    <mergeCell ref="A16:AD16"/>
    <mergeCell ref="A26:AD26"/>
    <mergeCell ref="K30:K32"/>
  </mergeCells>
  <phoneticPr fontId="15" type="noConversion"/>
  <hyperlinks>
    <hyperlink ref="A1" location="Inhalt!A1" display="Zurück zum Inhalt"/>
    <hyperlink ref="A1:B1" location="Inhalt!A1" display="Zurück zum Inhalt"/>
  </hyperlinks>
  <pageMargins left="0.70866141732283472" right="0.70866141732283472" top="0.78740157480314965" bottom="0.78740157480314965" header="0.31496062992125984" footer="0.31496062992125984"/>
  <pageSetup paperSize="9" scale="58" orientation="landscape" r:id="rId1"/>
  <headerFooter scaleWithDoc="0">
    <oddHeader>&amp;CBildungsbericht 2014 - (Web-)Tabellen F2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pageSetUpPr fitToPage="1"/>
  </sheetPr>
  <dimension ref="A1:O51"/>
  <sheetViews>
    <sheetView zoomScaleNormal="100" zoomScaleSheetLayoutView="100" workbookViewId="0">
      <selection sqref="A1:B1"/>
    </sheetView>
  </sheetViews>
  <sheetFormatPr baseColWidth="10" defaultRowHeight="12.75"/>
  <cols>
    <col min="1" max="1" width="10.7109375" customWidth="1"/>
    <col min="2" max="2" width="9.42578125" customWidth="1"/>
    <col min="3" max="10" width="9.140625" customWidth="1"/>
    <col min="11" max="11" width="3.140625" customWidth="1"/>
  </cols>
  <sheetData>
    <row r="1" spans="1:14" ht="25.5" customHeight="1">
      <c r="A1" s="744" t="s">
        <v>259</v>
      </c>
      <c r="B1" s="744"/>
    </row>
    <row r="2" spans="1:14" ht="18" customHeight="1">
      <c r="A2" s="760" t="s">
        <v>469</v>
      </c>
      <c r="B2" s="760"/>
      <c r="C2" s="760"/>
      <c r="D2" s="760"/>
      <c r="E2" s="760"/>
      <c r="F2" s="760"/>
      <c r="G2" s="760"/>
      <c r="H2" s="760"/>
      <c r="I2" s="760"/>
      <c r="J2" s="760"/>
    </row>
    <row r="3" spans="1:14" ht="17.25" customHeight="1">
      <c r="A3" s="754" t="s">
        <v>180</v>
      </c>
      <c r="B3" s="761" t="s">
        <v>373</v>
      </c>
      <c r="C3" s="761"/>
      <c r="D3" s="761"/>
      <c r="E3" s="761"/>
      <c r="F3" s="761"/>
      <c r="G3" s="761"/>
      <c r="H3" s="761"/>
      <c r="I3" s="761"/>
      <c r="J3" s="762"/>
    </row>
    <row r="4" spans="1:14" ht="12.75" customHeight="1">
      <c r="A4" s="871"/>
      <c r="B4" s="873" t="s">
        <v>199</v>
      </c>
      <c r="C4" s="873" t="s">
        <v>200</v>
      </c>
      <c r="D4" s="873" t="s">
        <v>201</v>
      </c>
      <c r="E4" s="873" t="s">
        <v>197</v>
      </c>
      <c r="F4" s="873" t="s">
        <v>333</v>
      </c>
      <c r="G4" s="873" t="s">
        <v>202</v>
      </c>
      <c r="H4" s="873" t="s">
        <v>198</v>
      </c>
      <c r="I4" s="873" t="s">
        <v>332</v>
      </c>
      <c r="J4" s="874" t="s">
        <v>105</v>
      </c>
      <c r="K4" s="7"/>
    </row>
    <row r="5" spans="1:14">
      <c r="A5" s="871"/>
      <c r="B5" s="764"/>
      <c r="C5" s="873"/>
      <c r="D5" s="873"/>
      <c r="E5" s="764"/>
      <c r="F5" s="873"/>
      <c r="G5" s="873"/>
      <c r="H5" s="873"/>
      <c r="I5" s="873"/>
      <c r="J5" s="874"/>
      <c r="K5" s="7"/>
    </row>
    <row r="6" spans="1:14" ht="33.75" customHeight="1">
      <c r="A6" s="871"/>
      <c r="B6" s="764"/>
      <c r="C6" s="873"/>
      <c r="D6" s="873"/>
      <c r="E6" s="764"/>
      <c r="F6" s="873"/>
      <c r="G6" s="873"/>
      <c r="H6" s="873"/>
      <c r="I6" s="873"/>
      <c r="J6" s="874"/>
      <c r="K6" s="7"/>
      <c r="L6" s="53"/>
      <c r="M6" s="55"/>
    </row>
    <row r="7" spans="1:14">
      <c r="A7" s="872"/>
      <c r="B7" s="875" t="s">
        <v>178</v>
      </c>
      <c r="C7" s="875"/>
      <c r="D7" s="875"/>
      <c r="E7" s="875"/>
      <c r="F7" s="875"/>
      <c r="G7" s="875"/>
      <c r="H7" s="875"/>
      <c r="I7" s="875"/>
      <c r="J7" s="876"/>
      <c r="K7" s="7"/>
      <c r="L7" s="53"/>
      <c r="M7" s="55"/>
    </row>
    <row r="8" spans="1:14" ht="12.75" customHeight="1">
      <c r="A8" s="487"/>
      <c r="B8" s="877" t="s">
        <v>230</v>
      </c>
      <c r="C8" s="877"/>
      <c r="D8" s="877"/>
      <c r="E8" s="877"/>
      <c r="F8" s="877"/>
      <c r="G8" s="877"/>
      <c r="H8" s="877"/>
      <c r="I8" s="877"/>
      <c r="J8" s="877"/>
      <c r="K8" s="7"/>
      <c r="L8" s="53"/>
      <c r="M8" s="55"/>
    </row>
    <row r="9" spans="1:14" ht="12.75" customHeight="1">
      <c r="A9" s="39">
        <v>1975</v>
      </c>
      <c r="B9" s="40">
        <v>23.6</v>
      </c>
      <c r="C9" s="40">
        <v>1.7</v>
      </c>
      <c r="D9" s="40">
        <v>23.5</v>
      </c>
      <c r="E9" s="40">
        <v>16.8</v>
      </c>
      <c r="F9" s="40">
        <v>3</v>
      </c>
      <c r="G9" s="40">
        <v>0.3</v>
      </c>
      <c r="H9" s="40">
        <v>3.4</v>
      </c>
      <c r="I9" s="40">
        <v>21.6</v>
      </c>
      <c r="J9" s="41">
        <v>5.9</v>
      </c>
      <c r="K9" s="7"/>
      <c r="L9" s="49"/>
      <c r="N9" s="53"/>
    </row>
    <row r="10" spans="1:14" ht="12.75" customHeight="1">
      <c r="A10" s="111">
        <v>1976</v>
      </c>
      <c r="B10" s="112">
        <v>21.5</v>
      </c>
      <c r="C10" s="112">
        <v>1.7</v>
      </c>
      <c r="D10" s="112">
        <v>25.5</v>
      </c>
      <c r="E10" s="112">
        <v>15.3</v>
      </c>
      <c r="F10" s="112">
        <v>3.7</v>
      </c>
      <c r="G10" s="112">
        <v>0.3</v>
      </c>
      <c r="H10" s="112">
        <v>3.2</v>
      </c>
      <c r="I10" s="112">
        <v>24</v>
      </c>
      <c r="J10" s="113">
        <v>4.7</v>
      </c>
      <c r="K10" s="7"/>
      <c r="L10" s="49"/>
    </row>
    <row r="11" spans="1:14" ht="12.75" customHeight="1">
      <c r="A11" s="39">
        <v>1977</v>
      </c>
      <c r="B11" s="40">
        <v>21.4</v>
      </c>
      <c r="C11" s="40">
        <v>1.7</v>
      </c>
      <c r="D11" s="40">
        <v>25.6</v>
      </c>
      <c r="E11" s="40">
        <v>15.1</v>
      </c>
      <c r="F11" s="40">
        <v>4.5999999999999996</v>
      </c>
      <c r="G11" s="40">
        <v>0.4</v>
      </c>
      <c r="H11" s="40">
        <v>3.4</v>
      </c>
      <c r="I11" s="40">
        <v>22.5</v>
      </c>
      <c r="J11" s="41">
        <v>5</v>
      </c>
      <c r="K11" s="7"/>
      <c r="L11" s="49"/>
    </row>
    <row r="12" spans="1:14" ht="12.75" customHeight="1">
      <c r="A12" s="111">
        <v>1978</v>
      </c>
      <c r="B12" s="112">
        <v>21.5</v>
      </c>
      <c r="C12" s="112">
        <v>1.9</v>
      </c>
      <c r="D12" s="112">
        <v>26.4</v>
      </c>
      <c r="E12" s="112">
        <v>15.1</v>
      </c>
      <c r="F12" s="112">
        <v>5.0999999999999996</v>
      </c>
      <c r="G12" s="112">
        <v>0.4</v>
      </c>
      <c r="H12" s="112">
        <v>3.4</v>
      </c>
      <c r="I12" s="112">
        <v>20.7</v>
      </c>
      <c r="J12" s="113">
        <v>5.4</v>
      </c>
      <c r="K12" s="7"/>
      <c r="L12" s="49"/>
    </row>
    <row r="13" spans="1:14" ht="12.75" customHeight="1">
      <c r="A13" s="39">
        <v>1979</v>
      </c>
      <c r="B13" s="40">
        <v>20.399999999999999</v>
      </c>
      <c r="C13" s="40">
        <v>1.9</v>
      </c>
      <c r="D13" s="40">
        <v>28</v>
      </c>
      <c r="E13" s="40">
        <v>14.3</v>
      </c>
      <c r="F13" s="40">
        <v>5.4</v>
      </c>
      <c r="G13" s="40">
        <v>0.4</v>
      </c>
      <c r="H13" s="40">
        <v>3.4</v>
      </c>
      <c r="I13" s="40">
        <v>20.7</v>
      </c>
      <c r="J13" s="41">
        <v>5.2</v>
      </c>
      <c r="K13" s="7"/>
      <c r="L13" s="49"/>
    </row>
    <row r="14" spans="1:14" ht="12.75" customHeight="1">
      <c r="A14" s="111">
        <v>1980</v>
      </c>
      <c r="B14" s="112">
        <v>20.5</v>
      </c>
      <c r="C14" s="112">
        <v>1.6</v>
      </c>
      <c r="D14" s="112">
        <v>29.5</v>
      </c>
      <c r="E14" s="112">
        <v>14.7</v>
      </c>
      <c r="F14" s="112">
        <v>5.4</v>
      </c>
      <c r="G14" s="112">
        <v>0.5</v>
      </c>
      <c r="H14" s="112">
        <v>3.1</v>
      </c>
      <c r="I14" s="112">
        <v>19.899999999999999</v>
      </c>
      <c r="J14" s="113">
        <v>4.7</v>
      </c>
      <c r="K14" s="7"/>
      <c r="L14" s="49"/>
      <c r="N14" s="53"/>
    </row>
    <row r="15" spans="1:14" ht="12.75" customHeight="1">
      <c r="A15" s="39">
        <v>1981</v>
      </c>
      <c r="B15" s="40">
        <v>20.2</v>
      </c>
      <c r="C15" s="40">
        <v>1.3</v>
      </c>
      <c r="D15" s="40">
        <v>30</v>
      </c>
      <c r="E15" s="40">
        <v>14.9</v>
      </c>
      <c r="F15" s="40">
        <v>4.5</v>
      </c>
      <c r="G15" s="40">
        <v>0.3</v>
      </c>
      <c r="H15" s="40">
        <v>2.9</v>
      </c>
      <c r="I15" s="40">
        <v>21.4</v>
      </c>
      <c r="J15" s="41">
        <v>4.3</v>
      </c>
      <c r="K15" s="7"/>
      <c r="L15" s="49"/>
    </row>
    <row r="16" spans="1:14" ht="12.75" customHeight="1">
      <c r="A16" s="111">
        <v>1982</v>
      </c>
      <c r="B16" s="112">
        <v>18.7</v>
      </c>
      <c r="C16" s="112">
        <v>1.1000000000000001</v>
      </c>
      <c r="D16" s="112">
        <v>29.9</v>
      </c>
      <c r="E16" s="112">
        <v>15.4</v>
      </c>
      <c r="F16" s="112">
        <v>3.9</v>
      </c>
      <c r="G16" s="112">
        <v>0.3</v>
      </c>
      <c r="H16" s="112">
        <v>2.7</v>
      </c>
      <c r="I16" s="112">
        <v>23.6</v>
      </c>
      <c r="J16" s="113">
        <v>4.3</v>
      </c>
      <c r="K16" s="7"/>
      <c r="L16" s="49"/>
    </row>
    <row r="17" spans="1:14" ht="12.75" customHeight="1">
      <c r="A17" s="39">
        <v>1983</v>
      </c>
      <c r="B17" s="40">
        <v>17.7</v>
      </c>
      <c r="C17" s="40">
        <v>0.9</v>
      </c>
      <c r="D17" s="40">
        <v>29.5</v>
      </c>
      <c r="E17" s="40">
        <v>16.100000000000001</v>
      </c>
      <c r="F17" s="40">
        <v>3.7</v>
      </c>
      <c r="G17" s="40">
        <v>0.3</v>
      </c>
      <c r="H17" s="40">
        <v>2.7</v>
      </c>
      <c r="I17" s="40">
        <v>25</v>
      </c>
      <c r="J17" s="41">
        <v>4</v>
      </c>
      <c r="K17" s="7"/>
      <c r="L17" s="49"/>
    </row>
    <row r="18" spans="1:14" ht="12.75" customHeight="1">
      <c r="A18" s="111">
        <v>1984</v>
      </c>
      <c r="B18" s="112">
        <v>18.3</v>
      </c>
      <c r="C18" s="112">
        <v>0.8</v>
      </c>
      <c r="D18" s="112">
        <v>29.1</v>
      </c>
      <c r="E18" s="112">
        <v>16.3</v>
      </c>
      <c r="F18" s="112">
        <v>4</v>
      </c>
      <c r="G18" s="112">
        <v>0.3</v>
      </c>
      <c r="H18" s="112">
        <v>2.9</v>
      </c>
      <c r="I18" s="112">
        <v>24.1</v>
      </c>
      <c r="J18" s="113">
        <v>4.0999999999999996</v>
      </c>
      <c r="K18" s="7"/>
      <c r="L18" s="49"/>
    </row>
    <row r="19" spans="1:14" ht="12.75" customHeight="1">
      <c r="A19" s="39">
        <v>1985</v>
      </c>
      <c r="B19" s="40">
        <v>18.2</v>
      </c>
      <c r="C19" s="40">
        <v>0.7</v>
      </c>
      <c r="D19" s="40">
        <v>29.6</v>
      </c>
      <c r="E19" s="40">
        <v>15.9</v>
      </c>
      <c r="F19" s="40">
        <v>4.4000000000000004</v>
      </c>
      <c r="G19" s="40">
        <v>0.3</v>
      </c>
      <c r="H19" s="40">
        <v>3.1</v>
      </c>
      <c r="I19" s="40">
        <v>23.5</v>
      </c>
      <c r="J19" s="41">
        <v>4.0999999999999996</v>
      </c>
      <c r="K19" s="7"/>
      <c r="L19" s="49"/>
      <c r="N19" s="53"/>
    </row>
    <row r="20" spans="1:14" ht="12.75" customHeight="1">
      <c r="A20" s="111">
        <v>1986</v>
      </c>
      <c r="B20" s="112">
        <v>17.600000000000001</v>
      </c>
      <c r="C20" s="112">
        <v>0.7</v>
      </c>
      <c r="D20" s="112">
        <v>31.2</v>
      </c>
      <c r="E20" s="112">
        <v>15.5</v>
      </c>
      <c r="F20" s="112">
        <v>4.5</v>
      </c>
      <c r="G20" s="112">
        <v>0.3</v>
      </c>
      <c r="H20" s="112">
        <v>2.9</v>
      </c>
      <c r="I20" s="112">
        <v>23.1</v>
      </c>
      <c r="J20" s="113">
        <v>4</v>
      </c>
      <c r="K20" s="7"/>
      <c r="L20" s="49"/>
    </row>
    <row r="21" spans="1:14" ht="12.75" customHeight="1">
      <c r="A21" s="39">
        <v>1987</v>
      </c>
      <c r="B21" s="40">
        <v>17.100000000000001</v>
      </c>
      <c r="C21" s="40">
        <v>0.8</v>
      </c>
      <c r="D21" s="40">
        <v>32.200000000000003</v>
      </c>
      <c r="E21" s="40">
        <v>15.6</v>
      </c>
      <c r="F21" s="40">
        <v>4.7</v>
      </c>
      <c r="G21" s="40">
        <v>0.3</v>
      </c>
      <c r="H21" s="40">
        <v>2.6</v>
      </c>
      <c r="I21" s="40">
        <v>23</v>
      </c>
      <c r="J21" s="41">
        <v>3.7</v>
      </c>
      <c r="K21" s="7"/>
      <c r="L21" s="49"/>
    </row>
    <row r="22" spans="1:14" ht="12.75" customHeight="1">
      <c r="A22" s="111">
        <v>1988</v>
      </c>
      <c r="B22" s="112">
        <v>16.7</v>
      </c>
      <c r="C22" s="112">
        <v>0.8</v>
      </c>
      <c r="D22" s="112">
        <v>32.299999999999997</v>
      </c>
      <c r="E22" s="112">
        <v>16.100000000000001</v>
      </c>
      <c r="F22" s="112">
        <v>4.5</v>
      </c>
      <c r="G22" s="112">
        <v>0.3</v>
      </c>
      <c r="H22" s="112">
        <v>2.5</v>
      </c>
      <c r="I22" s="112">
        <v>23.1</v>
      </c>
      <c r="J22" s="113">
        <v>3.5</v>
      </c>
      <c r="K22" s="7"/>
      <c r="L22" s="49"/>
    </row>
    <row r="23" spans="1:14" ht="12.75" customHeight="1">
      <c r="A23" s="39">
        <v>1989</v>
      </c>
      <c r="B23" s="40">
        <v>17.5</v>
      </c>
      <c r="C23" s="40">
        <v>0.8</v>
      </c>
      <c r="D23" s="40">
        <v>29.9</v>
      </c>
      <c r="E23" s="40">
        <v>16.600000000000001</v>
      </c>
      <c r="F23" s="40">
        <v>4.3</v>
      </c>
      <c r="G23" s="40">
        <v>0.3</v>
      </c>
      <c r="H23" s="40">
        <v>2.4</v>
      </c>
      <c r="I23" s="40">
        <v>24.7</v>
      </c>
      <c r="J23" s="41">
        <v>3.6</v>
      </c>
      <c r="K23" s="7"/>
      <c r="L23" s="49"/>
    </row>
    <row r="24" spans="1:14" ht="12.75" customHeight="1">
      <c r="A24" s="111">
        <v>1990</v>
      </c>
      <c r="B24" s="112">
        <v>18</v>
      </c>
      <c r="C24" s="112">
        <v>0.9</v>
      </c>
      <c r="D24" s="112">
        <v>31.6</v>
      </c>
      <c r="E24" s="112">
        <v>16.8</v>
      </c>
      <c r="F24" s="112">
        <v>3.5</v>
      </c>
      <c r="G24" s="112">
        <v>0.3</v>
      </c>
      <c r="H24" s="112">
        <v>2.2000000000000002</v>
      </c>
      <c r="I24" s="112">
        <v>23.3</v>
      </c>
      <c r="J24" s="113">
        <v>3.3</v>
      </c>
      <c r="K24" s="7"/>
      <c r="L24" s="49"/>
      <c r="N24" s="53"/>
    </row>
    <row r="25" spans="1:14" ht="12.75" customHeight="1">
      <c r="A25" s="39">
        <v>1991</v>
      </c>
      <c r="B25" s="40">
        <v>18.600000000000001</v>
      </c>
      <c r="C25" s="40">
        <v>0.9</v>
      </c>
      <c r="D25" s="40">
        <v>32.9</v>
      </c>
      <c r="E25" s="40">
        <v>15.7</v>
      </c>
      <c r="F25" s="40">
        <v>3.2</v>
      </c>
      <c r="G25" s="40">
        <v>0.3</v>
      </c>
      <c r="H25" s="40">
        <v>2.2000000000000002</v>
      </c>
      <c r="I25" s="40">
        <v>22.9</v>
      </c>
      <c r="J25" s="41">
        <v>3.1</v>
      </c>
      <c r="K25" s="7"/>
      <c r="L25" s="49"/>
    </row>
    <row r="26" spans="1:14" ht="12.75" customHeight="1">
      <c r="A26" s="111">
        <v>1992</v>
      </c>
      <c r="B26" s="112">
        <v>19.2</v>
      </c>
      <c r="C26" s="112">
        <v>0.8</v>
      </c>
      <c r="D26" s="112">
        <v>33.299999999999997</v>
      </c>
      <c r="E26" s="112">
        <v>15.2</v>
      </c>
      <c r="F26" s="112">
        <v>3.7</v>
      </c>
      <c r="G26" s="112">
        <v>0.3</v>
      </c>
      <c r="H26" s="112">
        <v>2.2000000000000002</v>
      </c>
      <c r="I26" s="112">
        <v>22</v>
      </c>
      <c r="J26" s="113">
        <v>3.2</v>
      </c>
      <c r="K26" s="7"/>
      <c r="L26" s="49"/>
    </row>
    <row r="27" spans="1:14" ht="12.75" customHeight="1">
      <c r="A27" s="488"/>
      <c r="B27" s="878" t="s">
        <v>220</v>
      </c>
      <c r="C27" s="878"/>
      <c r="D27" s="878"/>
      <c r="E27" s="878"/>
      <c r="F27" s="878"/>
      <c r="G27" s="878"/>
      <c r="H27" s="878"/>
      <c r="I27" s="878"/>
      <c r="J27" s="878"/>
      <c r="K27" s="7"/>
    </row>
    <row r="28" spans="1:14" ht="12.75" customHeight="1">
      <c r="A28" s="39">
        <v>1993</v>
      </c>
      <c r="B28" s="40">
        <v>19.8</v>
      </c>
      <c r="C28" s="40">
        <v>0.9</v>
      </c>
      <c r="D28" s="40">
        <v>33.9</v>
      </c>
      <c r="E28" s="40">
        <v>14</v>
      </c>
      <c r="F28" s="40">
        <v>4.0999999999999996</v>
      </c>
      <c r="G28" s="40">
        <v>0.3</v>
      </c>
      <c r="H28" s="40">
        <v>2.4</v>
      </c>
      <c r="I28" s="40">
        <v>21</v>
      </c>
      <c r="J28" s="41">
        <v>3.5</v>
      </c>
      <c r="K28" s="7"/>
      <c r="L28" s="49"/>
    </row>
    <row r="29" spans="1:14" ht="12.75" customHeight="1">
      <c r="A29" s="111">
        <v>1994</v>
      </c>
      <c r="B29" s="112">
        <v>20.5</v>
      </c>
      <c r="C29" s="112">
        <v>1</v>
      </c>
      <c r="D29" s="112">
        <v>34.5</v>
      </c>
      <c r="E29" s="112">
        <v>13.5</v>
      </c>
      <c r="F29" s="112">
        <v>4.0999999999999996</v>
      </c>
      <c r="G29" s="112">
        <v>0.3</v>
      </c>
      <c r="H29" s="112">
        <v>2.2999999999999998</v>
      </c>
      <c r="I29" s="112">
        <v>19.899999999999999</v>
      </c>
      <c r="J29" s="113">
        <v>3.7</v>
      </c>
      <c r="K29" s="7"/>
      <c r="L29" s="49"/>
    </row>
    <row r="30" spans="1:14" ht="12.75" customHeight="1">
      <c r="A30" s="42">
        <v>1995</v>
      </c>
      <c r="B30" s="43">
        <v>21.5</v>
      </c>
      <c r="C30" s="43">
        <v>1.2</v>
      </c>
      <c r="D30" s="43">
        <v>35.299999999999997</v>
      </c>
      <c r="E30" s="43">
        <v>13</v>
      </c>
      <c r="F30" s="43">
        <v>4.2</v>
      </c>
      <c r="G30" s="43">
        <v>0.4</v>
      </c>
      <c r="H30" s="43">
        <v>2.4</v>
      </c>
      <c r="I30" s="43">
        <v>18.2</v>
      </c>
      <c r="J30" s="44">
        <v>3.7</v>
      </c>
      <c r="K30" s="7"/>
      <c r="L30" s="49"/>
      <c r="N30" s="53"/>
    </row>
    <row r="31" spans="1:14" ht="12.75" customHeight="1">
      <c r="A31" s="111">
        <v>1996</v>
      </c>
      <c r="B31" s="112">
        <v>21.8</v>
      </c>
      <c r="C31" s="112">
        <v>1.3</v>
      </c>
      <c r="D31" s="112">
        <v>35.200000000000003</v>
      </c>
      <c r="E31" s="112">
        <v>13.4</v>
      </c>
      <c r="F31" s="112">
        <v>4.3</v>
      </c>
      <c r="G31" s="112">
        <v>0.4</v>
      </c>
      <c r="H31" s="112">
        <v>2.5</v>
      </c>
      <c r="I31" s="112">
        <v>17.399999999999999</v>
      </c>
      <c r="J31" s="113">
        <v>3.7</v>
      </c>
      <c r="K31" s="7"/>
      <c r="L31" s="49"/>
    </row>
    <row r="32" spans="1:14" ht="12.75" customHeight="1">
      <c r="A32" s="39">
        <v>1997</v>
      </c>
      <c r="B32" s="40">
        <v>21.2</v>
      </c>
      <c r="C32" s="40">
        <v>1.2</v>
      </c>
      <c r="D32" s="40">
        <v>35.6</v>
      </c>
      <c r="E32" s="40">
        <v>14</v>
      </c>
      <c r="F32" s="40">
        <v>4.0999999999999996</v>
      </c>
      <c r="G32" s="40">
        <v>0.4</v>
      </c>
      <c r="H32" s="40">
        <v>2.6</v>
      </c>
      <c r="I32" s="40">
        <v>16.899999999999999</v>
      </c>
      <c r="J32" s="41">
        <v>3.7</v>
      </c>
      <c r="K32" s="7"/>
      <c r="L32" s="49"/>
    </row>
    <row r="33" spans="1:15" ht="12.75" customHeight="1">
      <c r="A33" s="111">
        <v>1998</v>
      </c>
      <c r="B33" s="112">
        <v>20.399999999999999</v>
      </c>
      <c r="C33" s="112">
        <v>1.1000000000000001</v>
      </c>
      <c r="D33" s="112">
        <v>35.6</v>
      </c>
      <c r="E33" s="112">
        <v>14.9</v>
      </c>
      <c r="F33" s="112">
        <v>4</v>
      </c>
      <c r="G33" s="112">
        <v>0.3</v>
      </c>
      <c r="H33" s="112">
        <v>2.4</v>
      </c>
      <c r="I33" s="112">
        <v>17.3</v>
      </c>
      <c r="J33" s="113">
        <v>3.7</v>
      </c>
      <c r="K33" s="7"/>
      <c r="L33" s="49"/>
      <c r="N33" s="53"/>
    </row>
    <row r="34" spans="1:15" ht="12.75" customHeight="1">
      <c r="A34" s="39">
        <v>1999</v>
      </c>
      <c r="B34" s="40">
        <v>20.100000000000001</v>
      </c>
      <c r="C34" s="40">
        <v>1.1000000000000001</v>
      </c>
      <c r="D34" s="40">
        <v>35.5</v>
      </c>
      <c r="E34" s="40">
        <v>16.3</v>
      </c>
      <c r="F34" s="40">
        <v>3.9</v>
      </c>
      <c r="G34" s="40">
        <v>0.3</v>
      </c>
      <c r="H34" s="40">
        <v>2.2000000000000002</v>
      </c>
      <c r="I34" s="40">
        <v>16.8</v>
      </c>
      <c r="J34" s="41">
        <v>3.6</v>
      </c>
      <c r="K34" s="7"/>
      <c r="L34" s="49"/>
      <c r="N34" s="53"/>
    </row>
    <row r="35" spans="1:15" ht="12.75" customHeight="1">
      <c r="A35" s="111">
        <v>2000</v>
      </c>
      <c r="B35" s="112">
        <v>19.899999999999999</v>
      </c>
      <c r="C35" s="112">
        <v>1</v>
      </c>
      <c r="D35" s="112">
        <v>34</v>
      </c>
      <c r="E35" s="112">
        <v>18.7</v>
      </c>
      <c r="F35" s="112">
        <v>3.7</v>
      </c>
      <c r="G35" s="112">
        <v>0.3</v>
      </c>
      <c r="H35" s="112">
        <v>2</v>
      </c>
      <c r="I35" s="112">
        <v>16.8</v>
      </c>
      <c r="J35" s="113">
        <v>3.5</v>
      </c>
      <c r="K35" s="7"/>
      <c r="L35" s="49"/>
      <c r="N35" s="53"/>
    </row>
    <row r="36" spans="1:15" ht="12.75" customHeight="1">
      <c r="A36" s="39">
        <v>2001</v>
      </c>
      <c r="B36" s="40">
        <v>20.7</v>
      </c>
      <c r="C36" s="40">
        <v>1.1000000000000001</v>
      </c>
      <c r="D36" s="40">
        <v>33.700000000000003</v>
      </c>
      <c r="E36" s="40">
        <v>18.600000000000001</v>
      </c>
      <c r="F36" s="40">
        <v>3.5</v>
      </c>
      <c r="G36" s="40">
        <v>0.3</v>
      </c>
      <c r="H36" s="40">
        <v>1.9</v>
      </c>
      <c r="I36" s="40">
        <v>16.600000000000001</v>
      </c>
      <c r="J36" s="41">
        <v>3.4</v>
      </c>
      <c r="K36" s="7"/>
      <c r="L36" s="49"/>
      <c r="N36" s="53"/>
    </row>
    <row r="37" spans="1:15" ht="12.75" customHeight="1">
      <c r="A37" s="111">
        <v>2002</v>
      </c>
      <c r="B37" s="112">
        <v>20.9</v>
      </c>
      <c r="C37" s="112">
        <v>1</v>
      </c>
      <c r="D37" s="112">
        <v>34.4</v>
      </c>
      <c r="E37" s="112">
        <v>17.7</v>
      </c>
      <c r="F37" s="112">
        <v>3.4</v>
      </c>
      <c r="G37" s="112">
        <v>0.3</v>
      </c>
      <c r="H37" s="112">
        <v>2</v>
      </c>
      <c r="I37" s="112">
        <v>16.8</v>
      </c>
      <c r="J37" s="113">
        <v>3.4</v>
      </c>
      <c r="K37" s="7"/>
      <c r="L37" s="49"/>
      <c r="N37" s="53"/>
    </row>
    <row r="38" spans="1:15" ht="12.75" customHeight="1">
      <c r="A38" s="39">
        <v>2003</v>
      </c>
      <c r="B38" s="40">
        <v>20.3</v>
      </c>
      <c r="C38" s="40">
        <v>1.1000000000000001</v>
      </c>
      <c r="D38" s="40">
        <v>33.1</v>
      </c>
      <c r="E38" s="40">
        <v>18.100000000000001</v>
      </c>
      <c r="F38" s="40">
        <v>3.2</v>
      </c>
      <c r="G38" s="40">
        <v>0.3</v>
      </c>
      <c r="H38" s="40">
        <v>2.1</v>
      </c>
      <c r="I38" s="40">
        <v>18.399999999999999</v>
      </c>
      <c r="J38" s="41">
        <v>3.2</v>
      </c>
      <c r="K38" s="7"/>
      <c r="L38" s="49"/>
      <c r="M38" s="49"/>
      <c r="N38" s="49"/>
      <c r="O38" s="49"/>
    </row>
    <row r="39" spans="1:15" ht="12.75" customHeight="1">
      <c r="A39" s="111">
        <v>2004</v>
      </c>
      <c r="B39" s="112">
        <v>20.29890940719925</v>
      </c>
      <c r="C39" s="112">
        <v>1.1176345956554707</v>
      </c>
      <c r="D39" s="112">
        <v>32.117846469512465</v>
      </c>
      <c r="E39" s="112">
        <v>17.736908425888757</v>
      </c>
      <c r="F39" s="112">
        <v>3.9815558231856909</v>
      </c>
      <c r="G39" s="112">
        <v>0.29495071145010926</v>
      </c>
      <c r="H39" s="112">
        <v>2.15581649493733</v>
      </c>
      <c r="I39" s="112">
        <v>18.801853338685937</v>
      </c>
      <c r="J39" s="113">
        <v>3.3844060841250725</v>
      </c>
      <c r="K39" s="7"/>
      <c r="L39" s="49"/>
      <c r="M39" s="49"/>
      <c r="N39" s="49"/>
      <c r="O39" s="49"/>
    </row>
    <row r="40" spans="1:15" ht="12.75" customHeight="1">
      <c r="A40" s="39">
        <v>2005</v>
      </c>
      <c r="B40" s="40">
        <v>19.787841926503184</v>
      </c>
      <c r="C40" s="40">
        <v>1.1124814235267348</v>
      </c>
      <c r="D40" s="40">
        <v>31.963613991420409</v>
      </c>
      <c r="E40" s="40">
        <v>17.943257828807088</v>
      </c>
      <c r="F40" s="40">
        <v>4.347948230283655</v>
      </c>
      <c r="G40" s="40">
        <v>0.30199937633617169</v>
      </c>
      <c r="H40" s="40">
        <v>2.2398521186309734</v>
      </c>
      <c r="I40" s="40">
        <v>18.926230682574776</v>
      </c>
      <c r="J40" s="41">
        <v>3.3124415315160931</v>
      </c>
      <c r="K40" s="7"/>
      <c r="L40" s="49"/>
      <c r="M40" s="49"/>
      <c r="N40" s="49"/>
      <c r="O40" s="49"/>
    </row>
    <row r="41" spans="1:15" ht="12.75" customHeight="1">
      <c r="A41" s="111">
        <v>2006</v>
      </c>
      <c r="B41" s="112">
        <v>19.675078736275527</v>
      </c>
      <c r="C41" s="112">
        <v>1.0327067298490236</v>
      </c>
      <c r="D41" s="112">
        <v>32.488356311372243</v>
      </c>
      <c r="E41" s="112">
        <v>17.928380439763124</v>
      </c>
      <c r="F41" s="112">
        <v>4.6299250047850773</v>
      </c>
      <c r="G41" s="112">
        <v>0.31523510680873029</v>
      </c>
      <c r="H41" s="112">
        <v>2.1892454657765454</v>
      </c>
      <c r="I41" s="112">
        <v>18.220125166027689</v>
      </c>
      <c r="J41" s="113">
        <v>3.4438057896537924</v>
      </c>
      <c r="K41" s="7"/>
      <c r="L41" s="49"/>
      <c r="M41" s="49"/>
      <c r="N41" s="49"/>
      <c r="O41" s="49"/>
    </row>
    <row r="42" spans="1:15" ht="12.75" customHeight="1">
      <c r="A42" s="45">
        <v>2007</v>
      </c>
      <c r="B42" s="46">
        <v>18.924618109364623</v>
      </c>
      <c r="C42" s="46">
        <v>0.96579588222271417</v>
      </c>
      <c r="D42" s="46">
        <v>33.104106707992031</v>
      </c>
      <c r="E42" s="46">
        <v>17.432477307947753</v>
      </c>
      <c r="F42" s="46">
        <v>4.4421075935355328</v>
      </c>
      <c r="G42" s="46">
        <v>0.30246845251272969</v>
      </c>
      <c r="H42" s="46">
        <v>2.2459597077706444</v>
      </c>
      <c r="I42" s="46">
        <v>18.930152756254152</v>
      </c>
      <c r="J42" s="47">
        <v>3.4818463582023464</v>
      </c>
      <c r="K42" s="7"/>
      <c r="L42" s="49"/>
      <c r="M42" s="49"/>
      <c r="N42" s="49"/>
      <c r="O42" s="49"/>
    </row>
    <row r="43" spans="1:15" ht="12.75" customHeight="1">
      <c r="A43" s="111">
        <v>2008</v>
      </c>
      <c r="B43" s="112">
        <v>17.02024658984897</v>
      </c>
      <c r="C43" s="112">
        <v>0.81591487859610201</v>
      </c>
      <c r="D43" s="112">
        <v>35.222006505130985</v>
      </c>
      <c r="E43" s="112">
        <v>16.628425909583722</v>
      </c>
      <c r="F43" s="112">
        <v>4.5999848717884069</v>
      </c>
      <c r="G43" s="112">
        <v>0.27029071379945036</v>
      </c>
      <c r="H43" s="112">
        <v>2.1073598749401175</v>
      </c>
      <c r="I43" s="112">
        <v>19.659615239151812</v>
      </c>
      <c r="J43" s="113">
        <v>3.4366254002672654</v>
      </c>
      <c r="K43" s="7"/>
      <c r="L43" s="49"/>
      <c r="M43" s="49"/>
      <c r="N43" s="49"/>
      <c r="O43" s="49"/>
    </row>
    <row r="44" spans="1:15" ht="12.75" customHeight="1">
      <c r="A44" s="45">
        <v>2009</v>
      </c>
      <c r="B44" s="46">
        <v>17.128594089183146</v>
      </c>
      <c r="C44" s="46">
        <v>0.87420128077912107</v>
      </c>
      <c r="D44" s="46">
        <v>34.381636352065769</v>
      </c>
      <c r="E44" s="46">
        <v>16.734979600398802</v>
      </c>
      <c r="F44" s="46">
        <v>4.474477518013166</v>
      </c>
      <c r="G44" s="46">
        <v>0.24960343929498224</v>
      </c>
      <c r="H44" s="46">
        <v>2.1368317097717742</v>
      </c>
      <c r="I44" s="46">
        <v>20.307207859090727</v>
      </c>
      <c r="J44" s="47">
        <v>3.4051188739325862</v>
      </c>
      <c r="K44" s="7"/>
      <c r="L44" s="49"/>
      <c r="M44" s="49"/>
      <c r="N44" s="49"/>
      <c r="O44" s="49"/>
    </row>
    <row r="45" spans="1:15" ht="12.75" customHeight="1">
      <c r="A45" s="111">
        <v>2010</v>
      </c>
      <c r="B45" s="112">
        <v>17.330097524111128</v>
      </c>
      <c r="C45" s="112">
        <v>0.914963293507989</v>
      </c>
      <c r="D45" s="112">
        <v>33.370519648769253</v>
      </c>
      <c r="E45" s="112">
        <v>16.841352382323304</v>
      </c>
      <c r="F45" s="112">
        <v>4.4268209298977981</v>
      </c>
      <c r="G45" s="112">
        <v>0.2537066359579675</v>
      </c>
      <c r="H45" s="112">
        <v>2.0591172448538937</v>
      </c>
      <c r="I45" s="112">
        <v>21.011092917806248</v>
      </c>
      <c r="J45" s="113">
        <v>3.4401090398733265</v>
      </c>
      <c r="K45" s="7"/>
      <c r="L45" s="49"/>
      <c r="M45" s="49"/>
      <c r="N45" s="49"/>
      <c r="O45" s="49"/>
    </row>
    <row r="46" spans="1:15" ht="12.75" customHeight="1">
      <c r="A46" s="45">
        <v>2011</v>
      </c>
      <c r="B46" s="293">
        <v>16.792353898231895</v>
      </c>
      <c r="C46" s="293">
        <v>0.81581037420867164</v>
      </c>
      <c r="D46" s="293">
        <v>32.456221517962483</v>
      </c>
      <c r="E46" s="293">
        <v>17.574043658963504</v>
      </c>
      <c r="F46" s="293">
        <v>4.3097997486255366</v>
      </c>
      <c r="G46" s="293">
        <v>0.21975988341159872</v>
      </c>
      <c r="H46" s="293">
        <v>1.942754478089554</v>
      </c>
      <c r="I46" s="293">
        <v>22.463315521216469</v>
      </c>
      <c r="J46" s="294">
        <v>3.0961083223453389</v>
      </c>
      <c r="K46" s="7"/>
      <c r="M46" s="49"/>
      <c r="N46" s="49"/>
      <c r="O46" s="49"/>
    </row>
    <row r="47" spans="1:15" ht="12.75" customHeight="1">
      <c r="A47" s="111">
        <v>2012</v>
      </c>
      <c r="B47" s="295">
        <v>16.747556584101535</v>
      </c>
      <c r="C47" s="295">
        <v>0.81383025073510185</v>
      </c>
      <c r="D47" s="295">
        <v>33.138859786531675</v>
      </c>
      <c r="E47" s="295">
        <v>17.136638775688038</v>
      </c>
      <c r="F47" s="295">
        <v>4.8862238560071658</v>
      </c>
      <c r="G47" s="295">
        <v>0.21602167512042297</v>
      </c>
      <c r="H47" s="295">
        <v>1.923930378605343</v>
      </c>
      <c r="I47" s="295">
        <v>21.531646364817242</v>
      </c>
      <c r="J47" s="296">
        <v>3.2964583388216888</v>
      </c>
      <c r="K47" s="7"/>
      <c r="M47" s="49"/>
      <c r="N47" s="49"/>
      <c r="O47" s="49"/>
    </row>
    <row r="48" spans="1:15" ht="12.75" customHeight="1">
      <c r="A48" s="137" t="s">
        <v>134</v>
      </c>
      <c r="B48" s="632">
        <v>16.7</v>
      </c>
      <c r="C48" s="633">
        <v>0.8</v>
      </c>
      <c r="D48" s="633">
        <v>33.200000000000003</v>
      </c>
      <c r="E48" s="633">
        <v>17.100000000000001</v>
      </c>
      <c r="F48" s="633">
        <v>4.9000000000000004</v>
      </c>
      <c r="G48" s="633">
        <v>0.2</v>
      </c>
      <c r="H48" s="633">
        <v>2</v>
      </c>
      <c r="I48" s="633">
        <v>21.6</v>
      </c>
      <c r="J48" s="634">
        <v>3.2</v>
      </c>
      <c r="K48" s="7"/>
    </row>
    <row r="49" spans="1:11" ht="46.5" customHeight="1">
      <c r="A49" s="746" t="s">
        <v>416</v>
      </c>
      <c r="B49" s="746"/>
      <c r="C49" s="746"/>
      <c r="D49" s="746"/>
      <c r="E49" s="746"/>
      <c r="F49" s="746"/>
      <c r="G49" s="746"/>
      <c r="H49" s="746"/>
      <c r="I49" s="746"/>
      <c r="J49" s="746"/>
      <c r="K49" s="7"/>
    </row>
    <row r="50" spans="1:11" ht="13.5" customHeight="1">
      <c r="A50" s="746" t="s">
        <v>291</v>
      </c>
      <c r="B50" s="746"/>
      <c r="C50" s="746"/>
      <c r="D50" s="746"/>
      <c r="E50" s="746"/>
      <c r="F50" s="746"/>
      <c r="G50" s="746"/>
      <c r="H50" s="746"/>
      <c r="I50" s="746"/>
      <c r="J50" s="746"/>
    </row>
    <row r="51" spans="1:11" ht="22.5" customHeight="1"/>
  </sheetData>
  <mergeCells count="18">
    <mergeCell ref="A1:B1"/>
    <mergeCell ref="B4:B6"/>
    <mergeCell ref="E4:E6"/>
    <mergeCell ref="A2:J2"/>
    <mergeCell ref="C4:C6"/>
    <mergeCell ref="D4:D6"/>
    <mergeCell ref="F4:F6"/>
    <mergeCell ref="G4:G6"/>
    <mergeCell ref="H4:H6"/>
    <mergeCell ref="B3:J3"/>
    <mergeCell ref="A3:A7"/>
    <mergeCell ref="A50:J50"/>
    <mergeCell ref="A49:J49"/>
    <mergeCell ref="I4:I6"/>
    <mergeCell ref="J4:J6"/>
    <mergeCell ref="B7:J7"/>
    <mergeCell ref="B8:J8"/>
    <mergeCell ref="B27:J27"/>
  </mergeCells>
  <phoneticPr fontId="0" type="noConversion"/>
  <hyperlinks>
    <hyperlink ref="A1" location="Inhalt!A1" display="Zurück zum Inhalt"/>
    <hyperlink ref="A1:B1" location="Inhalt!A1" display="Zurück zum Inhalt"/>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enableFormatConditionsCalculation="0">
    <pageSetUpPr fitToPage="1"/>
  </sheetPr>
  <dimension ref="A1:N53"/>
  <sheetViews>
    <sheetView zoomScaleNormal="100" zoomScaleSheetLayoutView="120" workbookViewId="0">
      <selection sqref="A1:C1"/>
    </sheetView>
  </sheetViews>
  <sheetFormatPr baseColWidth="10" defaultRowHeight="12.75"/>
  <cols>
    <col min="1" max="1" width="7.42578125" customWidth="1"/>
    <col min="2" max="2" width="9.5703125" customWidth="1"/>
    <col min="3" max="4" width="9.140625" customWidth="1"/>
    <col min="5" max="5" width="10.140625" customWidth="1"/>
    <col min="6" max="11" width="9.140625" customWidth="1"/>
    <col min="12" max="12" width="4" customWidth="1"/>
  </cols>
  <sheetData>
    <row r="1" spans="1:14" ht="25.5" customHeight="1">
      <c r="A1" s="744" t="s">
        <v>259</v>
      </c>
      <c r="B1" s="744"/>
      <c r="C1" s="744"/>
    </row>
    <row r="2" spans="1:14" ht="29.25" customHeight="1">
      <c r="A2" s="760" t="s">
        <v>468</v>
      </c>
      <c r="B2" s="760"/>
      <c r="C2" s="760"/>
      <c r="D2" s="760"/>
      <c r="E2" s="760"/>
      <c r="F2" s="760"/>
      <c r="G2" s="760"/>
      <c r="H2" s="760"/>
      <c r="I2" s="760"/>
      <c r="J2" s="760"/>
      <c r="K2" s="760"/>
    </row>
    <row r="3" spans="1:14" ht="12.75" customHeight="1">
      <c r="A3" s="754" t="s">
        <v>8</v>
      </c>
      <c r="B3" s="879" t="s">
        <v>373</v>
      </c>
      <c r="C3" s="880"/>
      <c r="D3" s="880"/>
      <c r="E3" s="880"/>
      <c r="F3" s="880"/>
      <c r="G3" s="880"/>
      <c r="H3" s="880"/>
      <c r="I3" s="880"/>
      <c r="J3" s="880"/>
      <c r="K3" s="880"/>
      <c r="L3" s="7"/>
    </row>
    <row r="4" spans="1:14" ht="61.5" customHeight="1">
      <c r="A4" s="774"/>
      <c r="B4" s="94" t="s">
        <v>179</v>
      </c>
      <c r="C4" s="94" t="s">
        <v>324</v>
      </c>
      <c r="D4" s="109" t="s">
        <v>200</v>
      </c>
      <c r="E4" s="109" t="s">
        <v>186</v>
      </c>
      <c r="F4" s="1" t="s">
        <v>321</v>
      </c>
      <c r="G4" s="109" t="s">
        <v>323</v>
      </c>
      <c r="H4" s="109" t="s">
        <v>202</v>
      </c>
      <c r="I4" s="109" t="s">
        <v>322</v>
      </c>
      <c r="J4" s="109" t="s">
        <v>203</v>
      </c>
      <c r="K4" s="110" t="s">
        <v>325</v>
      </c>
      <c r="L4" s="7"/>
    </row>
    <row r="5" spans="1:14" ht="13.5" customHeight="1">
      <c r="A5" s="756"/>
      <c r="B5" s="881" t="s">
        <v>213</v>
      </c>
      <c r="C5" s="882"/>
      <c r="D5" s="882"/>
      <c r="E5" s="882"/>
      <c r="F5" s="882"/>
      <c r="G5" s="882"/>
      <c r="H5" s="882"/>
      <c r="I5" s="882"/>
      <c r="J5" s="882"/>
      <c r="K5" s="882"/>
      <c r="L5" s="7"/>
      <c r="M5" s="53"/>
      <c r="N5" s="78"/>
    </row>
    <row r="6" spans="1:14" ht="12.75" customHeight="1">
      <c r="A6" s="487"/>
      <c r="B6" s="487"/>
      <c r="C6" s="877" t="s">
        <v>187</v>
      </c>
      <c r="D6" s="877"/>
      <c r="E6" s="877"/>
      <c r="F6" s="877"/>
      <c r="G6" s="877"/>
      <c r="H6" s="877"/>
      <c r="I6" s="877"/>
      <c r="J6" s="877"/>
      <c r="K6" s="877"/>
      <c r="L6" s="53"/>
      <c r="M6" s="55"/>
    </row>
    <row r="7" spans="1:14" ht="12.75" customHeight="1">
      <c r="A7" s="42">
        <v>2000</v>
      </c>
      <c r="B7" s="687">
        <v>1.7635332979376166</v>
      </c>
      <c r="C7" s="687">
        <v>1.3</v>
      </c>
      <c r="D7" s="689">
        <v>1.8</v>
      </c>
      <c r="E7" s="689">
        <v>1.2</v>
      </c>
      <c r="F7" s="689">
        <v>3.4</v>
      </c>
      <c r="G7" s="689">
        <v>0</v>
      </c>
      <c r="H7" s="689" t="s">
        <v>266</v>
      </c>
      <c r="I7" s="689">
        <v>6.9</v>
      </c>
      <c r="J7" s="689">
        <v>1.6</v>
      </c>
      <c r="K7" s="690">
        <v>0.9</v>
      </c>
      <c r="L7" s="7"/>
      <c r="M7" s="53"/>
      <c r="N7" s="55"/>
    </row>
    <row r="8" spans="1:14" ht="12.75" customHeight="1">
      <c r="A8" s="111">
        <v>2001</v>
      </c>
      <c r="B8" s="688">
        <v>3.1918504957073512</v>
      </c>
      <c r="C8" s="688">
        <v>2.5</v>
      </c>
      <c r="D8" s="691">
        <v>1.2</v>
      </c>
      <c r="E8" s="691">
        <v>2.2000000000000002</v>
      </c>
      <c r="F8" s="691">
        <v>6.2</v>
      </c>
      <c r="G8" s="691">
        <v>0</v>
      </c>
      <c r="H8" s="691" t="s">
        <v>266</v>
      </c>
      <c r="I8" s="691">
        <v>11.3</v>
      </c>
      <c r="J8" s="691">
        <v>2.9</v>
      </c>
      <c r="K8" s="692">
        <v>2.2000000000000002</v>
      </c>
      <c r="L8" s="7"/>
    </row>
    <row r="9" spans="1:14" ht="12.75" customHeight="1">
      <c r="A9" s="42">
        <v>2002</v>
      </c>
      <c r="B9" s="687">
        <v>5.0709045909607795</v>
      </c>
      <c r="C9" s="687">
        <v>5</v>
      </c>
      <c r="D9" s="689">
        <v>6.3</v>
      </c>
      <c r="E9" s="689">
        <v>3.5</v>
      </c>
      <c r="F9" s="689">
        <v>9</v>
      </c>
      <c r="G9" s="689">
        <v>0</v>
      </c>
      <c r="H9" s="689" t="s">
        <v>266</v>
      </c>
      <c r="I9" s="689">
        <v>13.7</v>
      </c>
      <c r="J9" s="689">
        <v>4.5</v>
      </c>
      <c r="K9" s="690">
        <v>3.7</v>
      </c>
      <c r="L9" s="7"/>
    </row>
    <row r="10" spans="1:14" ht="12.75" customHeight="1">
      <c r="A10" s="111">
        <v>2003</v>
      </c>
      <c r="B10" s="688">
        <v>7.545939930311742</v>
      </c>
      <c r="C10" s="688">
        <v>8.6</v>
      </c>
      <c r="D10" s="691">
        <v>5.2</v>
      </c>
      <c r="E10" s="691">
        <v>6.2</v>
      </c>
      <c r="F10" s="691">
        <v>11.1</v>
      </c>
      <c r="G10" s="691">
        <v>0.3</v>
      </c>
      <c r="H10" s="691" t="s">
        <v>266</v>
      </c>
      <c r="I10" s="691">
        <v>18.899999999999999</v>
      </c>
      <c r="J10" s="691">
        <v>6.2</v>
      </c>
      <c r="K10" s="692">
        <v>3.9</v>
      </c>
      <c r="L10" s="7"/>
    </row>
    <row r="11" spans="1:14" ht="12.75" customHeight="1">
      <c r="A11" s="42">
        <v>2004</v>
      </c>
      <c r="B11" s="687">
        <v>12.37705740666399</v>
      </c>
      <c r="C11" s="687">
        <v>13.1</v>
      </c>
      <c r="D11" s="689">
        <v>7.3</v>
      </c>
      <c r="E11" s="689">
        <v>10.8</v>
      </c>
      <c r="F11" s="689">
        <v>16.600000000000001</v>
      </c>
      <c r="G11" s="689">
        <v>5.3</v>
      </c>
      <c r="H11" s="689" t="s">
        <v>266</v>
      </c>
      <c r="I11" s="689">
        <v>27.9</v>
      </c>
      <c r="J11" s="689">
        <v>11.5</v>
      </c>
      <c r="K11" s="690">
        <v>7.9</v>
      </c>
      <c r="L11" s="7"/>
    </row>
    <row r="12" spans="1:14" ht="12.75" customHeight="1">
      <c r="A12" s="111">
        <v>2005</v>
      </c>
      <c r="B12" s="688">
        <v>23.994763471279157</v>
      </c>
      <c r="C12" s="688">
        <v>22.6</v>
      </c>
      <c r="D12" s="691">
        <v>16.399999999999999</v>
      </c>
      <c r="E12" s="691">
        <v>22.3</v>
      </c>
      <c r="F12" s="691">
        <v>31.1</v>
      </c>
      <c r="G12" s="691">
        <v>6.5</v>
      </c>
      <c r="H12" s="691" t="s">
        <v>266</v>
      </c>
      <c r="I12" s="691">
        <v>39.9</v>
      </c>
      <c r="J12" s="691">
        <v>25.9</v>
      </c>
      <c r="K12" s="692">
        <v>16.7</v>
      </c>
      <c r="L12" s="7"/>
    </row>
    <row r="13" spans="1:14" ht="12.75" customHeight="1">
      <c r="A13" s="42">
        <v>2006</v>
      </c>
      <c r="B13" s="687">
        <v>39.407288398072048</v>
      </c>
      <c r="C13" s="687">
        <v>32.799999999999997</v>
      </c>
      <c r="D13" s="689">
        <v>28.3</v>
      </c>
      <c r="E13" s="689">
        <v>42.9</v>
      </c>
      <c r="F13" s="689">
        <v>44.9</v>
      </c>
      <c r="G13" s="689">
        <v>11.3</v>
      </c>
      <c r="H13" s="689" t="s">
        <v>266</v>
      </c>
      <c r="I13" s="689">
        <v>58.2</v>
      </c>
      <c r="J13" s="689">
        <v>43.6</v>
      </c>
      <c r="K13" s="690">
        <v>26.8</v>
      </c>
      <c r="L13" s="7"/>
    </row>
    <row r="14" spans="1:14" ht="12.75" customHeight="1">
      <c r="A14" s="111">
        <v>2007</v>
      </c>
      <c r="B14" s="688">
        <v>57</v>
      </c>
      <c r="C14" s="688">
        <v>45.228555552306027</v>
      </c>
      <c r="D14" s="691">
        <v>43.782234957020059</v>
      </c>
      <c r="E14" s="691">
        <v>61.618390804597702</v>
      </c>
      <c r="F14" s="691">
        <v>63.990221290916594</v>
      </c>
      <c r="G14" s="691">
        <v>14.110391228507352</v>
      </c>
      <c r="H14" s="691" t="s">
        <v>266</v>
      </c>
      <c r="I14" s="691">
        <v>75.542138984721547</v>
      </c>
      <c r="J14" s="691">
        <v>66.220799345086689</v>
      </c>
      <c r="K14" s="692">
        <v>43.331743760928312</v>
      </c>
      <c r="L14" s="7"/>
    </row>
    <row r="15" spans="1:14" ht="12.75" customHeight="1">
      <c r="A15" s="42">
        <v>2008</v>
      </c>
      <c r="B15" s="687">
        <v>66</v>
      </c>
      <c r="C15" s="687">
        <v>49.525954017539704</v>
      </c>
      <c r="D15" s="689">
        <v>52.81211372064277</v>
      </c>
      <c r="E15" s="689">
        <v>72.629461537360228</v>
      </c>
      <c r="F15" s="689">
        <v>71.229719484457917</v>
      </c>
      <c r="G15" s="689">
        <v>22.445735584301687</v>
      </c>
      <c r="H15" s="689" t="s">
        <v>266</v>
      </c>
      <c r="I15" s="689">
        <v>81.072026800670017</v>
      </c>
      <c r="J15" s="689">
        <v>77.161032165392712</v>
      </c>
      <c r="K15" s="690">
        <v>53.308877476155537</v>
      </c>
      <c r="L15" s="7"/>
    </row>
    <row r="16" spans="1:14" ht="12.75" customHeight="1">
      <c r="A16" s="111">
        <v>2009</v>
      </c>
      <c r="B16" s="688">
        <v>69.434302913454317</v>
      </c>
      <c r="C16" s="688">
        <v>53.115367679436375</v>
      </c>
      <c r="D16" s="691">
        <v>52.601779455378811</v>
      </c>
      <c r="E16" s="691">
        <v>74.198612482176159</v>
      </c>
      <c r="F16" s="691">
        <v>73.96411368693839</v>
      </c>
      <c r="G16" s="691">
        <v>28.882216603455543</v>
      </c>
      <c r="H16" s="691" t="s">
        <v>266</v>
      </c>
      <c r="I16" s="691">
        <v>84.182660489741892</v>
      </c>
      <c r="J16" s="691">
        <v>82.474059286427263</v>
      </c>
      <c r="K16" s="692">
        <v>62.90579359036478</v>
      </c>
      <c r="L16" s="7"/>
    </row>
    <row r="17" spans="1:12" ht="12.75" customHeight="1">
      <c r="A17" s="42">
        <v>2010</v>
      </c>
      <c r="B17" s="687">
        <v>70.712177918525981</v>
      </c>
      <c r="C17" s="687">
        <v>56.190055936976812</v>
      </c>
      <c r="D17" s="689">
        <v>56.710914454277287</v>
      </c>
      <c r="E17" s="689">
        <v>75.217027930551055</v>
      </c>
      <c r="F17" s="689">
        <v>74.529234220999498</v>
      </c>
      <c r="G17" s="689">
        <v>30.652372726348947</v>
      </c>
      <c r="H17" s="689" t="s">
        <v>266</v>
      </c>
      <c r="I17" s="689">
        <v>84.587657018022938</v>
      </c>
      <c r="J17" s="689">
        <v>83.027714441696915</v>
      </c>
      <c r="K17" s="690">
        <v>65.64890487087284</v>
      </c>
      <c r="L17" s="7"/>
    </row>
    <row r="18" spans="1:12" ht="12.75" customHeight="1">
      <c r="A18" s="111">
        <v>2011</v>
      </c>
      <c r="B18" s="107">
        <v>72.8</v>
      </c>
      <c r="C18" s="107">
        <v>57.563999540810471</v>
      </c>
      <c r="D18" s="152">
        <v>57.655954631379956</v>
      </c>
      <c r="E18" s="152">
        <v>75.657793141133013</v>
      </c>
      <c r="F18" s="152">
        <v>77.593374650359237</v>
      </c>
      <c r="G18" s="152">
        <v>38.122288321331126</v>
      </c>
      <c r="H18" s="152" t="s">
        <v>266</v>
      </c>
      <c r="I18" s="152">
        <v>84.123834094066282</v>
      </c>
      <c r="J18" s="152">
        <v>84.67406975147604</v>
      </c>
      <c r="K18" s="153">
        <v>70.194882012327994</v>
      </c>
      <c r="L18" s="7"/>
    </row>
    <row r="19" spans="1:12" ht="12.75" customHeight="1">
      <c r="A19" s="42">
        <v>2012</v>
      </c>
      <c r="B19" s="687">
        <v>72.790089842613838</v>
      </c>
      <c r="C19" s="687">
        <v>58.275357451300259</v>
      </c>
      <c r="D19" s="687">
        <v>58.536585365853654</v>
      </c>
      <c r="E19" s="687">
        <v>76.480601547957278</v>
      </c>
      <c r="F19" s="687">
        <v>77.165363588266416</v>
      </c>
      <c r="G19" s="687">
        <v>42.835864123463942</v>
      </c>
      <c r="H19" s="689" t="s">
        <v>266</v>
      </c>
      <c r="I19" s="687">
        <v>82.768273716951796</v>
      </c>
      <c r="J19" s="687">
        <v>83.745206248246191</v>
      </c>
      <c r="K19" s="693">
        <v>68.537647790914747</v>
      </c>
      <c r="L19" s="7"/>
    </row>
    <row r="20" spans="1:12" ht="12.75" customHeight="1">
      <c r="A20" s="489"/>
      <c r="B20" s="489"/>
      <c r="C20" s="883" t="s">
        <v>250</v>
      </c>
      <c r="D20" s="883"/>
      <c r="E20" s="883"/>
      <c r="F20" s="883"/>
      <c r="G20" s="883"/>
      <c r="H20" s="883"/>
      <c r="I20" s="883"/>
      <c r="J20" s="883"/>
      <c r="K20" s="883"/>
      <c r="L20" s="7"/>
    </row>
    <row r="21" spans="1:12" ht="12.75" customHeight="1">
      <c r="A21" s="42">
        <v>2000</v>
      </c>
      <c r="B21" s="687">
        <v>1.8726973136096863</v>
      </c>
      <c r="C21" s="687">
        <v>1.3</v>
      </c>
      <c r="D21" s="689">
        <v>1.8</v>
      </c>
      <c r="E21" s="689">
        <v>1.5</v>
      </c>
      <c r="F21" s="689">
        <v>3.2</v>
      </c>
      <c r="G21" s="689">
        <v>0</v>
      </c>
      <c r="H21" s="689" t="s">
        <v>266</v>
      </c>
      <c r="I21" s="689">
        <v>11</v>
      </c>
      <c r="J21" s="689">
        <v>2</v>
      </c>
      <c r="K21" s="690">
        <v>0.7</v>
      </c>
      <c r="L21" s="7"/>
    </row>
    <row r="22" spans="1:12" ht="12.75" customHeight="1">
      <c r="A22" s="111">
        <v>2001</v>
      </c>
      <c r="B22" s="688">
        <v>3.1471926906090881</v>
      </c>
      <c r="C22" s="688">
        <v>2.4</v>
      </c>
      <c r="D22" s="691">
        <v>1.2</v>
      </c>
      <c r="E22" s="691">
        <v>2.6</v>
      </c>
      <c r="F22" s="691">
        <v>5.0999999999999996</v>
      </c>
      <c r="G22" s="691">
        <v>0</v>
      </c>
      <c r="H22" s="691" t="s">
        <v>266</v>
      </c>
      <c r="I22" s="691">
        <v>18.3</v>
      </c>
      <c r="J22" s="691">
        <v>3.1</v>
      </c>
      <c r="K22" s="692">
        <v>2</v>
      </c>
      <c r="L22" s="7"/>
    </row>
    <row r="23" spans="1:12" ht="12.75" customHeight="1">
      <c r="A23" s="42">
        <v>2002</v>
      </c>
      <c r="B23" s="687">
        <v>5.2405184750829337</v>
      </c>
      <c r="C23" s="687">
        <v>4.8</v>
      </c>
      <c r="D23" s="689">
        <v>6.3</v>
      </c>
      <c r="E23" s="689">
        <v>4.4000000000000004</v>
      </c>
      <c r="F23" s="689">
        <v>7.8</v>
      </c>
      <c r="G23" s="689">
        <v>0</v>
      </c>
      <c r="H23" s="689" t="s">
        <v>266</v>
      </c>
      <c r="I23" s="689">
        <v>22.8</v>
      </c>
      <c r="J23" s="689">
        <v>4.4000000000000004</v>
      </c>
      <c r="K23" s="690">
        <v>3.2</v>
      </c>
      <c r="L23" s="7"/>
    </row>
    <row r="24" spans="1:12" ht="12.75" customHeight="1">
      <c r="A24" s="111">
        <v>2003</v>
      </c>
      <c r="B24" s="688">
        <v>7.2670931236738348</v>
      </c>
      <c r="C24" s="688">
        <v>8.4</v>
      </c>
      <c r="D24" s="691">
        <v>5.2</v>
      </c>
      <c r="E24" s="691">
        <v>6</v>
      </c>
      <c r="F24" s="691">
        <v>9.1999999999999993</v>
      </c>
      <c r="G24" s="691">
        <v>0.3</v>
      </c>
      <c r="H24" s="691" t="s">
        <v>266</v>
      </c>
      <c r="I24" s="691">
        <v>30.5</v>
      </c>
      <c r="J24" s="691">
        <v>5.0999999999999996</v>
      </c>
      <c r="K24" s="692">
        <v>2.9</v>
      </c>
      <c r="L24" s="7"/>
    </row>
    <row r="25" spans="1:12" ht="12.75" customHeight="1">
      <c r="A25" s="42">
        <v>2004</v>
      </c>
      <c r="B25" s="687">
        <v>10.901764821202882</v>
      </c>
      <c r="C25" s="687">
        <v>12.1</v>
      </c>
      <c r="D25" s="689">
        <v>7.3</v>
      </c>
      <c r="E25" s="689">
        <v>9.6999999999999993</v>
      </c>
      <c r="F25" s="689">
        <v>14</v>
      </c>
      <c r="G25" s="689">
        <v>2</v>
      </c>
      <c r="H25" s="689" t="s">
        <v>266</v>
      </c>
      <c r="I25" s="689">
        <v>38.1</v>
      </c>
      <c r="J25" s="689">
        <v>7.2</v>
      </c>
      <c r="K25" s="690">
        <v>6.4</v>
      </c>
      <c r="L25" s="7"/>
    </row>
    <row r="26" spans="1:12" ht="12.75" customHeight="1">
      <c r="A26" s="111">
        <v>2005</v>
      </c>
      <c r="B26" s="688">
        <v>19.699322594454845</v>
      </c>
      <c r="C26" s="688">
        <v>21.1</v>
      </c>
      <c r="D26" s="691">
        <v>16.399999999999999</v>
      </c>
      <c r="E26" s="691">
        <v>19.3</v>
      </c>
      <c r="F26" s="691">
        <v>26.1</v>
      </c>
      <c r="G26" s="691">
        <v>2.1</v>
      </c>
      <c r="H26" s="691" t="s">
        <v>266</v>
      </c>
      <c r="I26" s="691">
        <v>41.7</v>
      </c>
      <c r="J26" s="691">
        <v>13.9</v>
      </c>
      <c r="K26" s="692">
        <v>12.2</v>
      </c>
      <c r="L26" s="7"/>
    </row>
    <row r="27" spans="1:12" ht="12.75" customHeight="1">
      <c r="A27" s="42">
        <v>2006</v>
      </c>
      <c r="B27" s="687">
        <v>30.525358738190299</v>
      </c>
      <c r="C27" s="687">
        <v>30.9</v>
      </c>
      <c r="D27" s="689">
        <v>28.3</v>
      </c>
      <c r="E27" s="689">
        <v>37.5</v>
      </c>
      <c r="F27" s="689">
        <v>36.299999999999997</v>
      </c>
      <c r="G27" s="689">
        <v>2.2000000000000002</v>
      </c>
      <c r="H27" s="689" t="s">
        <v>266</v>
      </c>
      <c r="I27" s="689">
        <v>52.2</v>
      </c>
      <c r="J27" s="689">
        <v>20.399999999999999</v>
      </c>
      <c r="K27" s="690">
        <v>17.2</v>
      </c>
      <c r="L27" s="7"/>
    </row>
    <row r="28" spans="1:12" ht="12.75" customHeight="1">
      <c r="A28" s="111">
        <v>2007</v>
      </c>
      <c r="B28" s="688">
        <v>47.5</v>
      </c>
      <c r="C28" s="688">
        <v>43.157391559112426</v>
      </c>
      <c r="D28" s="691">
        <v>43.47450302506482</v>
      </c>
      <c r="E28" s="691">
        <v>54.806568977602723</v>
      </c>
      <c r="F28" s="691">
        <v>57.502789329546609</v>
      </c>
      <c r="G28" s="691">
        <v>3.301557777261102</v>
      </c>
      <c r="H28" s="691" t="s">
        <v>266</v>
      </c>
      <c r="I28" s="691">
        <v>68.478260869565219</v>
      </c>
      <c r="J28" s="691">
        <v>49.149495228875672</v>
      </c>
      <c r="K28" s="692">
        <v>29.195843686469392</v>
      </c>
      <c r="L28" s="7"/>
    </row>
    <row r="29" spans="1:12" ht="12.75" customHeight="1">
      <c r="A29" s="42">
        <v>2008</v>
      </c>
      <c r="B29" s="687">
        <v>55.1</v>
      </c>
      <c r="C29" s="687">
        <v>47.858195640369253</v>
      </c>
      <c r="D29" s="689">
        <v>52.490660024906596</v>
      </c>
      <c r="E29" s="689">
        <v>63.855329677882487</v>
      </c>
      <c r="F29" s="689">
        <v>64.132755902368928</v>
      </c>
      <c r="G29" s="689">
        <v>4.727974467453425</v>
      </c>
      <c r="H29" s="689" t="s">
        <v>266</v>
      </c>
      <c r="I29" s="689">
        <v>71.564505421553434</v>
      </c>
      <c r="J29" s="689">
        <v>64.87875634597799</v>
      </c>
      <c r="K29" s="690">
        <v>37.929184549356222</v>
      </c>
      <c r="L29" s="7"/>
    </row>
    <row r="30" spans="1:12" ht="12.75" customHeight="1">
      <c r="A30" s="111">
        <v>2009</v>
      </c>
      <c r="B30" s="688">
        <v>58.353547428651019</v>
      </c>
      <c r="C30" s="688">
        <v>51.41164771498984</v>
      </c>
      <c r="D30" s="691">
        <v>52.04389574759945</v>
      </c>
      <c r="E30" s="691">
        <v>64.185873605947961</v>
      </c>
      <c r="F30" s="691">
        <v>67.318310699895534</v>
      </c>
      <c r="G30" s="691">
        <v>5.4325208085612369</v>
      </c>
      <c r="H30" s="691" t="s">
        <v>266</v>
      </c>
      <c r="I30" s="691">
        <v>75.368761365932514</v>
      </c>
      <c r="J30" s="691">
        <v>72.323759791122711</v>
      </c>
      <c r="K30" s="692">
        <v>49.694935936546678</v>
      </c>
      <c r="L30" s="7"/>
    </row>
    <row r="31" spans="1:12" ht="12.75" customHeight="1">
      <c r="A31" s="42">
        <v>2010</v>
      </c>
      <c r="B31" s="687">
        <v>59.303451564391295</v>
      </c>
      <c r="C31" s="687">
        <v>54.293571956325422</v>
      </c>
      <c r="D31" s="689">
        <v>56.035991002249439</v>
      </c>
      <c r="E31" s="689">
        <v>62.967563245959681</v>
      </c>
      <c r="F31" s="689">
        <v>67.784001554962629</v>
      </c>
      <c r="G31" s="689">
        <v>5.3689306146398712</v>
      </c>
      <c r="H31" s="689" t="s">
        <v>266</v>
      </c>
      <c r="I31" s="689">
        <v>74.852071005917168</v>
      </c>
      <c r="J31" s="689">
        <v>73.267719660290496</v>
      </c>
      <c r="K31" s="690">
        <v>52.224732344563407</v>
      </c>
      <c r="L31" s="7"/>
    </row>
    <row r="32" spans="1:12" ht="12.75" customHeight="1">
      <c r="A32" s="111">
        <v>2011</v>
      </c>
      <c r="B32" s="107">
        <v>61.9</v>
      </c>
      <c r="C32" s="107">
        <v>55.441418387863287</v>
      </c>
      <c r="D32" s="152">
        <v>56.714975845410635</v>
      </c>
      <c r="E32" s="152">
        <v>62.927780108070763</v>
      </c>
      <c r="F32" s="152">
        <v>71.815071447054422</v>
      </c>
      <c r="G32" s="152">
        <v>7.967907041084521</v>
      </c>
      <c r="H32" s="152" t="s">
        <v>266</v>
      </c>
      <c r="I32" s="152">
        <v>74.403183023872671</v>
      </c>
      <c r="J32" s="152">
        <v>76.264888424689175</v>
      </c>
      <c r="K32" s="153">
        <v>58.185460789925592</v>
      </c>
      <c r="L32" s="7"/>
    </row>
    <row r="33" spans="1:12" ht="12.75" customHeight="1">
      <c r="A33" s="42">
        <v>2012</v>
      </c>
      <c r="B33" s="687">
        <v>60.494672574351739</v>
      </c>
      <c r="C33" s="687">
        <v>55.608862751167166</v>
      </c>
      <c r="D33" s="687">
        <v>58.205128205128212</v>
      </c>
      <c r="E33" s="687">
        <v>62.625504363329263</v>
      </c>
      <c r="F33" s="687">
        <v>70.962015771780457</v>
      </c>
      <c r="G33" s="687">
        <v>8.071961982348947</v>
      </c>
      <c r="H33" s="689" t="s">
        <v>266</v>
      </c>
      <c r="I33" s="687">
        <v>72.935044105854047</v>
      </c>
      <c r="J33" s="687">
        <v>71.147579693034231</v>
      </c>
      <c r="K33" s="693">
        <v>57.417200111327581</v>
      </c>
      <c r="L33" s="7"/>
    </row>
    <row r="34" spans="1:12" ht="12.75" customHeight="1">
      <c r="A34" s="489"/>
      <c r="B34" s="489"/>
      <c r="C34" s="883" t="s">
        <v>224</v>
      </c>
      <c r="D34" s="883"/>
      <c r="E34" s="883"/>
      <c r="F34" s="883"/>
      <c r="G34" s="883"/>
      <c r="H34" s="883"/>
      <c r="I34" s="883"/>
      <c r="J34" s="883"/>
      <c r="K34" s="883"/>
      <c r="L34" s="7"/>
    </row>
    <row r="35" spans="1:12" ht="12.75" customHeight="1">
      <c r="A35" s="42">
        <v>2000</v>
      </c>
      <c r="B35" s="687">
        <v>1.5240590128646421</v>
      </c>
      <c r="C35" s="687">
        <v>3.2</v>
      </c>
      <c r="D35" s="689" t="s">
        <v>266</v>
      </c>
      <c r="E35" s="689">
        <v>1</v>
      </c>
      <c r="F35" s="689">
        <v>4.4000000000000004</v>
      </c>
      <c r="G35" s="689" t="s">
        <v>266</v>
      </c>
      <c r="H35" s="689" t="s">
        <v>266</v>
      </c>
      <c r="I35" s="689">
        <v>2.1</v>
      </c>
      <c r="J35" s="689">
        <v>1.4</v>
      </c>
      <c r="K35" s="690">
        <v>1.8</v>
      </c>
      <c r="L35" s="7"/>
    </row>
    <row r="36" spans="1:12" ht="12.75" customHeight="1">
      <c r="A36" s="111">
        <v>2001</v>
      </c>
      <c r="B36" s="688">
        <v>3.2899557567269255</v>
      </c>
      <c r="C36" s="688">
        <v>5.2</v>
      </c>
      <c r="D36" s="691" t="s">
        <v>266</v>
      </c>
      <c r="E36" s="691">
        <v>2.2999999999999998</v>
      </c>
      <c r="F36" s="691">
        <v>10.3</v>
      </c>
      <c r="G36" s="691" t="s">
        <v>266</v>
      </c>
      <c r="H36" s="691" t="s">
        <v>266</v>
      </c>
      <c r="I36" s="691">
        <v>3.8</v>
      </c>
      <c r="J36" s="691">
        <v>2.8</v>
      </c>
      <c r="K36" s="692">
        <v>2.9</v>
      </c>
      <c r="L36" s="7"/>
    </row>
    <row r="37" spans="1:12" ht="12.75" customHeight="1">
      <c r="A37" s="42">
        <v>2002</v>
      </c>
      <c r="B37" s="687">
        <v>4.7109803955692069</v>
      </c>
      <c r="C37" s="687">
        <v>11.6</v>
      </c>
      <c r="D37" s="689" t="s">
        <v>266</v>
      </c>
      <c r="E37" s="689">
        <v>3.3</v>
      </c>
      <c r="F37" s="689">
        <v>14</v>
      </c>
      <c r="G37" s="689" t="s">
        <v>266</v>
      </c>
      <c r="H37" s="689" t="s">
        <v>266</v>
      </c>
      <c r="I37" s="689">
        <v>3.3</v>
      </c>
      <c r="J37" s="689">
        <v>4.5</v>
      </c>
      <c r="K37" s="690">
        <v>5.3</v>
      </c>
      <c r="L37" s="7"/>
    </row>
    <row r="38" spans="1:12" ht="12.75" customHeight="1">
      <c r="A38" s="111">
        <v>2003</v>
      </c>
      <c r="B38" s="688">
        <v>8.1333135782957999</v>
      </c>
      <c r="C38" s="688">
        <v>15.1</v>
      </c>
      <c r="D38" s="691" t="s">
        <v>266</v>
      </c>
      <c r="E38" s="691">
        <v>8</v>
      </c>
      <c r="F38" s="691">
        <v>18.899999999999999</v>
      </c>
      <c r="G38" s="691" t="s">
        <v>266</v>
      </c>
      <c r="H38" s="691" t="s">
        <v>266</v>
      </c>
      <c r="I38" s="691">
        <v>4.5999999999999996</v>
      </c>
      <c r="J38" s="691">
        <v>7</v>
      </c>
      <c r="K38" s="692">
        <v>7.4</v>
      </c>
      <c r="L38" s="7"/>
    </row>
    <row r="39" spans="1:12" ht="12.75" customHeight="1">
      <c r="A39" s="42">
        <v>2004</v>
      </c>
      <c r="B39" s="687">
        <v>15.350150887250658</v>
      </c>
      <c r="C39" s="687">
        <v>39.799999999999997</v>
      </c>
      <c r="D39" s="689" t="s">
        <v>266</v>
      </c>
      <c r="E39" s="689">
        <v>14.2</v>
      </c>
      <c r="F39" s="689">
        <v>26.6</v>
      </c>
      <c r="G39" s="689">
        <v>25.4</v>
      </c>
      <c r="H39" s="689" t="s">
        <v>266</v>
      </c>
      <c r="I39" s="689">
        <v>16.899999999999999</v>
      </c>
      <c r="J39" s="689">
        <v>14.3</v>
      </c>
      <c r="K39" s="690">
        <v>12.6</v>
      </c>
      <c r="L39" s="7"/>
    </row>
    <row r="40" spans="1:12" ht="12.75" customHeight="1">
      <c r="A40" s="111">
        <v>2005</v>
      </c>
      <c r="B40" s="688">
        <v>32.690167291140959</v>
      </c>
      <c r="C40" s="688">
        <v>61</v>
      </c>
      <c r="D40" s="691" t="s">
        <v>266</v>
      </c>
      <c r="E40" s="691">
        <v>30.4</v>
      </c>
      <c r="F40" s="691">
        <v>51.1</v>
      </c>
      <c r="G40" s="691">
        <v>27.2</v>
      </c>
      <c r="H40" s="691" t="s">
        <v>266</v>
      </c>
      <c r="I40" s="691">
        <v>38.200000000000003</v>
      </c>
      <c r="J40" s="691">
        <v>34.299999999999997</v>
      </c>
      <c r="K40" s="692">
        <v>30.2</v>
      </c>
      <c r="L40" s="7"/>
    </row>
    <row r="41" spans="1:12" ht="12.75" customHeight="1">
      <c r="A41" s="42">
        <v>2006</v>
      </c>
      <c r="B41" s="687">
        <v>56.668857608686373</v>
      </c>
      <c r="C41" s="687">
        <v>73.900000000000006</v>
      </c>
      <c r="D41" s="689" t="s">
        <v>266</v>
      </c>
      <c r="E41" s="689">
        <v>56.7</v>
      </c>
      <c r="F41" s="689">
        <v>77.2</v>
      </c>
      <c r="G41" s="689">
        <v>51.1</v>
      </c>
      <c r="H41" s="689" t="s">
        <v>266</v>
      </c>
      <c r="I41" s="689">
        <v>65.900000000000006</v>
      </c>
      <c r="J41" s="689">
        <v>60.1</v>
      </c>
      <c r="K41" s="690">
        <v>52.8</v>
      </c>
      <c r="L41" s="7"/>
    </row>
    <row r="42" spans="1:12" ht="12.75" customHeight="1">
      <c r="A42" s="111">
        <v>2007</v>
      </c>
      <c r="B42" s="688">
        <v>74.543023438728966</v>
      </c>
      <c r="C42" s="688">
        <v>83.224893917963229</v>
      </c>
      <c r="D42" s="691">
        <v>100</v>
      </c>
      <c r="E42" s="691">
        <v>77.743243243243242</v>
      </c>
      <c r="F42" s="691">
        <v>87.384750475632956</v>
      </c>
      <c r="G42" s="691">
        <v>58.399491902191173</v>
      </c>
      <c r="H42" s="691" t="s">
        <v>266</v>
      </c>
      <c r="I42" s="691">
        <v>83.597046413502113</v>
      </c>
      <c r="J42" s="691">
        <v>78.727014842206572</v>
      </c>
      <c r="K42" s="692">
        <v>76.904506437768234</v>
      </c>
      <c r="L42" s="7"/>
    </row>
    <row r="43" spans="1:12" ht="12.75" customHeight="1">
      <c r="A43" s="42">
        <v>2008</v>
      </c>
      <c r="B43" s="687">
        <v>83.6</v>
      </c>
      <c r="C43" s="687">
        <v>84.781895703509349</v>
      </c>
      <c r="D43" s="689">
        <v>95.833333333333343</v>
      </c>
      <c r="E43" s="689">
        <v>80.36943722127161</v>
      </c>
      <c r="F43" s="689">
        <v>93.675440257526986</v>
      </c>
      <c r="G43" s="689">
        <v>72.479564032697553</v>
      </c>
      <c r="H43" s="689" t="s">
        <v>266</v>
      </c>
      <c r="I43" s="689">
        <v>92.263610315186256</v>
      </c>
      <c r="J43" s="689">
        <v>85.581184201993125</v>
      </c>
      <c r="K43" s="690">
        <v>86.566125290023194</v>
      </c>
      <c r="L43" s="7"/>
    </row>
    <row r="44" spans="1:12" ht="12.75" customHeight="1">
      <c r="A44" s="111">
        <v>2009</v>
      </c>
      <c r="B44" s="688">
        <v>86.710296157789969</v>
      </c>
      <c r="C44" s="688">
        <v>89.101978691019781</v>
      </c>
      <c r="D44" s="691">
        <v>84.375</v>
      </c>
      <c r="E44" s="691">
        <v>82.763094299305536</v>
      </c>
      <c r="F44" s="691">
        <v>94.446360814073827</v>
      </c>
      <c r="G44" s="691">
        <v>85.962373371924741</v>
      </c>
      <c r="H44" s="691" t="s">
        <v>266</v>
      </c>
      <c r="I44" s="691">
        <v>94.777750789409765</v>
      </c>
      <c r="J44" s="691">
        <v>89.118703308943552</v>
      </c>
      <c r="K44" s="692">
        <v>91.068718838066332</v>
      </c>
      <c r="L44" s="7"/>
    </row>
    <row r="45" spans="1:12" ht="12.75" customHeight="1">
      <c r="A45" s="42">
        <v>2010</v>
      </c>
      <c r="B45" s="687">
        <v>88.79798578887997</v>
      </c>
      <c r="C45" s="687">
        <v>91.147540983606561</v>
      </c>
      <c r="D45" s="689">
        <v>97.014925373134332</v>
      </c>
      <c r="E45" s="689">
        <v>86.171543843521775</v>
      </c>
      <c r="F45" s="689">
        <v>95.406070549630854</v>
      </c>
      <c r="G45" s="689">
        <v>87.648809523809518</v>
      </c>
      <c r="H45" s="689" t="s">
        <v>266</v>
      </c>
      <c r="I45" s="689">
        <v>95.003391363328063</v>
      </c>
      <c r="J45" s="689">
        <v>89.660194174757279</v>
      </c>
      <c r="K45" s="690">
        <v>92.373875635510359</v>
      </c>
      <c r="L45" s="7"/>
    </row>
    <row r="46" spans="1:12" ht="12.75" customHeight="1">
      <c r="A46" s="111">
        <v>2011</v>
      </c>
      <c r="B46" s="107">
        <v>90.2</v>
      </c>
      <c r="C46" s="107">
        <v>92.091179385530225</v>
      </c>
      <c r="D46" s="152">
        <v>100</v>
      </c>
      <c r="E46" s="152">
        <v>87.476519906537774</v>
      </c>
      <c r="F46" s="152">
        <v>96.199601907142522</v>
      </c>
      <c r="G46" s="152">
        <v>93.315609570831754</v>
      </c>
      <c r="H46" s="152" t="s">
        <v>266</v>
      </c>
      <c r="I46" s="152">
        <v>94.8125</v>
      </c>
      <c r="J46" s="152">
        <v>90.947093990200926</v>
      </c>
      <c r="K46" s="153">
        <v>92.758558881519974</v>
      </c>
      <c r="L46" s="7"/>
    </row>
    <row r="47" spans="1:12" ht="12.75" customHeight="1">
      <c r="A47" s="42">
        <v>2012</v>
      </c>
      <c r="B47" s="687">
        <v>90.915269483521158</v>
      </c>
      <c r="C47" s="687">
        <v>93.739279588336188</v>
      </c>
      <c r="D47" s="687">
        <v>69.491525423728817</v>
      </c>
      <c r="E47" s="687">
        <v>88.131389987938633</v>
      </c>
      <c r="F47" s="687">
        <v>95.620881431976443</v>
      </c>
      <c r="G47" s="687">
        <v>97.086555779213896</v>
      </c>
      <c r="H47" s="689" t="s">
        <v>266</v>
      </c>
      <c r="I47" s="687">
        <v>93.300407987975092</v>
      </c>
      <c r="J47" s="687">
        <v>92.008983890954156</v>
      </c>
      <c r="K47" s="693">
        <v>91.192591192591195</v>
      </c>
      <c r="L47" s="7"/>
    </row>
    <row r="48" spans="1:12" ht="91.5" customHeight="1">
      <c r="A48" s="772" t="s">
        <v>374</v>
      </c>
      <c r="B48" s="772"/>
      <c r="C48" s="772"/>
      <c r="D48" s="772"/>
      <c r="E48" s="772"/>
      <c r="F48" s="772"/>
      <c r="G48" s="772"/>
      <c r="H48" s="772"/>
      <c r="I48" s="772"/>
      <c r="J48" s="772"/>
      <c r="K48" s="772"/>
    </row>
    <row r="49" spans="1:11" ht="15.75" customHeight="1">
      <c r="A49" s="771" t="s">
        <v>624</v>
      </c>
      <c r="B49" s="771"/>
      <c r="C49" s="771"/>
      <c r="D49" s="771"/>
      <c r="E49" s="771"/>
      <c r="F49" s="771"/>
      <c r="G49" s="771"/>
      <c r="H49" s="771"/>
      <c r="I49" s="771"/>
      <c r="J49" s="771"/>
      <c r="K49" s="771"/>
    </row>
    <row r="53" spans="1:11">
      <c r="A53" s="48"/>
      <c r="B53" s="48"/>
      <c r="C53" s="48"/>
    </row>
  </sheetData>
  <mergeCells count="10">
    <mergeCell ref="B3:K3"/>
    <mergeCell ref="B5:K5"/>
    <mergeCell ref="A1:C1"/>
    <mergeCell ref="A3:A5"/>
    <mergeCell ref="A49:K49"/>
    <mergeCell ref="A2:K2"/>
    <mergeCell ref="A48:K48"/>
    <mergeCell ref="C6:K6"/>
    <mergeCell ref="C20:K20"/>
    <mergeCell ref="C34:K34"/>
  </mergeCells>
  <phoneticPr fontId="0" type="noConversion"/>
  <hyperlinks>
    <hyperlink ref="A1" location="Inhalt!A1" display="Zurück zum Inhalt"/>
    <hyperlink ref="A1:C1" location="Inhalt!A1" display="Zurück zum Inhalt"/>
  </hyperlinks>
  <pageMargins left="0.70866141732283472" right="0.70866141732283472" top="0.78740157480314965" bottom="0.78740157480314965" header="0.31496062992125984" footer="0.31496062992125984"/>
  <pageSetup paperSize="9" scale="88" orientation="portrait" r:id="rId1"/>
  <headerFooter scaleWithDoc="0">
    <oddHeader>&amp;CBildungsbericht 2014 - (Web-)Tabellen F2</oddHeader>
  </headerFooter>
  <colBreaks count="1" manualBreakCount="1">
    <brk id="11"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pageSetUpPr fitToPage="1"/>
  </sheetPr>
  <dimension ref="A1:H29"/>
  <sheetViews>
    <sheetView zoomScaleNormal="100" workbookViewId="0"/>
  </sheetViews>
  <sheetFormatPr baseColWidth="10" defaultColWidth="10.85546875" defaultRowHeight="12.75"/>
  <cols>
    <col min="1" max="1" width="17.5703125" customWidth="1"/>
    <col min="2" max="7" width="11.85546875" customWidth="1"/>
    <col min="8" max="8" width="13.42578125" style="29" bestFit="1" customWidth="1"/>
    <col min="9" max="16384" width="10.85546875" style="29"/>
  </cols>
  <sheetData>
    <row r="1" spans="1:8" ht="25.5" customHeight="1">
      <c r="A1" s="4" t="s">
        <v>259</v>
      </c>
    </row>
    <row r="2" spans="1:8" ht="29.25" customHeight="1">
      <c r="A2" s="760" t="s">
        <v>467</v>
      </c>
      <c r="B2" s="760"/>
      <c r="C2" s="760"/>
      <c r="D2" s="760"/>
      <c r="E2" s="760"/>
      <c r="F2" s="760"/>
      <c r="G2" s="760"/>
    </row>
    <row r="3" spans="1:8" ht="20.25" customHeight="1">
      <c r="A3" s="837" t="s">
        <v>431</v>
      </c>
      <c r="B3" s="3">
        <v>2005</v>
      </c>
      <c r="C3" s="2">
        <v>2008</v>
      </c>
      <c r="D3" s="3">
        <v>2009</v>
      </c>
      <c r="E3" s="3">
        <v>2010</v>
      </c>
      <c r="F3" s="3">
        <v>2011</v>
      </c>
      <c r="G3" s="2">
        <v>2012</v>
      </c>
      <c r="H3" s="28"/>
    </row>
    <row r="4" spans="1:8">
      <c r="A4" s="839"/>
      <c r="B4" s="809" t="s">
        <v>335</v>
      </c>
      <c r="C4" s="810"/>
      <c r="D4" s="810"/>
      <c r="E4" s="810"/>
      <c r="F4" s="810"/>
      <c r="G4" s="810"/>
      <c r="H4" s="28"/>
    </row>
    <row r="5" spans="1:8" ht="12.75" customHeight="1">
      <c r="A5" s="884" t="s">
        <v>187</v>
      </c>
      <c r="B5" s="884"/>
      <c r="C5" s="884"/>
      <c r="D5" s="884"/>
      <c r="E5" s="884"/>
      <c r="F5" s="884"/>
      <c r="G5" s="884"/>
      <c r="H5" s="28"/>
    </row>
    <row r="6" spans="1:8">
      <c r="A6" s="626" t="s">
        <v>9</v>
      </c>
      <c r="B6" s="333">
        <v>22.139795531995457</v>
      </c>
      <c r="C6" s="334">
        <v>23.234955194338625</v>
      </c>
      <c r="D6" s="334">
        <v>23.595980800782641</v>
      </c>
      <c r="E6" s="335">
        <v>23.490005217225171</v>
      </c>
      <c r="F6" s="335">
        <v>30.219291654142872</v>
      </c>
      <c r="G6" s="383">
        <v>34.276327756556149</v>
      </c>
      <c r="H6" s="36"/>
    </row>
    <row r="7" spans="1:8">
      <c r="A7" s="627" t="s">
        <v>432</v>
      </c>
      <c r="B7" s="336">
        <v>52.683983339644072</v>
      </c>
      <c r="C7" s="337">
        <v>52.880170275070157</v>
      </c>
      <c r="D7" s="337">
        <v>52.882939803727744</v>
      </c>
      <c r="E7" s="337">
        <v>53.006517857361558</v>
      </c>
      <c r="F7" s="337">
        <v>48.404259760211069</v>
      </c>
      <c r="G7" s="384">
        <v>43.189410778219958</v>
      </c>
      <c r="H7" s="36"/>
    </row>
    <row r="8" spans="1:8">
      <c r="A8" s="626" t="s">
        <v>433</v>
      </c>
      <c r="B8" s="333">
        <v>12.191139719803106</v>
      </c>
      <c r="C8" s="334">
        <v>11.225953391266625</v>
      </c>
      <c r="D8" s="334">
        <v>10.931528905828044</v>
      </c>
      <c r="E8" s="335">
        <v>10.874362849437739</v>
      </c>
      <c r="F8" s="335">
        <v>9.9134188291086396</v>
      </c>
      <c r="G8" s="383">
        <v>10.151997125098159</v>
      </c>
      <c r="H8" s="36"/>
    </row>
    <row r="9" spans="1:8">
      <c r="A9" s="627" t="s">
        <v>434</v>
      </c>
      <c r="B9" s="336">
        <v>9.0814085573646341</v>
      </c>
      <c r="C9" s="337">
        <v>8.6997546195246933</v>
      </c>
      <c r="D9" s="337">
        <v>8.5453841372071455</v>
      </c>
      <c r="E9" s="337">
        <v>8.4200625577140222</v>
      </c>
      <c r="F9" s="337">
        <v>7.5539358113749451</v>
      </c>
      <c r="G9" s="384">
        <v>8.2400543037014362</v>
      </c>
      <c r="H9" s="36"/>
    </row>
    <row r="10" spans="1:8" ht="12" customHeight="1">
      <c r="A10" s="626" t="s">
        <v>435</v>
      </c>
      <c r="B10" s="333">
        <v>2.0492237788716396</v>
      </c>
      <c r="C10" s="334">
        <v>2.115694860566951</v>
      </c>
      <c r="D10" s="334">
        <v>2.1790194539840413</v>
      </c>
      <c r="E10" s="335">
        <v>2.2353237986298047</v>
      </c>
      <c r="F10" s="335">
        <v>2.0964833183047791</v>
      </c>
      <c r="G10" s="383">
        <v>2.2187321150493124</v>
      </c>
      <c r="H10" s="36"/>
    </row>
    <row r="11" spans="1:8" ht="12" customHeight="1">
      <c r="A11" s="627" t="s">
        <v>436</v>
      </c>
      <c r="B11" s="336">
        <v>1.0196137826580842</v>
      </c>
      <c r="C11" s="337">
        <v>0.92024456705936586</v>
      </c>
      <c r="D11" s="337">
        <v>0.88327609575151078</v>
      </c>
      <c r="E11" s="337">
        <v>0.93003774527694161</v>
      </c>
      <c r="F11" s="337">
        <v>0.80214908325819057</v>
      </c>
      <c r="G11" s="384">
        <v>0.88199149064547755</v>
      </c>
      <c r="H11" s="36"/>
    </row>
    <row r="12" spans="1:8">
      <c r="A12" s="626" t="s">
        <v>10</v>
      </c>
      <c r="B12" s="333">
        <v>0.83483528966300646</v>
      </c>
      <c r="C12" s="334">
        <v>0.9232270921735829</v>
      </c>
      <c r="D12" s="334">
        <v>0.98187080271886995</v>
      </c>
      <c r="E12" s="335">
        <v>1.0436899743547663</v>
      </c>
      <c r="F12" s="335">
        <v>1.0104615435995057</v>
      </c>
      <c r="G12" s="385">
        <v>1.0414864307295064</v>
      </c>
      <c r="H12" s="36"/>
    </row>
    <row r="13" spans="1:8" ht="12.75" customHeight="1">
      <c r="A13" s="884" t="s">
        <v>250</v>
      </c>
      <c r="B13" s="884"/>
      <c r="C13" s="884"/>
      <c r="D13" s="884"/>
      <c r="E13" s="884"/>
      <c r="F13" s="884"/>
      <c r="G13" s="884"/>
      <c r="H13" s="28"/>
    </row>
    <row r="14" spans="1:8">
      <c r="A14" s="626" t="s">
        <v>9</v>
      </c>
      <c r="B14" s="333">
        <v>26.393068981937372</v>
      </c>
      <c r="C14" s="334">
        <v>27.525159077575701</v>
      </c>
      <c r="D14" s="334">
        <v>28.261913953588124</v>
      </c>
      <c r="E14" s="335">
        <v>27.865010834591896</v>
      </c>
      <c r="F14" s="335">
        <v>35.920318227257603</v>
      </c>
      <c r="G14" s="383">
        <v>40.814285769229294</v>
      </c>
      <c r="H14" s="36"/>
    </row>
    <row r="15" spans="1:8">
      <c r="A15" s="627" t="s">
        <v>432</v>
      </c>
      <c r="B15" s="336">
        <v>55.731543251827297</v>
      </c>
      <c r="C15" s="337">
        <v>55.67715149600614</v>
      </c>
      <c r="D15" s="337">
        <v>55.600308840561063</v>
      </c>
      <c r="E15" s="337">
        <v>55.443972027053647</v>
      </c>
      <c r="F15" s="337">
        <v>48.997903476618902</v>
      </c>
      <c r="G15" s="384">
        <v>42.92769040833516</v>
      </c>
      <c r="H15" s="36"/>
    </row>
    <row r="16" spans="1:8">
      <c r="A16" s="626" t="s">
        <v>433</v>
      </c>
      <c r="B16" s="333">
        <v>8.8500852970139121</v>
      </c>
      <c r="C16" s="334">
        <v>8.3352136829279306</v>
      </c>
      <c r="D16" s="334">
        <v>7.8702869643546514</v>
      </c>
      <c r="E16" s="335">
        <v>7.6494681200341459</v>
      </c>
      <c r="F16" s="335">
        <v>6.9275519271353989</v>
      </c>
      <c r="G16" s="383">
        <v>7.2451895525889682</v>
      </c>
      <c r="H16" s="36"/>
    </row>
    <row r="17" spans="1:8">
      <c r="A17" s="627" t="s">
        <v>434</v>
      </c>
      <c r="B17" s="336">
        <v>6.5043018358506357</v>
      </c>
      <c r="C17" s="337">
        <v>6.0305067918227362</v>
      </c>
      <c r="D17" s="337">
        <v>5.729850298116931</v>
      </c>
      <c r="E17" s="337">
        <v>5.9237310394641796</v>
      </c>
      <c r="F17" s="337">
        <v>5.2874736199044765</v>
      </c>
      <c r="G17" s="384">
        <v>5.9644548031399154</v>
      </c>
      <c r="H17" s="36"/>
    </row>
    <row r="18" spans="1:8" ht="12" customHeight="1">
      <c r="A18" s="626" t="s">
        <v>435</v>
      </c>
      <c r="B18" s="333">
        <v>1.315746892091187</v>
      </c>
      <c r="C18" s="334">
        <v>1.2554718173202761</v>
      </c>
      <c r="D18" s="334">
        <v>1.3078539870458543</v>
      </c>
      <c r="E18" s="335">
        <v>1.5344901175389061</v>
      </c>
      <c r="F18" s="335">
        <v>1.4123764300788626</v>
      </c>
      <c r="G18" s="383">
        <v>1.5068825070094267</v>
      </c>
      <c r="H18" s="36"/>
    </row>
    <row r="19" spans="1:8" ht="12" customHeight="1">
      <c r="A19" s="627" t="s">
        <v>436</v>
      </c>
      <c r="B19" s="336">
        <v>0.65001410059037545</v>
      </c>
      <c r="C19" s="337">
        <v>0.54424838666004782</v>
      </c>
      <c r="D19" s="337">
        <v>0.55548406468493972</v>
      </c>
      <c r="E19" s="337">
        <v>0.6964508503513035</v>
      </c>
      <c r="F19" s="337">
        <v>0.59320504276352326</v>
      </c>
      <c r="G19" s="384">
        <v>0.6476748702919537</v>
      </c>
      <c r="H19" s="36"/>
    </row>
    <row r="20" spans="1:8">
      <c r="A20" s="626" t="s">
        <v>10</v>
      </c>
      <c r="B20" s="333">
        <v>0.55523964068921838</v>
      </c>
      <c r="C20" s="334">
        <v>0.63224874768716999</v>
      </c>
      <c r="D20" s="334">
        <v>0.67430189164843646</v>
      </c>
      <c r="E20" s="335">
        <v>0.88687701096592031</v>
      </c>
      <c r="F20" s="335">
        <v>0.86117127624125289</v>
      </c>
      <c r="G20" s="385">
        <v>0.89382208940528529</v>
      </c>
      <c r="H20" s="36"/>
    </row>
    <row r="21" spans="1:8" ht="12.75" customHeight="1">
      <c r="A21" s="884" t="s">
        <v>224</v>
      </c>
      <c r="B21" s="884"/>
      <c r="C21" s="884"/>
      <c r="D21" s="884"/>
      <c r="E21" s="884"/>
      <c r="F21" s="884"/>
      <c r="G21" s="884"/>
      <c r="H21" s="28"/>
    </row>
    <row r="22" spans="1:8">
      <c r="A22" s="626" t="s">
        <v>9</v>
      </c>
      <c r="B22" s="333">
        <v>14.057036425295639</v>
      </c>
      <c r="C22" s="334">
        <v>16.77772117507217</v>
      </c>
      <c r="D22" s="334">
        <v>16.771234612826721</v>
      </c>
      <c r="E22" s="335">
        <v>17.013469097625137</v>
      </c>
      <c r="F22" s="335">
        <v>21.619753706961546</v>
      </c>
      <c r="G22" s="383">
        <v>25.366500516271735</v>
      </c>
      <c r="H22" s="36"/>
    </row>
    <row r="23" spans="1:8">
      <c r="A23" s="627" t="s">
        <v>432</v>
      </c>
      <c r="B23" s="336">
        <v>46.892516385233087</v>
      </c>
      <c r="C23" s="337">
        <v>48.670402445236881</v>
      </c>
      <c r="D23" s="337">
        <v>48.908310642089013</v>
      </c>
      <c r="E23" s="337">
        <v>49.39823449717192</v>
      </c>
      <c r="F23" s="337">
        <v>47.50879617994471</v>
      </c>
      <c r="G23" s="384">
        <v>43.546079217573158</v>
      </c>
      <c r="H23" s="36"/>
    </row>
    <row r="24" spans="1:8">
      <c r="A24" s="626" t="s">
        <v>433</v>
      </c>
      <c r="B24" s="333">
        <v>18.540352480188364</v>
      </c>
      <c r="C24" s="334">
        <v>15.576838172864663</v>
      </c>
      <c r="D24" s="334">
        <v>15.409132546145834</v>
      </c>
      <c r="E24" s="335">
        <v>15.64833322195153</v>
      </c>
      <c r="F24" s="335">
        <v>14.417357795090894</v>
      </c>
      <c r="G24" s="383">
        <v>14.11334916217222</v>
      </c>
      <c r="H24" s="36"/>
    </row>
    <row r="25" spans="1:8">
      <c r="A25" s="627" t="s">
        <v>434</v>
      </c>
      <c r="B25" s="336">
        <v>13.978844160179928</v>
      </c>
      <c r="C25" s="337">
        <v>12.717269485481406</v>
      </c>
      <c r="D25" s="337">
        <v>12.663596551767409</v>
      </c>
      <c r="E25" s="337">
        <v>12.115504954465093</v>
      </c>
      <c r="F25" s="337">
        <v>10.972710898885817</v>
      </c>
      <c r="G25" s="384">
        <v>11.341205822077562</v>
      </c>
      <c r="H25" s="36"/>
    </row>
    <row r="26" spans="1:8" ht="12" customHeight="1">
      <c r="A26" s="626" t="s">
        <v>435</v>
      </c>
      <c r="B26" s="333">
        <v>3.44309535942085</v>
      </c>
      <c r="C26" s="334">
        <v>3.4104262183732379</v>
      </c>
      <c r="D26" s="334">
        <v>3.4532518539896855</v>
      </c>
      <c r="E26" s="335">
        <v>3.2728023864057496</v>
      </c>
      <c r="F26" s="335">
        <v>3.1284032839071796</v>
      </c>
      <c r="G26" s="383">
        <v>3.1888296617764986</v>
      </c>
      <c r="H26" s="36"/>
    </row>
    <row r="27" spans="1:8" ht="12" customHeight="1">
      <c r="A27" s="627" t="s">
        <v>436</v>
      </c>
      <c r="B27" s="336">
        <v>1.7219869620987156</v>
      </c>
      <c r="C27" s="337">
        <v>1.4861606384785193</v>
      </c>
      <c r="D27" s="337">
        <v>1.3627294743578482</v>
      </c>
      <c r="E27" s="337">
        <v>1.2758279211902868</v>
      </c>
      <c r="F27" s="337">
        <v>1.1173242858339616</v>
      </c>
      <c r="G27" s="384">
        <v>1.2013145274148151</v>
      </c>
      <c r="H27" s="36"/>
    </row>
    <row r="28" spans="1:8">
      <c r="A28" s="628" t="s">
        <v>10</v>
      </c>
      <c r="B28" s="338">
        <v>1.3661682275834197</v>
      </c>
      <c r="C28" s="339">
        <v>1.3611818644931228</v>
      </c>
      <c r="D28" s="339">
        <v>1.4317443188234851</v>
      </c>
      <c r="E28" s="340">
        <v>1.2758279211902868</v>
      </c>
      <c r="F28" s="340">
        <v>1.23565384937589</v>
      </c>
      <c r="G28" s="385">
        <v>1.2427210927140169</v>
      </c>
      <c r="H28" s="36"/>
    </row>
    <row r="29" spans="1:8" ht="37.5" customHeight="1">
      <c r="A29" s="771" t="s">
        <v>452</v>
      </c>
      <c r="B29" s="771"/>
      <c r="C29" s="771"/>
      <c r="D29" s="771"/>
      <c r="E29" s="771"/>
      <c r="F29" s="771"/>
      <c r="G29" s="771"/>
    </row>
  </sheetData>
  <mergeCells count="7">
    <mergeCell ref="A2:G2"/>
    <mergeCell ref="A29:G29"/>
    <mergeCell ref="B4:G4"/>
    <mergeCell ref="A13:G13"/>
    <mergeCell ref="A5:G5"/>
    <mergeCell ref="A21:G21"/>
    <mergeCell ref="A3:A4"/>
  </mergeCells>
  <phoneticPr fontId="4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enableFormatConditionsCalculation="0">
    <pageSetUpPr fitToPage="1"/>
  </sheetPr>
  <dimension ref="A1:M30"/>
  <sheetViews>
    <sheetView zoomScaleNormal="100" workbookViewId="0">
      <selection sqref="A1:B1"/>
    </sheetView>
  </sheetViews>
  <sheetFormatPr baseColWidth="10" defaultRowHeight="12.75"/>
  <cols>
    <col min="1" max="1" width="8.140625" customWidth="1"/>
    <col min="10" max="10" width="6" customWidth="1"/>
  </cols>
  <sheetData>
    <row r="1" spans="1:13" ht="25.5" customHeight="1">
      <c r="A1" s="744" t="s">
        <v>259</v>
      </c>
      <c r="B1" s="744"/>
      <c r="C1" s="7"/>
      <c r="D1" s="7"/>
      <c r="E1" s="7"/>
      <c r="F1" s="7"/>
      <c r="G1" s="7"/>
      <c r="H1" s="7"/>
      <c r="I1" s="7"/>
    </row>
    <row r="2" spans="1:13" ht="22.5" customHeight="1">
      <c r="A2" s="760" t="s">
        <v>466</v>
      </c>
      <c r="B2" s="760"/>
      <c r="C2" s="760"/>
      <c r="D2" s="760"/>
      <c r="E2" s="760"/>
      <c r="F2" s="760"/>
      <c r="G2" s="760"/>
      <c r="H2" s="760"/>
      <c r="I2" s="760"/>
    </row>
    <row r="3" spans="1:13" ht="12.75" customHeight="1">
      <c r="A3" s="747" t="s">
        <v>8</v>
      </c>
      <c r="B3" s="750" t="s">
        <v>553</v>
      </c>
      <c r="C3" s="750" t="s">
        <v>204</v>
      </c>
      <c r="D3" s="750" t="s">
        <v>205</v>
      </c>
      <c r="E3" s="750" t="s">
        <v>14</v>
      </c>
      <c r="F3" s="750" t="s">
        <v>206</v>
      </c>
      <c r="G3" s="766" t="s">
        <v>67</v>
      </c>
      <c r="H3" s="766"/>
      <c r="I3" s="766"/>
      <c r="J3" s="7"/>
    </row>
    <row r="4" spans="1:13" ht="60">
      <c r="A4" s="748"/>
      <c r="B4" s="752"/>
      <c r="C4" s="752"/>
      <c r="D4" s="752"/>
      <c r="E4" s="752"/>
      <c r="F4" s="752"/>
      <c r="G4" s="94" t="s">
        <v>11</v>
      </c>
      <c r="H4" s="1" t="s">
        <v>12</v>
      </c>
      <c r="I4" s="117" t="s">
        <v>13</v>
      </c>
      <c r="J4" s="7"/>
    </row>
    <row r="5" spans="1:13">
      <c r="A5" s="749"/>
      <c r="B5" s="809" t="s">
        <v>177</v>
      </c>
      <c r="C5" s="856"/>
      <c r="D5" s="809" t="s">
        <v>178</v>
      </c>
      <c r="E5" s="810"/>
      <c r="F5" s="467" t="s">
        <v>177</v>
      </c>
      <c r="G5" s="809" t="s">
        <v>335</v>
      </c>
      <c r="H5" s="810"/>
      <c r="I5" s="810"/>
      <c r="J5" s="7"/>
      <c r="K5" s="53"/>
      <c r="L5" s="150"/>
    </row>
    <row r="6" spans="1:13">
      <c r="A6" s="39">
        <v>1975</v>
      </c>
      <c r="B6" s="34">
        <v>163447</v>
      </c>
      <c r="C6" s="57">
        <v>11203</v>
      </c>
      <c r="D6" s="69">
        <v>6.9</v>
      </c>
      <c r="E6" s="420" t="s">
        <v>168</v>
      </c>
      <c r="F6" s="420" t="s">
        <v>168</v>
      </c>
      <c r="G6" s="420" t="s">
        <v>168</v>
      </c>
      <c r="H6" s="420" t="s">
        <v>168</v>
      </c>
      <c r="I6" s="421" t="s">
        <v>168</v>
      </c>
      <c r="J6" s="7"/>
      <c r="K6" s="53"/>
      <c r="L6" s="55"/>
    </row>
    <row r="7" spans="1:13">
      <c r="A7" s="111">
        <v>1980</v>
      </c>
      <c r="B7" s="86">
        <v>189953</v>
      </c>
      <c r="C7" s="81">
        <v>13210</v>
      </c>
      <c r="D7" s="107">
        <v>7</v>
      </c>
      <c r="E7" s="152">
        <v>5.3</v>
      </c>
      <c r="F7" s="81">
        <v>10030</v>
      </c>
      <c r="G7" s="422" t="s">
        <v>168</v>
      </c>
      <c r="H7" s="422" t="s">
        <v>168</v>
      </c>
      <c r="I7" s="423" t="s">
        <v>168</v>
      </c>
      <c r="J7" s="7"/>
      <c r="K7" s="53"/>
      <c r="L7" s="55"/>
    </row>
    <row r="8" spans="1:13">
      <c r="A8" s="39">
        <v>1985</v>
      </c>
      <c r="B8" s="34">
        <v>206823</v>
      </c>
      <c r="C8" s="57">
        <v>15351</v>
      </c>
      <c r="D8" s="70">
        <v>7.4</v>
      </c>
      <c r="E8" s="58">
        <v>5.2</v>
      </c>
      <c r="F8" s="57">
        <v>10674</v>
      </c>
      <c r="G8" s="420" t="s">
        <v>168</v>
      </c>
      <c r="H8" s="420" t="s">
        <v>168</v>
      </c>
      <c r="I8" s="424" t="s">
        <v>168</v>
      </c>
      <c r="J8" s="7"/>
    </row>
    <row r="9" spans="1:13">
      <c r="A9" s="111">
        <v>1990</v>
      </c>
      <c r="B9" s="86">
        <v>277868</v>
      </c>
      <c r="C9" s="81">
        <v>24290</v>
      </c>
      <c r="D9" s="107">
        <v>8.6999999999999993</v>
      </c>
      <c r="E9" s="152">
        <v>6.1</v>
      </c>
      <c r="F9" s="81">
        <v>16850</v>
      </c>
      <c r="G9" s="422" t="s">
        <v>168</v>
      </c>
      <c r="H9" s="422" t="s">
        <v>168</v>
      </c>
      <c r="I9" s="423" t="s">
        <v>168</v>
      </c>
      <c r="J9" s="7"/>
    </row>
    <row r="10" spans="1:13">
      <c r="A10" s="39">
        <v>1995</v>
      </c>
      <c r="B10" s="34">
        <v>261427</v>
      </c>
      <c r="C10" s="57">
        <v>36786</v>
      </c>
      <c r="D10" s="70">
        <v>14.1</v>
      </c>
      <c r="E10" s="58">
        <v>10.8</v>
      </c>
      <c r="F10" s="57">
        <v>28223</v>
      </c>
      <c r="G10" s="420" t="s">
        <v>168</v>
      </c>
      <c r="H10" s="420" t="s">
        <v>168</v>
      </c>
      <c r="I10" s="424" t="s">
        <v>168</v>
      </c>
      <c r="J10" s="7"/>
    </row>
    <row r="11" spans="1:13">
      <c r="A11" s="111">
        <v>1996</v>
      </c>
      <c r="B11" s="86">
        <v>266687</v>
      </c>
      <c r="C11" s="81">
        <v>38273</v>
      </c>
      <c r="D11" s="107">
        <v>14.4</v>
      </c>
      <c r="E11" s="152">
        <v>11</v>
      </c>
      <c r="F11" s="81">
        <v>29423</v>
      </c>
      <c r="G11" s="422" t="s">
        <v>168</v>
      </c>
      <c r="H11" s="422" t="s">
        <v>168</v>
      </c>
      <c r="I11" s="423" t="s">
        <v>168</v>
      </c>
      <c r="J11" s="7"/>
    </row>
    <row r="12" spans="1:13">
      <c r="A12" s="39">
        <v>1997</v>
      </c>
      <c r="B12" s="34">
        <v>267228</v>
      </c>
      <c r="C12" s="57">
        <v>40135</v>
      </c>
      <c r="D12" s="70">
        <v>15</v>
      </c>
      <c r="E12" s="58">
        <v>11.6</v>
      </c>
      <c r="F12" s="57">
        <v>31125</v>
      </c>
      <c r="G12" s="420" t="s">
        <v>168</v>
      </c>
      <c r="H12" s="420" t="s">
        <v>168</v>
      </c>
      <c r="I12" s="424" t="s">
        <v>168</v>
      </c>
      <c r="J12" s="7"/>
    </row>
    <row r="13" spans="1:13">
      <c r="A13" s="111">
        <v>1998</v>
      </c>
      <c r="B13" s="86">
        <v>271999</v>
      </c>
      <c r="C13" s="81">
        <v>44197</v>
      </c>
      <c r="D13" s="107">
        <v>16.2</v>
      </c>
      <c r="E13" s="152">
        <v>12.8</v>
      </c>
      <c r="F13" s="81">
        <v>34775</v>
      </c>
      <c r="G13" s="422" t="s">
        <v>168</v>
      </c>
      <c r="H13" s="422" t="s">
        <v>168</v>
      </c>
      <c r="I13" s="423" t="s">
        <v>168</v>
      </c>
      <c r="J13" s="7"/>
    </row>
    <row r="14" spans="1:13">
      <c r="A14" s="39">
        <v>1999</v>
      </c>
      <c r="B14" s="34">
        <v>290983</v>
      </c>
      <c r="C14" s="57">
        <v>49700</v>
      </c>
      <c r="D14" s="70">
        <v>17.100000000000001</v>
      </c>
      <c r="E14" s="58">
        <v>13.7</v>
      </c>
      <c r="F14" s="57">
        <v>39905</v>
      </c>
      <c r="G14" s="187">
        <v>71.331913294073416</v>
      </c>
      <c r="H14" s="233">
        <v>18.508958777095604</v>
      </c>
      <c r="I14" s="234">
        <v>10.141586267385041</v>
      </c>
      <c r="J14" s="7"/>
      <c r="K14" s="49"/>
      <c r="L14" s="49"/>
      <c r="M14" s="49"/>
    </row>
    <row r="15" spans="1:13">
      <c r="A15" s="111">
        <v>2000</v>
      </c>
      <c r="B15" s="86">
        <v>314539</v>
      </c>
      <c r="C15" s="81">
        <v>54888</v>
      </c>
      <c r="D15" s="107">
        <v>17.5</v>
      </c>
      <c r="E15" s="152">
        <v>14.4</v>
      </c>
      <c r="F15" s="81">
        <v>45149</v>
      </c>
      <c r="G15" s="188">
        <v>70.896365368003728</v>
      </c>
      <c r="H15" s="235">
        <v>17.721322731400473</v>
      </c>
      <c r="I15" s="236">
        <v>11.382311900595806</v>
      </c>
      <c r="J15" s="7"/>
      <c r="K15" s="49"/>
      <c r="L15" s="49"/>
      <c r="M15" s="49"/>
    </row>
    <row r="16" spans="1:13">
      <c r="A16" s="39">
        <v>2001</v>
      </c>
      <c r="B16" s="34">
        <v>344659</v>
      </c>
      <c r="C16" s="57">
        <v>63507</v>
      </c>
      <c r="D16" s="70">
        <v>18.399999999999999</v>
      </c>
      <c r="E16" s="58">
        <v>15.4</v>
      </c>
      <c r="F16" s="57">
        <v>53175</v>
      </c>
      <c r="G16" s="187">
        <v>67.531734837799718</v>
      </c>
      <c r="H16" s="233">
        <v>19.830747531734836</v>
      </c>
      <c r="I16" s="234">
        <v>12.637517630465444</v>
      </c>
      <c r="J16" s="7"/>
      <c r="K16" s="49"/>
      <c r="L16" s="49"/>
      <c r="M16" s="49"/>
    </row>
    <row r="17" spans="1:13">
      <c r="A17" s="111">
        <v>2002</v>
      </c>
      <c r="B17" s="86">
        <v>358792</v>
      </c>
      <c r="C17" s="81">
        <v>68566</v>
      </c>
      <c r="D17" s="107">
        <v>19.100000000000001</v>
      </c>
      <c r="E17" s="152">
        <v>16.3</v>
      </c>
      <c r="F17" s="81">
        <v>58480</v>
      </c>
      <c r="G17" s="188">
        <v>65.070109439124494</v>
      </c>
      <c r="H17" s="235">
        <v>20.622435020519838</v>
      </c>
      <c r="I17" s="236">
        <v>14.307455540355676</v>
      </c>
      <c r="J17" s="7"/>
      <c r="K17" s="49"/>
      <c r="L17" s="49"/>
      <c r="M17" s="49"/>
    </row>
    <row r="18" spans="1:13">
      <c r="A18" s="39">
        <v>2003</v>
      </c>
      <c r="B18" s="34">
        <v>377395</v>
      </c>
      <c r="C18" s="57">
        <v>70890</v>
      </c>
      <c r="D18" s="70">
        <v>18.8</v>
      </c>
      <c r="E18" s="58">
        <v>15.9</v>
      </c>
      <c r="F18" s="57">
        <v>60113</v>
      </c>
      <c r="G18" s="187">
        <v>64.317202601766681</v>
      </c>
      <c r="H18" s="233">
        <v>19.734500024953007</v>
      </c>
      <c r="I18" s="234">
        <v>15.948297373280321</v>
      </c>
      <c r="J18" s="7"/>
      <c r="K18" s="49"/>
      <c r="L18" s="49"/>
      <c r="M18" s="49"/>
    </row>
    <row r="19" spans="1:13">
      <c r="A19" s="111">
        <v>2004</v>
      </c>
      <c r="B19" s="86">
        <v>358704</v>
      </c>
      <c r="C19" s="81">
        <v>68235</v>
      </c>
      <c r="D19" s="107">
        <v>19</v>
      </c>
      <c r="E19" s="152">
        <v>16.2</v>
      </c>
      <c r="F19" s="81">
        <v>58247</v>
      </c>
      <c r="G19" s="188">
        <v>65.246278778306177</v>
      </c>
      <c r="H19" s="235">
        <v>18.989819218157159</v>
      </c>
      <c r="I19" s="236">
        <v>15.763902003536662</v>
      </c>
      <c r="J19" s="7"/>
      <c r="K19" s="49"/>
      <c r="L19" s="49"/>
      <c r="M19" s="49"/>
    </row>
    <row r="20" spans="1:13">
      <c r="A20" s="39">
        <v>2005</v>
      </c>
      <c r="B20" s="34">
        <v>355961</v>
      </c>
      <c r="C20" s="57">
        <v>65769</v>
      </c>
      <c r="D20" s="70">
        <v>18.5</v>
      </c>
      <c r="E20" s="58">
        <v>15.7</v>
      </c>
      <c r="F20" s="57">
        <v>55773</v>
      </c>
      <c r="G20" s="187">
        <v>59.408674448209709</v>
      </c>
      <c r="H20" s="233">
        <v>23.125885284994531</v>
      </c>
      <c r="I20" s="234">
        <v>17.465440266795763</v>
      </c>
      <c r="J20" s="7"/>
      <c r="K20" s="49"/>
      <c r="L20" s="49"/>
      <c r="M20" s="49"/>
    </row>
    <row r="21" spans="1:13">
      <c r="A21" s="111">
        <v>2006</v>
      </c>
      <c r="B21" s="86">
        <v>344822</v>
      </c>
      <c r="C21" s="81">
        <v>63413</v>
      </c>
      <c r="D21" s="107">
        <v>18.399999999999999</v>
      </c>
      <c r="E21" s="152">
        <v>15.5</v>
      </c>
      <c r="F21" s="81">
        <v>53554</v>
      </c>
      <c r="G21" s="188">
        <v>55.303058595062929</v>
      </c>
      <c r="H21" s="235">
        <v>24.954251783246818</v>
      </c>
      <c r="I21" s="236">
        <v>19.742689621690257</v>
      </c>
      <c r="J21" s="7"/>
      <c r="K21" s="49"/>
      <c r="L21" s="49"/>
      <c r="M21" s="49"/>
    </row>
    <row r="22" spans="1:13">
      <c r="A22" s="45">
        <v>2007</v>
      </c>
      <c r="B22" s="35">
        <v>361360</v>
      </c>
      <c r="C22" s="72">
        <v>64028</v>
      </c>
      <c r="D22" s="73">
        <v>17.718618552136373</v>
      </c>
      <c r="E22" s="232">
        <v>14.876854106707993</v>
      </c>
      <c r="F22" s="72">
        <v>53759</v>
      </c>
      <c r="G22" s="237">
        <v>60.927472609237519</v>
      </c>
      <c r="H22" s="238">
        <v>19.713908368831266</v>
      </c>
      <c r="I22" s="239">
        <v>19.358619021931212</v>
      </c>
      <c r="J22" s="7"/>
      <c r="K22" s="49"/>
      <c r="L22" s="49"/>
      <c r="M22" s="49"/>
    </row>
    <row r="23" spans="1:13">
      <c r="A23" s="111">
        <v>2008</v>
      </c>
      <c r="B23" s="86">
        <v>396610</v>
      </c>
      <c r="C23" s="81">
        <v>69809</v>
      </c>
      <c r="D23" s="107">
        <v>17.601422051889763</v>
      </c>
      <c r="E23" s="152">
        <v>14.712185774438366</v>
      </c>
      <c r="F23" s="81">
        <v>58350</v>
      </c>
      <c r="G23" s="188">
        <v>61.818337617823481</v>
      </c>
      <c r="H23" s="235">
        <v>18.36503856041131</v>
      </c>
      <c r="I23" s="236">
        <v>19.816623821765212</v>
      </c>
      <c r="J23" s="7"/>
      <c r="K23" s="49"/>
      <c r="L23" s="49"/>
      <c r="M23" s="49"/>
    </row>
    <row r="24" spans="1:13">
      <c r="A24" s="45">
        <v>2009</v>
      </c>
      <c r="B24" s="35">
        <v>424273</v>
      </c>
      <c r="C24" s="72">
        <v>74024</v>
      </c>
      <c r="D24" s="73">
        <v>17.447256836989393</v>
      </c>
      <c r="E24" s="232">
        <v>14.356322462188261</v>
      </c>
      <c r="F24" s="72">
        <v>60910</v>
      </c>
      <c r="G24" s="237">
        <v>56.040059103595475</v>
      </c>
      <c r="H24" s="238">
        <v>17.795107535708421</v>
      </c>
      <c r="I24" s="239">
        <v>26.164833360696111</v>
      </c>
      <c r="J24" s="7"/>
      <c r="K24" s="49"/>
      <c r="L24" s="49"/>
      <c r="M24" s="49"/>
    </row>
    <row r="25" spans="1:13">
      <c r="A25" s="111">
        <v>2010</v>
      </c>
      <c r="B25" s="86">
        <v>444608</v>
      </c>
      <c r="C25" s="81">
        <v>80130</v>
      </c>
      <c r="D25" s="107">
        <v>18</v>
      </c>
      <c r="E25" s="152">
        <v>14.9</v>
      </c>
      <c r="F25" s="81">
        <v>66413</v>
      </c>
      <c r="G25" s="188">
        <v>54.34779335371087</v>
      </c>
      <c r="H25" s="235">
        <v>17.129176516645838</v>
      </c>
      <c r="I25" s="236">
        <v>28.523030129643296</v>
      </c>
      <c r="J25" s="7"/>
      <c r="K25" s="49"/>
      <c r="L25" s="49"/>
      <c r="M25" s="49"/>
    </row>
    <row r="26" spans="1:13">
      <c r="A26" s="45">
        <v>2011</v>
      </c>
      <c r="B26" s="88">
        <v>518748</v>
      </c>
      <c r="C26" s="72">
        <v>88119</v>
      </c>
      <c r="D26" s="73">
        <v>17</v>
      </c>
      <c r="E26" s="232">
        <v>14.1</v>
      </c>
      <c r="F26" s="72">
        <v>72886</v>
      </c>
      <c r="G26" s="237">
        <v>53.974700216776881</v>
      </c>
      <c r="H26" s="238">
        <v>16.424279011058367</v>
      </c>
      <c r="I26" s="239">
        <v>29.601020772164748</v>
      </c>
      <c r="J26" s="7"/>
      <c r="K26" s="49"/>
      <c r="L26" s="49"/>
      <c r="M26" s="49"/>
    </row>
    <row r="27" spans="1:13">
      <c r="A27" s="111">
        <v>2012</v>
      </c>
      <c r="B27" s="86">
        <v>495088</v>
      </c>
      <c r="C27" s="81">
        <v>95467</v>
      </c>
      <c r="D27" s="107">
        <v>19.282834566784089</v>
      </c>
      <c r="E27" s="152">
        <v>16.065224768122029</v>
      </c>
      <c r="F27" s="81">
        <v>79537</v>
      </c>
      <c r="G27" s="188">
        <v>52.562958120120193</v>
      </c>
      <c r="H27" s="235">
        <v>16.300589662672717</v>
      </c>
      <c r="I27" s="236">
        <v>31.136452217207083</v>
      </c>
      <c r="J27" s="7"/>
      <c r="K27" s="141"/>
      <c r="L27" s="29"/>
      <c r="M27" s="29"/>
    </row>
    <row r="28" spans="1:13" ht="13.5">
      <c r="A28" s="45" t="s">
        <v>131</v>
      </c>
      <c r="B28" s="88">
        <v>507124</v>
      </c>
      <c r="C28" s="72">
        <v>101009</v>
      </c>
      <c r="D28" s="73">
        <v>19.899999999999999</v>
      </c>
      <c r="E28" s="425" t="s">
        <v>168</v>
      </c>
      <c r="F28" s="425" t="s">
        <v>168</v>
      </c>
      <c r="G28" s="425" t="s">
        <v>168</v>
      </c>
      <c r="H28" s="425" t="s">
        <v>168</v>
      </c>
      <c r="I28" s="426" t="s">
        <v>168</v>
      </c>
      <c r="J28" s="7"/>
      <c r="K28" s="141"/>
      <c r="L28" s="29"/>
      <c r="M28" s="29"/>
    </row>
    <row r="29" spans="1:13" ht="83.25" customHeight="1">
      <c r="A29" s="772" t="s">
        <v>620</v>
      </c>
      <c r="B29" s="772"/>
      <c r="C29" s="772"/>
      <c r="D29" s="772"/>
      <c r="E29" s="772"/>
      <c r="F29" s="772"/>
      <c r="G29" s="772"/>
      <c r="H29" s="772"/>
      <c r="I29" s="772"/>
    </row>
    <row r="30" spans="1:13" ht="15.75" customHeight="1">
      <c r="A30" s="771" t="s">
        <v>619</v>
      </c>
      <c r="B30" s="771"/>
      <c r="C30" s="771"/>
      <c r="D30" s="771"/>
      <c r="E30" s="771"/>
      <c r="F30" s="771"/>
      <c r="G30" s="771"/>
      <c r="H30" s="771"/>
      <c r="I30" s="771"/>
    </row>
  </sheetData>
  <mergeCells count="14">
    <mergeCell ref="G3:I3"/>
    <mergeCell ref="A1:B1"/>
    <mergeCell ref="B3:B4"/>
    <mergeCell ref="B5:C5"/>
    <mergeCell ref="A29:I29"/>
    <mergeCell ref="A3:A5"/>
    <mergeCell ref="A30:I30"/>
    <mergeCell ref="D5:E5"/>
    <mergeCell ref="A2:I2"/>
    <mergeCell ref="C3:C4"/>
    <mergeCell ref="D3:D4"/>
    <mergeCell ref="E3:E4"/>
    <mergeCell ref="F3:F4"/>
    <mergeCell ref="G5:I5"/>
  </mergeCells>
  <phoneticPr fontId="0" type="noConversion"/>
  <hyperlinks>
    <hyperlink ref="A1" location="Inhalt!A1" display="Zurück zum Inhalt"/>
    <hyperlink ref="A1:B1" location="Inhalt!A1" display="Zurück zum Inhalt"/>
  </hyperlinks>
  <pageMargins left="0.70866141732283472" right="0.70866141732283472" top="0.78740157480314965" bottom="0.78740157480314965" header="0.31496062992125984" footer="0.31496062992125984"/>
  <pageSetup paperSize="9" scale="89" orientation="portrait" r:id="rId1"/>
  <headerFooter scaleWithDoc="0">
    <oddHeader>&amp;CBildungsbericht 2014 - (Web-)Tabellen F2</oddHeader>
  </headerFooter>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M35"/>
  <sheetViews>
    <sheetView zoomScaleNormal="100" workbookViewId="0">
      <selection sqref="A1:B1"/>
    </sheetView>
  </sheetViews>
  <sheetFormatPr baseColWidth="10" defaultRowHeight="12.75"/>
  <sheetData>
    <row r="1" spans="1:13" ht="25.5" customHeight="1">
      <c r="A1" s="744" t="s">
        <v>259</v>
      </c>
      <c r="B1" s="744"/>
    </row>
    <row r="2" spans="1:13" ht="27" customHeight="1">
      <c r="A2" s="745" t="s">
        <v>455</v>
      </c>
      <c r="B2" s="745"/>
      <c r="C2" s="745"/>
      <c r="D2" s="745"/>
      <c r="E2" s="745"/>
      <c r="F2" s="745"/>
      <c r="G2" s="745"/>
      <c r="H2" s="745"/>
      <c r="I2" s="745"/>
      <c r="J2" s="745"/>
      <c r="K2" s="745"/>
      <c r="L2" s="745"/>
      <c r="M2" s="215"/>
    </row>
    <row r="35" spans="1:11">
      <c r="A35" s="448" t="s">
        <v>539</v>
      </c>
      <c r="K35" s="651" t="s">
        <v>474</v>
      </c>
    </row>
  </sheetData>
  <mergeCells count="2">
    <mergeCell ref="A1:B1"/>
    <mergeCell ref="A2:L2"/>
  </mergeCells>
  <hyperlinks>
    <hyperlink ref="A1:B1" location="Inhalt!A1" display="Inhalt!A1"/>
  </hyperlinks>
  <pageMargins left="0.70866141732283472" right="0.70866141732283472" top="0.78740157480314965" bottom="0.78740157480314965" header="0.31496062992125984" footer="0.31496062992125984"/>
  <pageSetup paperSize="9" scale="97" orientation="landscape" r:id="rId1"/>
  <headerFooter scaleWithDoc="0">
    <oddHeader>&amp;CBildungsbericht 2014 - (Web-)Tabellen F2</oddHeader>
  </headerFooter>
  <colBreaks count="1" manualBreakCount="1">
    <brk id="12"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pageSetUpPr fitToPage="1"/>
  </sheetPr>
  <dimension ref="A1:AJ74"/>
  <sheetViews>
    <sheetView zoomScaleNormal="100" workbookViewId="0">
      <selection sqref="A1:B1"/>
    </sheetView>
  </sheetViews>
  <sheetFormatPr baseColWidth="10" defaultRowHeight="12.75"/>
  <cols>
    <col min="1" max="1" width="30.42578125" style="199" customWidth="1"/>
    <col min="2" max="16" width="7" style="199" customWidth="1"/>
    <col min="17" max="16384" width="11.42578125" style="199"/>
  </cols>
  <sheetData>
    <row r="1" spans="1:36" ht="25.5" customHeight="1">
      <c r="A1" s="892" t="s">
        <v>259</v>
      </c>
      <c r="B1" s="892"/>
      <c r="C1" s="240"/>
    </row>
    <row r="2" spans="1:36" ht="30.75" customHeight="1">
      <c r="A2" s="891" t="s">
        <v>561</v>
      </c>
      <c r="B2" s="891"/>
      <c r="C2" s="891"/>
      <c r="D2" s="891"/>
      <c r="E2" s="891"/>
      <c r="F2" s="891"/>
      <c r="G2" s="891"/>
      <c r="H2" s="891"/>
      <c r="I2" s="891"/>
      <c r="J2" s="891"/>
      <c r="K2" s="891"/>
      <c r="L2" s="891"/>
      <c r="M2" s="891"/>
      <c r="N2" s="891"/>
      <c r="O2" s="891"/>
      <c r="P2" s="891"/>
    </row>
    <row r="3" spans="1:36" ht="15" customHeight="1">
      <c r="A3" s="798" t="s">
        <v>120</v>
      </c>
      <c r="B3" s="251">
        <v>1997</v>
      </c>
      <c r="C3" s="251">
        <v>1999</v>
      </c>
      <c r="D3" s="251">
        <v>2000</v>
      </c>
      <c r="E3" s="251">
        <v>2001</v>
      </c>
      <c r="F3" s="251">
        <v>2002</v>
      </c>
      <c r="G3" s="251">
        <v>2003</v>
      </c>
      <c r="H3" s="343">
        <v>2004</v>
      </c>
      <c r="I3" s="344">
        <v>2005</v>
      </c>
      <c r="J3" s="344">
        <v>2006</v>
      </c>
      <c r="K3" s="344">
        <v>2007</v>
      </c>
      <c r="L3" s="345">
        <v>2008</v>
      </c>
      <c r="M3" s="344">
        <v>2009</v>
      </c>
      <c r="N3" s="344">
        <v>2010</v>
      </c>
      <c r="O3" s="345">
        <v>2011</v>
      </c>
      <c r="P3" s="345">
        <v>2012</v>
      </c>
    </row>
    <row r="4" spans="1:36" s="342" customFormat="1" ht="12.75" customHeight="1">
      <c r="A4" s="792"/>
      <c r="B4" s="887" t="s">
        <v>76</v>
      </c>
      <c r="C4" s="888"/>
      <c r="D4" s="888"/>
      <c r="E4" s="888"/>
      <c r="F4" s="888"/>
      <c r="G4" s="888"/>
      <c r="H4" s="888"/>
      <c r="I4" s="888"/>
      <c r="J4" s="888"/>
      <c r="K4" s="888"/>
      <c r="L4" s="888"/>
      <c r="M4" s="888"/>
      <c r="N4" s="888"/>
      <c r="O4" s="888"/>
      <c r="P4" s="888"/>
    </row>
    <row r="5" spans="1:36">
      <c r="A5" s="793"/>
      <c r="B5" s="885" t="s">
        <v>177</v>
      </c>
      <c r="C5" s="886"/>
      <c r="D5" s="886"/>
      <c r="E5" s="886"/>
      <c r="F5" s="886"/>
      <c r="G5" s="886"/>
      <c r="H5" s="886"/>
      <c r="I5" s="886"/>
      <c r="J5" s="886"/>
      <c r="K5" s="886"/>
      <c r="L5" s="886"/>
      <c r="M5" s="886"/>
      <c r="N5" s="886"/>
      <c r="O5" s="886"/>
      <c r="P5" s="886"/>
    </row>
    <row r="6" spans="1:36" ht="24">
      <c r="A6" s="216" t="s">
        <v>81</v>
      </c>
      <c r="B6" s="217">
        <v>31125</v>
      </c>
      <c r="C6" s="217">
        <v>39898</v>
      </c>
      <c r="D6" s="217">
        <v>45149</v>
      </c>
      <c r="E6" s="217">
        <v>53175</v>
      </c>
      <c r="F6" s="217">
        <v>58480</v>
      </c>
      <c r="G6" s="217">
        <v>60113</v>
      </c>
      <c r="H6" s="218">
        <v>58247</v>
      </c>
      <c r="I6" s="358">
        <v>55773</v>
      </c>
      <c r="J6" s="364">
        <v>53554</v>
      </c>
      <c r="K6" s="368">
        <v>53759</v>
      </c>
      <c r="L6" s="359">
        <v>58350</v>
      </c>
      <c r="M6" s="368">
        <v>60910</v>
      </c>
      <c r="N6" s="357">
        <v>66413</v>
      </c>
      <c r="O6" s="367">
        <v>72886</v>
      </c>
      <c r="P6" s="367">
        <v>79537</v>
      </c>
      <c r="R6" s="201"/>
      <c r="S6" s="202"/>
    </row>
    <row r="7" spans="1:36" ht="12.75" customHeight="1">
      <c r="A7" s="219" t="s">
        <v>121</v>
      </c>
      <c r="B7" s="885" t="s">
        <v>213</v>
      </c>
      <c r="C7" s="886"/>
      <c r="D7" s="886"/>
      <c r="E7" s="886"/>
      <c r="F7" s="886"/>
      <c r="G7" s="886"/>
      <c r="H7" s="886"/>
      <c r="I7" s="886"/>
      <c r="J7" s="886"/>
      <c r="K7" s="886"/>
      <c r="L7" s="886"/>
      <c r="M7" s="886"/>
      <c r="N7" s="886"/>
      <c r="O7" s="886"/>
      <c r="P7" s="886"/>
      <c r="R7" s="201"/>
      <c r="S7" s="369"/>
      <c r="T7" s="370"/>
      <c r="U7" s="370"/>
      <c r="V7" s="370"/>
      <c r="W7" s="370"/>
      <c r="X7" s="370"/>
      <c r="Y7" s="370"/>
      <c r="Z7" s="370"/>
      <c r="AA7" s="370"/>
      <c r="AB7" s="370"/>
      <c r="AC7" s="370"/>
      <c r="AD7" s="370"/>
      <c r="AE7" s="370"/>
      <c r="AF7" s="370"/>
      <c r="AG7" s="370"/>
      <c r="AH7" s="370"/>
      <c r="AI7" s="370"/>
      <c r="AJ7" s="370"/>
    </row>
    <row r="8" spans="1:36" ht="12.75" customHeight="1">
      <c r="A8" s="262" t="s">
        <v>137</v>
      </c>
      <c r="B8" s="263">
        <v>2.5606425702811246</v>
      </c>
      <c r="C8" s="263">
        <v>5.2533961602085313</v>
      </c>
      <c r="D8" s="263">
        <v>7.6435801457396622</v>
      </c>
      <c r="E8" s="263">
        <v>11.622002820874471</v>
      </c>
      <c r="F8" s="263">
        <v>11.944254445964432</v>
      </c>
      <c r="G8" s="263">
        <v>11.105750835925672</v>
      </c>
      <c r="H8" s="263">
        <v>8.3300427489827804</v>
      </c>
      <c r="I8" s="263">
        <v>6.845606296953723</v>
      </c>
      <c r="J8" s="263">
        <v>7.2002091347051573</v>
      </c>
      <c r="K8" s="263">
        <v>8.4302163358693427</v>
      </c>
      <c r="L8" s="264">
        <v>8.8277634961439588</v>
      </c>
      <c r="M8" s="263">
        <v>9.2152355934986048</v>
      </c>
      <c r="N8" s="263">
        <v>9.2978784274163182</v>
      </c>
      <c r="O8" s="265">
        <v>10.032104930988119</v>
      </c>
      <c r="P8" s="265">
        <v>9.9</v>
      </c>
      <c r="R8" s="201"/>
      <c r="S8" s="369"/>
      <c r="T8" s="371"/>
      <c r="U8" s="264"/>
      <c r="V8" s="264"/>
      <c r="W8" s="264"/>
      <c r="X8" s="264"/>
      <c r="Y8" s="264"/>
      <c r="Z8" s="264"/>
      <c r="AA8" s="264"/>
      <c r="AB8" s="264"/>
      <c r="AC8" s="264"/>
      <c r="AD8" s="264"/>
      <c r="AE8" s="264"/>
      <c r="AF8" s="264"/>
      <c r="AG8" s="264"/>
      <c r="AH8" s="264"/>
      <c r="AI8" s="264"/>
      <c r="AJ8" s="370"/>
    </row>
    <row r="9" spans="1:36" ht="12.75" customHeight="1">
      <c r="A9" s="256" t="s">
        <v>123</v>
      </c>
      <c r="B9" s="257">
        <v>5.4843373493975909</v>
      </c>
      <c r="C9" s="257">
        <v>5.5817334202215649</v>
      </c>
      <c r="D9" s="257">
        <v>5.3644598994440633</v>
      </c>
      <c r="E9" s="257">
        <v>4.9365303244005636</v>
      </c>
      <c r="F9" s="257">
        <v>4.4784541723666207</v>
      </c>
      <c r="G9" s="257">
        <v>4.4882138638896745</v>
      </c>
      <c r="H9" s="257">
        <v>4.8242827956804639</v>
      </c>
      <c r="I9" s="257">
        <v>4.8518100155989456</v>
      </c>
      <c r="J9" s="257">
        <v>4.8511782499906637</v>
      </c>
      <c r="K9" s="257">
        <v>4.884763481463569</v>
      </c>
      <c r="L9" s="258">
        <v>4.8226221079691518</v>
      </c>
      <c r="M9" s="257">
        <v>5.0418650467903463</v>
      </c>
      <c r="N9" s="257">
        <v>5.2309035881529224</v>
      </c>
      <c r="O9" s="259">
        <v>5.509974480695881</v>
      </c>
      <c r="P9" s="259">
        <v>5.5357883752215953</v>
      </c>
      <c r="R9" s="201"/>
      <c r="S9" s="369"/>
      <c r="T9" s="371"/>
      <c r="U9" s="264"/>
      <c r="V9" s="264"/>
      <c r="W9" s="264"/>
      <c r="X9" s="264"/>
      <c r="Y9" s="264"/>
      <c r="Z9" s="264"/>
      <c r="AA9" s="264"/>
      <c r="AB9" s="264"/>
      <c r="AC9" s="264"/>
      <c r="AD9" s="264"/>
      <c r="AE9" s="264"/>
      <c r="AF9" s="264"/>
      <c r="AG9" s="264"/>
      <c r="AH9" s="264"/>
      <c r="AI9" s="264"/>
      <c r="AJ9" s="370"/>
    </row>
    <row r="10" spans="1:36" ht="12.75" customHeight="1">
      <c r="A10" s="262" t="s">
        <v>188</v>
      </c>
      <c r="B10" s="263">
        <v>9.6289156626506021</v>
      </c>
      <c r="C10" s="263">
        <v>7.8299664143566092</v>
      </c>
      <c r="D10" s="263">
        <v>6.9458902744246833</v>
      </c>
      <c r="E10" s="263">
        <v>6.0648801128349783</v>
      </c>
      <c r="F10" s="263">
        <v>5.3488372093023253</v>
      </c>
      <c r="G10" s="263">
        <v>5.7009299153261352</v>
      </c>
      <c r="H10" s="263">
        <v>6.192593609971329</v>
      </c>
      <c r="I10" s="263">
        <v>6.201925662955194</v>
      </c>
      <c r="J10" s="263">
        <v>6.3562012174627478</v>
      </c>
      <c r="K10" s="263">
        <v>5.9617924440558792</v>
      </c>
      <c r="L10" s="264">
        <v>6.1645244215938311</v>
      </c>
      <c r="M10" s="263">
        <v>6.0499097028402558</v>
      </c>
      <c r="N10" s="263">
        <v>5.6976796711487205</v>
      </c>
      <c r="O10" s="265">
        <v>5.3082896578218044</v>
      </c>
      <c r="P10" s="265">
        <v>5.0907124985855638</v>
      </c>
      <c r="S10" s="370"/>
      <c r="T10" s="371"/>
      <c r="U10" s="264"/>
      <c r="V10" s="264"/>
      <c r="W10" s="264"/>
      <c r="X10" s="264"/>
      <c r="Y10" s="264"/>
      <c r="Z10" s="264"/>
      <c r="AA10" s="264"/>
      <c r="AB10" s="264"/>
      <c r="AC10" s="264"/>
      <c r="AD10" s="264"/>
      <c r="AE10" s="264"/>
      <c r="AF10" s="264"/>
      <c r="AG10" s="264"/>
      <c r="AH10" s="264"/>
      <c r="AI10" s="264"/>
      <c r="AJ10" s="370"/>
    </row>
    <row r="11" spans="1:36" ht="12.75" customHeight="1">
      <c r="A11" s="256" t="s">
        <v>122</v>
      </c>
      <c r="B11" s="257">
        <v>6.6473895582329323</v>
      </c>
      <c r="C11" s="257">
        <v>5.6268484635821352</v>
      </c>
      <c r="D11" s="257">
        <v>5.0233670734678508</v>
      </c>
      <c r="E11" s="257">
        <v>4.4438175834508691</v>
      </c>
      <c r="F11" s="257">
        <v>4.0458276333789325</v>
      </c>
      <c r="G11" s="257">
        <v>4.0290785686956232</v>
      </c>
      <c r="H11" s="257">
        <v>4.3470049959654569</v>
      </c>
      <c r="I11" s="257">
        <v>4.8392591397271083</v>
      </c>
      <c r="J11" s="257">
        <v>4.9389401351906486</v>
      </c>
      <c r="K11" s="257">
        <v>5.0931006901170033</v>
      </c>
      <c r="L11" s="258">
        <v>5.2904884318766072</v>
      </c>
      <c r="M11" s="257">
        <v>5.5590215071416837</v>
      </c>
      <c r="N11" s="257">
        <v>5.9491364642464584</v>
      </c>
      <c r="O11" s="259">
        <v>5.6636391076475592</v>
      </c>
      <c r="P11" s="259">
        <v>5.0366496096156501</v>
      </c>
      <c r="S11" s="370"/>
      <c r="T11" s="371"/>
      <c r="U11" s="264"/>
      <c r="V11" s="264"/>
      <c r="W11" s="264"/>
      <c r="X11" s="264"/>
      <c r="Y11" s="264"/>
      <c r="Z11" s="264"/>
      <c r="AA11" s="264"/>
      <c r="AB11" s="264"/>
      <c r="AC11" s="264"/>
      <c r="AD11" s="264"/>
      <c r="AE11" s="264"/>
      <c r="AF11" s="264"/>
      <c r="AG11" s="264"/>
      <c r="AH11" s="264"/>
      <c r="AI11" s="264"/>
      <c r="AJ11" s="370"/>
    </row>
    <row r="12" spans="1:36" ht="12.75" customHeight="1">
      <c r="A12" s="262" t="s">
        <v>124</v>
      </c>
      <c r="B12" s="263">
        <v>4.1702811244979925</v>
      </c>
      <c r="C12" s="263">
        <v>4.5290490751416108</v>
      </c>
      <c r="D12" s="263">
        <v>4.5848191543555785</v>
      </c>
      <c r="E12" s="263">
        <v>4.708979783732957</v>
      </c>
      <c r="F12" s="263">
        <v>4.4921340629274962</v>
      </c>
      <c r="G12" s="263">
        <v>4.4083642473341866</v>
      </c>
      <c r="H12" s="263">
        <v>4.556457843322403</v>
      </c>
      <c r="I12" s="263">
        <v>4.4358381295608984</v>
      </c>
      <c r="J12" s="263">
        <v>4.6905926728162228</v>
      </c>
      <c r="K12" s="263">
        <v>4.7768745698394683</v>
      </c>
      <c r="L12" s="264">
        <v>4.7300771208226227</v>
      </c>
      <c r="M12" s="263">
        <v>4.580528648826137</v>
      </c>
      <c r="N12" s="263">
        <v>4.7219670847575026</v>
      </c>
      <c r="O12" s="265">
        <v>4.656586998874956</v>
      </c>
      <c r="P12" s="265">
        <v>4.4318996190452244</v>
      </c>
      <c r="S12" s="370"/>
      <c r="T12" s="371"/>
      <c r="U12" s="264"/>
      <c r="V12" s="264"/>
      <c r="W12" s="264"/>
      <c r="X12" s="264"/>
      <c r="Y12" s="264"/>
      <c r="Z12" s="264"/>
      <c r="AA12" s="264"/>
      <c r="AB12" s="264"/>
      <c r="AC12" s="264"/>
      <c r="AD12" s="264"/>
      <c r="AE12" s="264"/>
      <c r="AF12" s="264"/>
      <c r="AG12" s="264"/>
      <c r="AH12" s="264"/>
      <c r="AI12" s="264"/>
      <c r="AJ12" s="370"/>
    </row>
    <row r="13" spans="1:36" ht="12.75" customHeight="1">
      <c r="A13" s="256" t="s">
        <v>189</v>
      </c>
      <c r="B13" s="257">
        <v>5.4939759036144578</v>
      </c>
      <c r="C13" s="257">
        <v>5.2308386385282475</v>
      </c>
      <c r="D13" s="257">
        <v>4.9657799729783605</v>
      </c>
      <c r="E13" s="257">
        <v>4.2764456981664312</v>
      </c>
      <c r="F13" s="257">
        <v>4.0355677154582761</v>
      </c>
      <c r="G13" s="257">
        <v>3.9691913562790075</v>
      </c>
      <c r="H13" s="257">
        <v>3.8285233574261333</v>
      </c>
      <c r="I13" s="257">
        <v>3.8567048571889626</v>
      </c>
      <c r="J13" s="257">
        <v>3.8932666094035926</v>
      </c>
      <c r="K13" s="257">
        <v>4.0142115738760022</v>
      </c>
      <c r="L13" s="258">
        <v>3.9811482433590406</v>
      </c>
      <c r="M13" s="257">
        <v>4.0223280249548514</v>
      </c>
      <c r="N13" s="257">
        <v>4.065469109963411</v>
      </c>
      <c r="O13" s="259">
        <v>4.0707406086216835</v>
      </c>
      <c r="P13" s="259">
        <v>4.1905025334121229</v>
      </c>
      <c r="S13" s="370"/>
      <c r="T13" s="371"/>
      <c r="U13" s="264"/>
      <c r="V13" s="264"/>
      <c r="W13" s="264"/>
      <c r="X13" s="264"/>
      <c r="Y13" s="264"/>
      <c r="Z13" s="264"/>
      <c r="AA13" s="264"/>
      <c r="AB13" s="264"/>
      <c r="AC13" s="264"/>
      <c r="AD13" s="264"/>
      <c r="AE13" s="264"/>
      <c r="AF13" s="264"/>
      <c r="AG13" s="264"/>
      <c r="AH13" s="264"/>
      <c r="AI13" s="264"/>
      <c r="AJ13" s="370"/>
    </row>
    <row r="14" spans="1:36" ht="12.75" customHeight="1">
      <c r="A14" s="262" t="s">
        <v>127</v>
      </c>
      <c r="B14" s="263">
        <v>0.36947791164658639</v>
      </c>
      <c r="C14" s="263">
        <v>0.97247982355005269</v>
      </c>
      <c r="D14" s="263">
        <v>1.1938248909167424</v>
      </c>
      <c r="E14" s="263">
        <v>1.6962858486130699</v>
      </c>
      <c r="F14" s="263">
        <v>2.600889192886457</v>
      </c>
      <c r="G14" s="263">
        <v>2.159266714354632</v>
      </c>
      <c r="H14" s="263">
        <v>1.9194121585661064</v>
      </c>
      <c r="I14" s="263">
        <v>1.9794524232155344</v>
      </c>
      <c r="J14" s="263">
        <v>2.2743399185868469</v>
      </c>
      <c r="K14" s="263">
        <v>2.0722111646421992</v>
      </c>
      <c r="L14" s="264">
        <v>2.0342759211653814</v>
      </c>
      <c r="M14" s="263">
        <v>2.7007059596125429</v>
      </c>
      <c r="N14" s="263">
        <v>3.201180491771189</v>
      </c>
      <c r="O14" s="265">
        <v>3.1583568860960956</v>
      </c>
      <c r="P14" s="265">
        <v>3.9629354891434176</v>
      </c>
      <c r="S14" s="370"/>
      <c r="T14" s="371"/>
      <c r="U14" s="264"/>
      <c r="V14" s="264"/>
      <c r="W14" s="264"/>
      <c r="X14" s="264"/>
      <c r="Y14" s="264"/>
      <c r="Z14" s="264"/>
      <c r="AA14" s="264"/>
      <c r="AB14" s="264"/>
      <c r="AC14" s="264"/>
      <c r="AD14" s="264"/>
      <c r="AE14" s="264"/>
      <c r="AF14" s="264"/>
      <c r="AG14" s="264"/>
      <c r="AH14" s="264"/>
      <c r="AI14" s="264"/>
      <c r="AJ14" s="370"/>
    </row>
    <row r="15" spans="1:36">
      <c r="A15" s="256" t="s">
        <v>192</v>
      </c>
      <c r="B15" s="257">
        <v>3.2771084337349401</v>
      </c>
      <c r="C15" s="257">
        <v>3.2984109479171888</v>
      </c>
      <c r="D15" s="257">
        <v>3.0388269950607989</v>
      </c>
      <c r="E15" s="257">
        <v>2.9205453690644099</v>
      </c>
      <c r="F15" s="257">
        <v>2.5170998632010946</v>
      </c>
      <c r="G15" s="257">
        <v>2.117678372398649</v>
      </c>
      <c r="H15" s="257">
        <v>2.2164231634247256</v>
      </c>
      <c r="I15" s="257">
        <v>2.4743155290194183</v>
      </c>
      <c r="J15" s="257">
        <v>2.7971766814803747</v>
      </c>
      <c r="K15" s="257">
        <v>2.7846500120909985</v>
      </c>
      <c r="L15" s="258">
        <v>3.6469580119965728</v>
      </c>
      <c r="M15" s="257">
        <v>3.8039730750287308</v>
      </c>
      <c r="N15" s="257">
        <v>4.0940779666631535</v>
      </c>
      <c r="O15" s="259">
        <v>3.89512389210548</v>
      </c>
      <c r="P15" s="259">
        <v>3.9591636596804003</v>
      </c>
      <c r="S15" s="370"/>
      <c r="T15" s="371"/>
      <c r="U15" s="264"/>
      <c r="V15" s="264"/>
      <c r="W15" s="264"/>
      <c r="X15" s="264"/>
      <c r="Y15" s="264"/>
      <c r="Z15" s="264"/>
      <c r="AA15" s="264"/>
      <c r="AB15" s="264"/>
      <c r="AC15" s="264"/>
      <c r="AD15" s="264"/>
      <c r="AE15" s="264"/>
      <c r="AF15" s="264"/>
      <c r="AG15" s="264"/>
      <c r="AH15" s="264"/>
      <c r="AI15" s="264"/>
      <c r="AJ15" s="370"/>
    </row>
    <row r="16" spans="1:36" ht="12.75" customHeight="1">
      <c r="A16" s="262" t="s">
        <v>126</v>
      </c>
      <c r="B16" s="263">
        <v>2.7180722891566265</v>
      </c>
      <c r="C16" s="263">
        <v>1.8722742994636321</v>
      </c>
      <c r="D16" s="263">
        <v>1.8272829963011363</v>
      </c>
      <c r="E16" s="263">
        <v>1.8354489891866477</v>
      </c>
      <c r="F16" s="263">
        <v>2.2400820793433653</v>
      </c>
      <c r="G16" s="263">
        <v>2.669971553574102</v>
      </c>
      <c r="H16" s="263">
        <v>2.8602331450546807</v>
      </c>
      <c r="I16" s="263">
        <v>3.4837645455686443</v>
      </c>
      <c r="J16" s="263">
        <v>3.8652574971057252</v>
      </c>
      <c r="K16" s="263">
        <v>3.9918897300917053</v>
      </c>
      <c r="L16" s="264">
        <v>3.5338474721508142</v>
      </c>
      <c r="M16" s="263">
        <v>3.6250205220817597</v>
      </c>
      <c r="N16" s="263">
        <v>3.5399695842681407</v>
      </c>
      <c r="O16" s="265">
        <v>3.4451060560327087</v>
      </c>
      <c r="P16" s="265">
        <v>3.3569282220853189</v>
      </c>
      <c r="S16" s="370"/>
      <c r="T16" s="371"/>
      <c r="U16" s="264"/>
      <c r="V16" s="264"/>
      <c r="W16" s="264"/>
      <c r="X16" s="264"/>
      <c r="Y16" s="264"/>
      <c r="Z16" s="264"/>
      <c r="AA16" s="264"/>
      <c r="AB16" s="264"/>
      <c r="AC16" s="264"/>
      <c r="AD16" s="264"/>
      <c r="AE16" s="264"/>
      <c r="AF16" s="264"/>
      <c r="AG16" s="264"/>
      <c r="AH16" s="264"/>
      <c r="AI16" s="264"/>
      <c r="AJ16" s="370"/>
    </row>
    <row r="17" spans="1:36" ht="12.75" customHeight="1">
      <c r="A17" s="374" t="s">
        <v>125</v>
      </c>
      <c r="B17" s="259">
        <v>4.9220883534136552</v>
      </c>
      <c r="C17" s="259">
        <v>5.9200962454258352</v>
      </c>
      <c r="D17" s="259">
        <v>5.8916033577709364</v>
      </c>
      <c r="E17" s="259">
        <v>6.0329102021626699</v>
      </c>
      <c r="F17" s="259">
        <v>6.3252393980848156</v>
      </c>
      <c r="G17" s="259">
        <v>6.7007136559479639</v>
      </c>
      <c r="H17" s="259">
        <v>6.8741737771902409</v>
      </c>
      <c r="I17" s="259">
        <v>7.2077887149696096</v>
      </c>
      <c r="J17" s="259">
        <v>6.4775740374201742</v>
      </c>
      <c r="K17" s="259">
        <v>6.2891794862255619</v>
      </c>
      <c r="L17" s="259">
        <v>5.1173950299914317</v>
      </c>
      <c r="M17" s="259">
        <v>4.3408307338696437</v>
      </c>
      <c r="N17" s="259">
        <v>3.6995768900667039</v>
      </c>
      <c r="O17" s="259">
        <v>3.4121779216859203</v>
      </c>
      <c r="P17" s="259">
        <v>3.0740410123590278</v>
      </c>
      <c r="S17" s="370"/>
      <c r="T17" s="371"/>
      <c r="U17" s="264"/>
      <c r="V17" s="264"/>
      <c r="W17" s="264"/>
      <c r="X17" s="264"/>
      <c r="Y17" s="264"/>
      <c r="Z17" s="264"/>
      <c r="AA17" s="264"/>
      <c r="AB17" s="264"/>
      <c r="AC17" s="264"/>
      <c r="AD17" s="264"/>
      <c r="AE17" s="264"/>
      <c r="AF17" s="264"/>
      <c r="AG17" s="264"/>
      <c r="AH17" s="264"/>
      <c r="AI17" s="264"/>
      <c r="AJ17" s="370"/>
    </row>
    <row r="18" spans="1:36" ht="12.75" customHeight="1">
      <c r="A18" s="371" t="s">
        <v>56</v>
      </c>
      <c r="B18" s="267" t="s">
        <v>168</v>
      </c>
      <c r="C18" s="265">
        <v>0.94490951927414901</v>
      </c>
      <c r="D18" s="265">
        <v>0.95018715807659082</v>
      </c>
      <c r="E18" s="265">
        <v>0.8537846732487071</v>
      </c>
      <c r="F18" s="265">
        <v>0.82592339261285919</v>
      </c>
      <c r="G18" s="265">
        <v>0.97150366809176048</v>
      </c>
      <c r="H18" s="265">
        <v>1.0541315432554468</v>
      </c>
      <c r="I18" s="265">
        <v>1.3734244168325174</v>
      </c>
      <c r="J18" s="265">
        <v>1.534899353923143</v>
      </c>
      <c r="K18" s="265">
        <v>1.690879666660466</v>
      </c>
      <c r="L18" s="265">
        <v>1.684661525278492</v>
      </c>
      <c r="M18" s="265">
        <v>1.8913150549991791</v>
      </c>
      <c r="N18" s="265">
        <v>1.812898077183684</v>
      </c>
      <c r="O18" s="265">
        <v>1.7726312323354279</v>
      </c>
      <c r="P18" s="265">
        <v>2.190175641525328</v>
      </c>
      <c r="S18" s="370"/>
      <c r="T18" s="371"/>
      <c r="U18" s="264"/>
      <c r="V18" s="264"/>
      <c r="W18" s="264"/>
      <c r="X18" s="264"/>
      <c r="Y18" s="264"/>
      <c r="Z18" s="264"/>
      <c r="AA18" s="264"/>
      <c r="AB18" s="264"/>
      <c r="AC18" s="264"/>
      <c r="AD18" s="264"/>
      <c r="AE18" s="264"/>
      <c r="AF18" s="264"/>
      <c r="AG18" s="264"/>
      <c r="AH18" s="264"/>
      <c r="AI18" s="264"/>
      <c r="AJ18" s="370"/>
    </row>
    <row r="19" spans="1:36" ht="12.75" customHeight="1">
      <c r="A19" s="374" t="s">
        <v>4</v>
      </c>
      <c r="B19" s="268" t="s">
        <v>168</v>
      </c>
      <c r="C19" s="259">
        <v>1.32588099654118</v>
      </c>
      <c r="D19" s="259">
        <v>1.4441072891979889</v>
      </c>
      <c r="E19" s="259">
        <v>1.3013634226610249</v>
      </c>
      <c r="F19" s="259">
        <v>1.2944596443228455</v>
      </c>
      <c r="G19" s="259">
        <v>1.3457987456956066</v>
      </c>
      <c r="H19" s="259">
        <v>1.6189675004721273</v>
      </c>
      <c r="I19" s="259">
        <v>1.5724454485145141</v>
      </c>
      <c r="J19" s="259">
        <v>1.6544048997273779</v>
      </c>
      <c r="K19" s="259">
        <v>1.8341114976097024</v>
      </c>
      <c r="L19" s="259">
        <v>2.020565552699229</v>
      </c>
      <c r="M19" s="259">
        <v>1.9192250861927433</v>
      </c>
      <c r="N19" s="259">
        <v>1.8565642268832907</v>
      </c>
      <c r="O19" s="259">
        <v>1.9057157753203633</v>
      </c>
      <c r="P19" s="259">
        <v>1.9613513207689504</v>
      </c>
      <c r="S19" s="370"/>
      <c r="T19" s="371"/>
      <c r="U19" s="264"/>
      <c r="V19" s="264"/>
      <c r="W19" s="264"/>
      <c r="X19" s="264"/>
      <c r="Y19" s="264"/>
      <c r="Z19" s="264"/>
      <c r="AA19" s="264"/>
      <c r="AB19" s="264"/>
      <c r="AC19" s="264"/>
      <c r="AD19" s="264"/>
      <c r="AE19" s="264"/>
      <c r="AF19" s="264"/>
      <c r="AG19" s="264"/>
      <c r="AH19" s="264"/>
      <c r="AI19" s="264"/>
      <c r="AJ19" s="370"/>
    </row>
    <row r="20" spans="1:36" ht="12.75" customHeight="1">
      <c r="A20" s="375" t="s">
        <v>75</v>
      </c>
      <c r="B20" s="361"/>
      <c r="C20" s="361"/>
      <c r="D20" s="361"/>
      <c r="E20" s="361"/>
      <c r="F20" s="361"/>
      <c r="G20" s="361"/>
      <c r="H20" s="361"/>
      <c r="I20" s="361"/>
      <c r="J20" s="361"/>
      <c r="K20" s="361"/>
      <c r="L20" s="361"/>
      <c r="M20" s="361"/>
      <c r="N20" s="361"/>
      <c r="O20" s="360"/>
      <c r="P20" s="360"/>
      <c r="S20" s="370"/>
      <c r="T20" s="370"/>
      <c r="U20" s="370"/>
      <c r="V20" s="370"/>
      <c r="W20" s="370"/>
      <c r="X20" s="370"/>
      <c r="Y20" s="370"/>
      <c r="Z20" s="370"/>
      <c r="AA20" s="370"/>
      <c r="AB20" s="370"/>
      <c r="AC20" s="370"/>
      <c r="AD20" s="370"/>
      <c r="AE20" s="370"/>
      <c r="AF20" s="370"/>
      <c r="AG20" s="370"/>
      <c r="AH20" s="370"/>
      <c r="AI20" s="370"/>
      <c r="AJ20" s="370"/>
    </row>
    <row r="21" spans="1:36">
      <c r="A21" s="220" t="s">
        <v>15</v>
      </c>
      <c r="B21" s="267" t="s">
        <v>168</v>
      </c>
      <c r="C21" s="221">
        <v>13.223720487242469</v>
      </c>
      <c r="D21" s="221">
        <v>12.536268798865976</v>
      </c>
      <c r="E21" s="221">
        <v>11.230841560883874</v>
      </c>
      <c r="F21" s="221">
        <v>10.347127222982216</v>
      </c>
      <c r="G21" s="221">
        <v>10.265666328414818</v>
      </c>
      <c r="H21" s="221">
        <v>10.357614984462719</v>
      </c>
      <c r="I21" s="221">
        <v>10.55349362594804</v>
      </c>
      <c r="J21" s="221">
        <v>10.48847891847481</v>
      </c>
      <c r="K21" s="221">
        <v>10.467084581186406</v>
      </c>
      <c r="L21" s="222">
        <v>10.647814910025707</v>
      </c>
      <c r="M21" s="221">
        <v>10.686258414053523</v>
      </c>
      <c r="N21" s="221">
        <v>10.999352536401005</v>
      </c>
      <c r="O21" s="254">
        <v>11.430178635128831</v>
      </c>
      <c r="P21" s="254">
        <v>11.700214994279392</v>
      </c>
    </row>
    <row r="22" spans="1:36" ht="12.75" customHeight="1">
      <c r="A22" s="256" t="s">
        <v>74</v>
      </c>
      <c r="B22" s="268" t="s">
        <v>168</v>
      </c>
      <c r="C22" s="257">
        <v>25.144117499624041</v>
      </c>
      <c r="D22" s="257">
        <v>21.703692219096769</v>
      </c>
      <c r="E22" s="257">
        <v>18.888575458392101</v>
      </c>
      <c r="F22" s="257">
        <v>16.667236662106703</v>
      </c>
      <c r="G22" s="257">
        <v>16.663616854923227</v>
      </c>
      <c r="H22" s="257">
        <v>17.492746407540302</v>
      </c>
      <c r="I22" s="257">
        <v>17.736180589173973</v>
      </c>
      <c r="J22" s="257">
        <v>18.403854053852186</v>
      </c>
      <c r="K22" s="257">
        <v>17.535668446213656</v>
      </c>
      <c r="L22" s="258">
        <v>18.915167095115681</v>
      </c>
      <c r="M22" s="257">
        <v>18.852405187982267</v>
      </c>
      <c r="N22" s="257">
        <v>18.939063135229546</v>
      </c>
      <c r="O22" s="259">
        <v>18.395851055072303</v>
      </c>
      <c r="P22" s="259">
        <v>17.960194626400291</v>
      </c>
    </row>
    <row r="23" spans="1:36" ht="12.75" customHeight="1">
      <c r="A23" s="223" t="s">
        <v>73</v>
      </c>
      <c r="B23" s="269" t="s">
        <v>168</v>
      </c>
      <c r="C23" s="224">
        <v>16.404331044162614</v>
      </c>
      <c r="D23" s="224">
        <v>18.720237436045096</v>
      </c>
      <c r="E23" s="224">
        <v>19.945463093559006</v>
      </c>
      <c r="F23" s="224">
        <v>20.314637482900135</v>
      </c>
      <c r="G23" s="224">
        <v>20.321727413371484</v>
      </c>
      <c r="H23" s="224">
        <v>20.086871426854604</v>
      </c>
      <c r="I23" s="224">
        <v>19.166980438563463</v>
      </c>
      <c r="J23" s="224">
        <v>17.276020465324716</v>
      </c>
      <c r="K23" s="221">
        <v>16.759984374709351</v>
      </c>
      <c r="L23" s="222">
        <v>14.73350471293916</v>
      </c>
      <c r="M23" s="221">
        <v>13.327860778197339</v>
      </c>
      <c r="N23" s="221">
        <v>12.100040654691099</v>
      </c>
      <c r="O23" s="254">
        <v>11.519358998984716</v>
      </c>
      <c r="P23" s="254">
        <v>10.85155336510052</v>
      </c>
    </row>
    <row r="24" spans="1:36" ht="12.75" customHeight="1">
      <c r="A24" s="260" t="s">
        <v>77</v>
      </c>
      <c r="B24" s="268" t="s">
        <v>168</v>
      </c>
      <c r="C24" s="257">
        <v>10.31380019048574</v>
      </c>
      <c r="D24" s="257">
        <v>11.229484595450618</v>
      </c>
      <c r="E24" s="257">
        <v>11.558062999529854</v>
      </c>
      <c r="F24" s="257">
        <v>11.855335157318741</v>
      </c>
      <c r="G24" s="257">
        <v>11.897592866767589</v>
      </c>
      <c r="H24" s="257">
        <v>11.954263738905007</v>
      </c>
      <c r="I24" s="257">
        <v>11.496602298603268</v>
      </c>
      <c r="J24" s="257">
        <v>11.184972177615117</v>
      </c>
      <c r="K24" s="257">
        <v>10.987927602819992</v>
      </c>
      <c r="L24" s="258">
        <v>10.954584404455868</v>
      </c>
      <c r="M24" s="257">
        <v>10.699392546379904</v>
      </c>
      <c r="N24" s="257">
        <v>10.485898845105627</v>
      </c>
      <c r="O24" s="259">
        <v>10.460170677496365</v>
      </c>
      <c r="P24" s="259">
        <v>10.033066371625784</v>
      </c>
    </row>
    <row r="25" spans="1:36" s="342" customFormat="1" ht="12.75" customHeight="1">
      <c r="A25" s="341"/>
      <c r="B25" s="887" t="s">
        <v>79</v>
      </c>
      <c r="C25" s="888"/>
      <c r="D25" s="888"/>
      <c r="E25" s="888"/>
      <c r="F25" s="888"/>
      <c r="G25" s="888"/>
      <c r="H25" s="888"/>
      <c r="I25" s="888"/>
      <c r="J25" s="888"/>
      <c r="K25" s="888"/>
      <c r="L25" s="888"/>
      <c r="M25" s="888"/>
      <c r="N25" s="888"/>
      <c r="O25" s="888"/>
      <c r="P25" s="888"/>
    </row>
    <row r="26" spans="1:36">
      <c r="A26" s="427"/>
      <c r="B26" s="886" t="s">
        <v>177</v>
      </c>
      <c r="C26" s="886"/>
      <c r="D26" s="886"/>
      <c r="E26" s="886"/>
      <c r="F26" s="886"/>
      <c r="G26" s="886"/>
      <c r="H26" s="886"/>
      <c r="I26" s="886"/>
      <c r="J26" s="886"/>
      <c r="K26" s="886"/>
      <c r="L26" s="886"/>
      <c r="M26" s="886"/>
      <c r="N26" s="886"/>
      <c r="O26" s="886"/>
      <c r="P26" s="886"/>
    </row>
    <row r="27" spans="1:36" ht="24">
      <c r="A27" s="216" t="s">
        <v>81</v>
      </c>
      <c r="B27" s="270" t="s">
        <v>168</v>
      </c>
      <c r="C27" s="217">
        <v>28465</v>
      </c>
      <c r="D27" s="217">
        <v>28465</v>
      </c>
      <c r="E27" s="217">
        <v>35910</v>
      </c>
      <c r="F27" s="217">
        <v>38053</v>
      </c>
      <c r="G27" s="217">
        <v>38663</v>
      </c>
      <c r="H27" s="218">
        <v>38004</v>
      </c>
      <c r="I27" s="358">
        <v>33134</v>
      </c>
      <c r="J27" s="364">
        <v>29617</v>
      </c>
      <c r="K27" s="368">
        <v>32754</v>
      </c>
      <c r="L27" s="359">
        <v>36071</v>
      </c>
      <c r="M27" s="368">
        <v>34134</v>
      </c>
      <c r="N27" s="357">
        <v>36094</v>
      </c>
      <c r="O27" s="367">
        <v>39340</v>
      </c>
      <c r="P27" s="367">
        <v>41807</v>
      </c>
    </row>
    <row r="28" spans="1:36">
      <c r="A28" s="219" t="s">
        <v>121</v>
      </c>
      <c r="B28" s="885" t="s">
        <v>213</v>
      </c>
      <c r="C28" s="886"/>
      <c r="D28" s="886"/>
      <c r="E28" s="886"/>
      <c r="F28" s="886"/>
      <c r="G28" s="886"/>
      <c r="H28" s="886"/>
      <c r="I28" s="886"/>
      <c r="J28" s="886"/>
      <c r="K28" s="886"/>
      <c r="L28" s="886"/>
      <c r="M28" s="886"/>
      <c r="N28" s="886"/>
      <c r="O28" s="886"/>
      <c r="P28" s="886"/>
    </row>
    <row r="29" spans="1:36">
      <c r="A29" s="220" t="s">
        <v>137</v>
      </c>
      <c r="B29" s="267" t="s">
        <v>168</v>
      </c>
      <c r="C29" s="221">
        <v>4.9850693834533635</v>
      </c>
      <c r="D29" s="221">
        <v>4.9850693834533635</v>
      </c>
      <c r="E29" s="221">
        <v>11.857421331105542</v>
      </c>
      <c r="F29" s="221">
        <v>12.889916695135732</v>
      </c>
      <c r="G29" s="221">
        <v>11.97268706515273</v>
      </c>
      <c r="H29" s="221">
        <v>8.5833070203136508</v>
      </c>
      <c r="I29" s="221">
        <v>6.6457415343755653</v>
      </c>
      <c r="J29" s="221">
        <v>6.8204071985683896</v>
      </c>
      <c r="K29" s="221">
        <v>7.7547780423765031</v>
      </c>
      <c r="L29" s="222">
        <v>7.8899947326106847</v>
      </c>
      <c r="M29" s="221">
        <v>7.7430128317806295</v>
      </c>
      <c r="N29" s="221">
        <v>7.4527622319499081</v>
      </c>
      <c r="O29" s="254">
        <v>8.2740213523131665</v>
      </c>
      <c r="P29" s="254">
        <v>7.8</v>
      </c>
    </row>
    <row r="30" spans="1:36">
      <c r="A30" s="256" t="s">
        <v>122</v>
      </c>
      <c r="B30" s="268" t="s">
        <v>168</v>
      </c>
      <c r="C30" s="257">
        <v>5.4628491129457233</v>
      </c>
      <c r="D30" s="257">
        <v>5.4628491129457233</v>
      </c>
      <c r="E30" s="257">
        <v>4.3609022556390977</v>
      </c>
      <c r="F30" s="257">
        <v>3.9944288229574543</v>
      </c>
      <c r="G30" s="257">
        <v>3.846054367224478</v>
      </c>
      <c r="H30" s="257">
        <v>4.494263761709294</v>
      </c>
      <c r="I30" s="257">
        <v>4.6145952797730425</v>
      </c>
      <c r="J30" s="257">
        <v>4.6426039099166019</v>
      </c>
      <c r="K30" s="257">
        <v>5.4894058740917142</v>
      </c>
      <c r="L30" s="258">
        <v>5.6555127387652133</v>
      </c>
      <c r="M30" s="257">
        <v>6.1405050682603859</v>
      </c>
      <c r="N30" s="257">
        <v>7.0870504793040396</v>
      </c>
      <c r="O30" s="259">
        <v>7.0665988815455005</v>
      </c>
      <c r="P30" s="259">
        <v>6.3</v>
      </c>
    </row>
    <row r="31" spans="1:36">
      <c r="A31" s="262" t="s">
        <v>188</v>
      </c>
      <c r="B31" s="269" t="s">
        <v>168</v>
      </c>
      <c r="C31" s="263">
        <v>7.7428420867732299</v>
      </c>
      <c r="D31" s="263">
        <v>7.7428420867732299</v>
      </c>
      <c r="E31" s="263">
        <v>5.8702311333890282</v>
      </c>
      <c r="F31" s="263">
        <v>5.1612225054529208</v>
      </c>
      <c r="G31" s="263">
        <v>5.6772624990300811</v>
      </c>
      <c r="H31" s="263">
        <v>6.1546153036522471</v>
      </c>
      <c r="I31" s="263">
        <v>5.9938431822297336</v>
      </c>
      <c r="J31" s="263">
        <v>5.9020157342067057</v>
      </c>
      <c r="K31" s="263">
        <v>6.3167857360933013</v>
      </c>
      <c r="L31" s="264">
        <v>6.5066119597460563</v>
      </c>
      <c r="M31" s="263">
        <v>6.7147126032694668</v>
      </c>
      <c r="N31" s="263">
        <v>6.6465340499806054</v>
      </c>
      <c r="O31" s="265">
        <v>6.1921708185053381</v>
      </c>
      <c r="P31" s="265">
        <v>6</v>
      </c>
    </row>
    <row r="32" spans="1:36">
      <c r="A32" s="256" t="s">
        <v>123</v>
      </c>
      <c r="B32" s="268" t="s">
        <v>168</v>
      </c>
      <c r="C32" s="257">
        <v>5.3223256630950289</v>
      </c>
      <c r="D32" s="257">
        <v>5.3223256630950289</v>
      </c>
      <c r="E32" s="257">
        <v>4.2383737120579221</v>
      </c>
      <c r="F32" s="257">
        <v>3.6738233516411318</v>
      </c>
      <c r="G32" s="257">
        <v>3.6494840027933684</v>
      </c>
      <c r="H32" s="257">
        <v>4.1390379960004209</v>
      </c>
      <c r="I32" s="257">
        <v>4.0773827488380512</v>
      </c>
      <c r="J32" s="257">
        <v>3.9605631900597627</v>
      </c>
      <c r="K32" s="257">
        <v>4.2529156744214447</v>
      </c>
      <c r="L32" s="258">
        <v>4.3386654098860582</v>
      </c>
      <c r="M32" s="257">
        <v>5.0184566707681491</v>
      </c>
      <c r="N32" s="257">
        <v>5.6297445558818637</v>
      </c>
      <c r="O32" s="259">
        <v>6.1667513980681239</v>
      </c>
      <c r="P32" s="259">
        <v>6</v>
      </c>
    </row>
    <row r="33" spans="1:34">
      <c r="A33" s="220" t="s">
        <v>192</v>
      </c>
      <c r="B33" s="267" t="s">
        <v>168</v>
      </c>
      <c r="C33" s="221">
        <v>4.1313894256103989</v>
      </c>
      <c r="D33" s="221">
        <v>4.1313894256103989</v>
      </c>
      <c r="E33" s="221">
        <v>3.7788916736285159</v>
      </c>
      <c r="F33" s="221">
        <v>3.1640080939741937</v>
      </c>
      <c r="G33" s="221">
        <v>2.8088870496340168</v>
      </c>
      <c r="H33" s="221">
        <v>2.8207557099252711</v>
      </c>
      <c r="I33" s="221">
        <v>3.2232751856099471</v>
      </c>
      <c r="J33" s="221">
        <v>3.9166694803660058</v>
      </c>
      <c r="K33" s="221">
        <v>3.336997007999023</v>
      </c>
      <c r="L33" s="222">
        <v>4.3248038590557512</v>
      </c>
      <c r="M33" s="221">
        <v>4.8075232905607317</v>
      </c>
      <c r="N33" s="221">
        <v>5.5964980329140577</v>
      </c>
      <c r="O33" s="254">
        <v>5.3787493645144888</v>
      </c>
      <c r="P33" s="254">
        <v>5.6</v>
      </c>
    </row>
    <row r="34" spans="1:34">
      <c r="A34" s="256" t="s">
        <v>124</v>
      </c>
      <c r="B34" s="268" t="s">
        <v>168</v>
      </c>
      <c r="C34" s="257">
        <v>4.6302476725803619</v>
      </c>
      <c r="D34" s="257">
        <v>4.6302476725803619</v>
      </c>
      <c r="E34" s="257">
        <v>4.4750765803397385</v>
      </c>
      <c r="F34" s="257">
        <v>4.5200115628202768</v>
      </c>
      <c r="G34" s="257">
        <v>4.3271344696479837</v>
      </c>
      <c r="H34" s="257">
        <v>4.4442690243132299</v>
      </c>
      <c r="I34" s="257">
        <v>4.3671153497917548</v>
      </c>
      <c r="J34" s="257">
        <v>4.7303913293041155</v>
      </c>
      <c r="K34" s="257">
        <v>4.8787934298100994</v>
      </c>
      <c r="L34" s="258">
        <v>4.7600565551273881</v>
      </c>
      <c r="M34" s="257">
        <v>4.494052850530263</v>
      </c>
      <c r="N34" s="257">
        <v>4.4993627749764498</v>
      </c>
      <c r="O34" s="259">
        <v>4.4178952719877982</v>
      </c>
      <c r="P34" s="259">
        <v>4.3</v>
      </c>
      <c r="R34" s="370"/>
      <c r="S34" s="370"/>
      <c r="T34" s="370"/>
      <c r="U34" s="370"/>
      <c r="V34" s="370"/>
      <c r="W34" s="370"/>
      <c r="X34" s="370"/>
      <c r="Y34" s="370"/>
      <c r="Z34" s="370"/>
      <c r="AA34" s="370"/>
      <c r="AB34" s="370"/>
      <c r="AC34" s="370"/>
      <c r="AD34" s="370"/>
      <c r="AE34" s="370"/>
      <c r="AF34" s="370"/>
      <c r="AG34" s="370"/>
      <c r="AH34" s="370"/>
    </row>
    <row r="35" spans="1:34">
      <c r="A35" s="262" t="s">
        <v>189</v>
      </c>
      <c r="B35" s="269" t="s">
        <v>168</v>
      </c>
      <c r="C35" s="263">
        <v>4.7672580361847885</v>
      </c>
      <c r="D35" s="263">
        <v>4.7672580361847885</v>
      </c>
      <c r="E35" s="263">
        <v>3.6285157337788911</v>
      </c>
      <c r="F35" s="263">
        <v>3.1587522665755658</v>
      </c>
      <c r="G35" s="263">
        <v>3.139952926570623</v>
      </c>
      <c r="H35" s="263">
        <v>3.2786022523944851</v>
      </c>
      <c r="I35" s="263">
        <v>3.1206615561055107</v>
      </c>
      <c r="J35" s="263">
        <v>3.1670999763649252</v>
      </c>
      <c r="K35" s="263">
        <v>3.7308420345606641</v>
      </c>
      <c r="L35" s="264">
        <v>3.7869756868398432</v>
      </c>
      <c r="M35" s="263">
        <v>3.9637897697310596</v>
      </c>
      <c r="N35" s="263">
        <v>4.1391921094918818</v>
      </c>
      <c r="O35" s="265">
        <v>4.1764107778342652</v>
      </c>
      <c r="P35" s="265">
        <v>4.0999999999999996</v>
      </c>
      <c r="R35" s="370"/>
      <c r="S35" s="370"/>
      <c r="T35" s="370"/>
      <c r="U35" s="370"/>
      <c r="V35" s="370"/>
      <c r="W35" s="370"/>
      <c r="X35" s="370"/>
      <c r="Y35" s="370"/>
      <c r="Z35" s="370"/>
      <c r="AA35" s="370"/>
      <c r="AB35" s="370"/>
      <c r="AC35" s="370"/>
      <c r="AD35" s="370"/>
      <c r="AE35" s="370"/>
      <c r="AF35" s="370"/>
      <c r="AG35" s="370"/>
      <c r="AH35" s="370"/>
    </row>
    <row r="36" spans="1:34">
      <c r="A36" s="256" t="s">
        <v>126</v>
      </c>
      <c r="B36" s="268" t="s">
        <v>168</v>
      </c>
      <c r="C36" s="257">
        <v>2.0200245916037236</v>
      </c>
      <c r="D36" s="257">
        <v>2.0200245916037236</v>
      </c>
      <c r="E36" s="257">
        <v>1.9938735728209411</v>
      </c>
      <c r="F36" s="257">
        <v>2.3519827608861328</v>
      </c>
      <c r="G36" s="257">
        <v>2.5967979722215038</v>
      </c>
      <c r="H36" s="257">
        <v>2.7602357646563518</v>
      </c>
      <c r="I36" s="257">
        <v>3.446610732178427</v>
      </c>
      <c r="J36" s="257">
        <v>4.1665259816996993</v>
      </c>
      <c r="K36" s="257">
        <v>4.0544666300299204</v>
      </c>
      <c r="L36" s="258">
        <v>3.5014277397355213</v>
      </c>
      <c r="M36" s="257">
        <v>3.3925118650026365</v>
      </c>
      <c r="N36" s="257">
        <v>3.4576383886518536</v>
      </c>
      <c r="O36" s="259">
        <v>3.5383833248601935</v>
      </c>
      <c r="P36" s="259">
        <v>3.8</v>
      </c>
      <c r="R36" s="371"/>
      <c r="S36" s="373"/>
      <c r="T36" s="264"/>
      <c r="U36" s="264"/>
      <c r="V36" s="264"/>
      <c r="W36" s="264"/>
      <c r="X36" s="264"/>
      <c r="Y36" s="264"/>
      <c r="Z36" s="264"/>
      <c r="AA36" s="264"/>
      <c r="AB36" s="264"/>
      <c r="AC36" s="264"/>
      <c r="AD36" s="264"/>
      <c r="AE36" s="264"/>
      <c r="AF36" s="264"/>
      <c r="AG36" s="264"/>
      <c r="AH36" s="370"/>
    </row>
    <row r="37" spans="1:34">
      <c r="A37" s="262" t="s">
        <v>125</v>
      </c>
      <c r="B37" s="269" t="s">
        <v>168</v>
      </c>
      <c r="C37" s="263">
        <v>6.0706130335499733</v>
      </c>
      <c r="D37" s="263">
        <v>6.0706130335499733</v>
      </c>
      <c r="E37" s="263">
        <v>6.0568086883876351</v>
      </c>
      <c r="F37" s="265">
        <v>6.2071321577799381</v>
      </c>
      <c r="G37" s="263">
        <v>6.9342782505237563</v>
      </c>
      <c r="H37" s="263">
        <v>7.0913588043363855</v>
      </c>
      <c r="I37" s="263">
        <v>7.4515603307780527</v>
      </c>
      <c r="J37" s="263">
        <v>6.6583381166222102</v>
      </c>
      <c r="K37" s="263">
        <v>6.1427611894730418</v>
      </c>
      <c r="L37" s="264">
        <v>5.358875550996645</v>
      </c>
      <c r="M37" s="263">
        <v>4.6317454737212165</v>
      </c>
      <c r="N37" s="263">
        <v>4.0062060176206575</v>
      </c>
      <c r="O37" s="265">
        <v>3.6858159633960343</v>
      </c>
      <c r="P37" s="265">
        <v>3.2</v>
      </c>
      <c r="R37" s="371"/>
      <c r="S37" s="373"/>
      <c r="T37" s="264"/>
      <c r="U37" s="264"/>
      <c r="V37" s="264"/>
      <c r="W37" s="264"/>
      <c r="X37" s="264"/>
      <c r="Y37" s="264"/>
      <c r="Z37" s="264"/>
      <c r="AA37" s="264"/>
      <c r="AB37" s="264"/>
      <c r="AC37" s="264"/>
      <c r="AD37" s="264"/>
      <c r="AE37" s="264"/>
      <c r="AF37" s="264"/>
      <c r="AG37" s="264"/>
      <c r="AH37" s="370"/>
    </row>
    <row r="38" spans="1:34">
      <c r="A38" s="374" t="s">
        <v>80</v>
      </c>
      <c r="B38" s="376" t="s">
        <v>168</v>
      </c>
      <c r="C38" s="259">
        <v>3.5482171087300194</v>
      </c>
      <c r="D38" s="259">
        <v>3.5482171087300194</v>
      </c>
      <c r="E38" s="259">
        <v>6.4661654135338349</v>
      </c>
      <c r="F38" s="259">
        <v>7.1190182114419365</v>
      </c>
      <c r="G38" s="259">
        <v>6.680805938494168</v>
      </c>
      <c r="H38" s="257">
        <v>5.5204715293127036</v>
      </c>
      <c r="I38" s="259">
        <v>4.5874328484336333</v>
      </c>
      <c r="J38" s="259">
        <v>3.585778438059223</v>
      </c>
      <c r="K38" s="259">
        <v>2.7111192526103682</v>
      </c>
      <c r="L38" s="259">
        <v>2.4396329461340134</v>
      </c>
      <c r="M38" s="259">
        <v>2.3700708970527917</v>
      </c>
      <c r="N38" s="259">
        <v>2.310633346262537</v>
      </c>
      <c r="O38" s="259">
        <v>2.3690899847483475</v>
      </c>
      <c r="P38" s="259">
        <v>2.2999999999999998</v>
      </c>
      <c r="R38" s="370"/>
      <c r="S38" s="370"/>
      <c r="T38" s="370"/>
      <c r="U38" s="370"/>
      <c r="V38" s="370"/>
      <c r="W38" s="370"/>
      <c r="X38" s="370"/>
      <c r="Y38" s="370"/>
      <c r="Z38" s="370"/>
      <c r="AA38" s="370"/>
      <c r="AB38" s="370"/>
      <c r="AC38" s="370"/>
      <c r="AD38" s="370"/>
      <c r="AE38" s="370"/>
      <c r="AF38" s="370"/>
      <c r="AG38" s="370"/>
      <c r="AH38" s="370"/>
    </row>
    <row r="39" spans="1:34">
      <c r="A39" s="371" t="s">
        <v>5</v>
      </c>
      <c r="B39" s="269" t="s">
        <v>168</v>
      </c>
      <c r="C39" s="265">
        <v>3.1863692253644826</v>
      </c>
      <c r="D39" s="265">
        <v>3.1863692253644826</v>
      </c>
      <c r="E39" s="265">
        <v>1.8964076858813701</v>
      </c>
      <c r="F39" s="265">
        <v>2.0208656347725542</v>
      </c>
      <c r="G39" s="265">
        <v>1.9527713834932621</v>
      </c>
      <c r="H39" s="265">
        <v>1.9945268919061152</v>
      </c>
      <c r="I39" s="265">
        <v>2.1729945071527736</v>
      </c>
      <c r="J39" s="265">
        <v>2.2723435864537258</v>
      </c>
      <c r="K39" s="265">
        <v>2.2165231727422605</v>
      </c>
      <c r="L39" s="265">
        <v>2.2511158548418395</v>
      </c>
      <c r="M39" s="265">
        <v>1.9364856155153221</v>
      </c>
      <c r="N39" s="265">
        <v>2.0086440959716296</v>
      </c>
      <c r="O39" s="265">
        <v>1.9649211997966445</v>
      </c>
      <c r="P39" s="265">
        <v>2.2077642500059795</v>
      </c>
      <c r="R39" s="370"/>
      <c r="S39" s="370"/>
      <c r="T39" s="370"/>
      <c r="U39" s="370"/>
      <c r="V39" s="370"/>
      <c r="W39" s="370"/>
      <c r="X39" s="370"/>
      <c r="Y39" s="370"/>
      <c r="Z39" s="370"/>
      <c r="AA39" s="370"/>
      <c r="AB39" s="370"/>
      <c r="AC39" s="370"/>
      <c r="AD39" s="370"/>
      <c r="AE39" s="370"/>
      <c r="AF39" s="370"/>
      <c r="AG39" s="370"/>
      <c r="AH39" s="370"/>
    </row>
    <row r="40" spans="1:34">
      <c r="A40" s="374" t="s">
        <v>56</v>
      </c>
      <c r="B40" s="376" t="s">
        <v>168</v>
      </c>
      <c r="C40" s="259">
        <v>0.76233971544001411</v>
      </c>
      <c r="D40" s="259">
        <v>0.76233971544001411</v>
      </c>
      <c r="E40" s="259">
        <v>0.75187969924812026</v>
      </c>
      <c r="F40" s="259">
        <v>0.7253041810106956</v>
      </c>
      <c r="G40" s="259">
        <v>0.79145436205157393</v>
      </c>
      <c r="H40" s="259">
        <v>0.92621829281128298</v>
      </c>
      <c r="I40" s="259">
        <v>1.3490674231906803</v>
      </c>
      <c r="J40" s="259">
        <v>1.4349866630651316</v>
      </c>
      <c r="K40" s="259">
        <v>1.5570617329181169</v>
      </c>
      <c r="L40" s="259">
        <v>1.388927393196751</v>
      </c>
      <c r="M40" s="259">
        <v>1.6318040663268296</v>
      </c>
      <c r="N40" s="259">
        <v>1.6152269075192554</v>
      </c>
      <c r="O40" s="259">
        <v>1.6675139806812405</v>
      </c>
      <c r="P40" s="259">
        <v>2.1312220441552849</v>
      </c>
      <c r="R40" s="370"/>
      <c r="S40" s="370"/>
      <c r="T40" s="370"/>
      <c r="U40" s="370"/>
      <c r="V40" s="370"/>
      <c r="W40" s="370"/>
      <c r="X40" s="370"/>
      <c r="Y40" s="370"/>
      <c r="Z40" s="370"/>
      <c r="AA40" s="370"/>
      <c r="AB40" s="370"/>
      <c r="AC40" s="370"/>
      <c r="AD40" s="370"/>
      <c r="AE40" s="370"/>
      <c r="AF40" s="370"/>
      <c r="AG40" s="370"/>
      <c r="AH40" s="370"/>
    </row>
    <row r="41" spans="1:34">
      <c r="A41" s="375" t="s">
        <v>75</v>
      </c>
      <c r="B41" s="361"/>
      <c r="C41" s="361"/>
      <c r="D41" s="361"/>
      <c r="E41" s="361"/>
      <c r="F41" s="361"/>
      <c r="G41" s="361"/>
      <c r="H41" s="361"/>
      <c r="I41" s="361"/>
      <c r="J41" s="361"/>
      <c r="K41" s="361"/>
      <c r="L41" s="361"/>
      <c r="M41" s="361"/>
      <c r="N41" s="361"/>
      <c r="O41" s="361"/>
      <c r="P41" s="361"/>
    </row>
    <row r="42" spans="1:34">
      <c r="A42" s="220" t="s">
        <v>15</v>
      </c>
      <c r="B42" s="267" t="s">
        <v>168</v>
      </c>
      <c r="C42" s="221">
        <v>12.394168276831197</v>
      </c>
      <c r="D42" s="221">
        <v>12.394168276831197</v>
      </c>
      <c r="E42" s="221">
        <v>9.5655806182121967</v>
      </c>
      <c r="F42" s="221">
        <v>8.2542769295456342</v>
      </c>
      <c r="G42" s="221">
        <v>8.261128210433748</v>
      </c>
      <c r="H42" s="221">
        <v>8.8438059151668256</v>
      </c>
      <c r="I42" s="221">
        <v>8.6316170700790735</v>
      </c>
      <c r="J42" s="221">
        <v>8.4984974845527894</v>
      </c>
      <c r="K42" s="221">
        <v>9.3698479575013724</v>
      </c>
      <c r="L42" s="222">
        <v>9.8222949183554658</v>
      </c>
      <c r="M42" s="221">
        <v>10.491006035038378</v>
      </c>
      <c r="N42" s="221">
        <v>11.453427162409264</v>
      </c>
      <c r="O42" s="254">
        <v>12.150482968988307</v>
      </c>
      <c r="P42" s="254">
        <v>12.129547683402302</v>
      </c>
    </row>
    <row r="43" spans="1:34">
      <c r="A43" s="256" t="s">
        <v>74</v>
      </c>
      <c r="B43" s="268" t="s">
        <v>168</v>
      </c>
      <c r="C43" s="257">
        <v>25.547163182856142</v>
      </c>
      <c r="D43" s="257">
        <v>25.547163182856142</v>
      </c>
      <c r="E43" s="257">
        <v>19.462545252018938</v>
      </c>
      <c r="F43" s="257">
        <v>16.718786955036396</v>
      </c>
      <c r="G43" s="257">
        <v>17.212839148539949</v>
      </c>
      <c r="H43" s="257">
        <v>18.15598358067572</v>
      </c>
      <c r="I43" s="257">
        <v>17.78535643146013</v>
      </c>
      <c r="J43" s="257">
        <v>18.475875341864469</v>
      </c>
      <c r="K43" s="257">
        <v>18.950357208279904</v>
      </c>
      <c r="L43" s="258">
        <v>20.709156940478501</v>
      </c>
      <c r="M43" s="257">
        <v>21.931212281010136</v>
      </c>
      <c r="N43" s="257">
        <v>23.269795533883748</v>
      </c>
      <c r="O43" s="259">
        <v>22.602948652770717</v>
      </c>
      <c r="P43" s="259">
        <v>22.496232688305788</v>
      </c>
    </row>
    <row r="44" spans="1:34">
      <c r="A44" s="223" t="s">
        <v>73</v>
      </c>
      <c r="B44" s="269" t="s">
        <v>168</v>
      </c>
      <c r="C44" s="224">
        <v>17.049007553135429</v>
      </c>
      <c r="D44" s="224">
        <v>17.049007553135429</v>
      </c>
      <c r="E44" s="224">
        <v>21.325536062378166</v>
      </c>
      <c r="F44" s="224">
        <v>21.464799095997687</v>
      </c>
      <c r="G44" s="224">
        <v>21.418410366500272</v>
      </c>
      <c r="H44" s="224">
        <v>20.760972529207454</v>
      </c>
      <c r="I44" s="224">
        <v>20.356733264924248</v>
      </c>
      <c r="J44" s="224">
        <v>18.256406793395684</v>
      </c>
      <c r="K44" s="221">
        <v>17.133785186542102</v>
      </c>
      <c r="L44" s="222">
        <v>15.680186299243159</v>
      </c>
      <c r="M44" s="221">
        <v>14.563192125153806</v>
      </c>
      <c r="N44" s="221">
        <v>13.148999833767386</v>
      </c>
      <c r="O44" s="254">
        <v>12.676664972038637</v>
      </c>
      <c r="P44" s="254">
        <v>11.854474131126366</v>
      </c>
    </row>
    <row r="45" spans="1:34">
      <c r="A45" s="260" t="s">
        <v>77</v>
      </c>
      <c r="B45" s="268" t="s">
        <v>168</v>
      </c>
      <c r="C45" s="257">
        <v>10.514667135078167</v>
      </c>
      <c r="D45" s="257">
        <v>10.514667135078167</v>
      </c>
      <c r="E45" s="257">
        <v>11.448064605959344</v>
      </c>
      <c r="F45" s="257">
        <v>12.338054818279767</v>
      </c>
      <c r="G45" s="257">
        <v>12.241678090163722</v>
      </c>
      <c r="H45" s="257">
        <v>12.261867171876645</v>
      </c>
      <c r="I45" s="257">
        <v>11.954487837266855</v>
      </c>
      <c r="J45" s="257">
        <v>11.770267076341291</v>
      </c>
      <c r="K45" s="257">
        <v>11.500885388044209</v>
      </c>
      <c r="L45" s="258">
        <v>11.236173103046768</v>
      </c>
      <c r="M45" s="257">
        <v>10.491006035038378</v>
      </c>
      <c r="N45" s="257">
        <v>10.026597218374246</v>
      </c>
      <c r="O45" s="259">
        <v>9.860193187595323</v>
      </c>
      <c r="P45" s="259">
        <v>9.5725596192025257</v>
      </c>
    </row>
    <row r="46" spans="1:34" s="342" customFormat="1" ht="12.75" customHeight="1">
      <c r="A46" s="341"/>
      <c r="B46" s="887" t="s">
        <v>78</v>
      </c>
      <c r="C46" s="888"/>
      <c r="D46" s="888"/>
      <c r="E46" s="888"/>
      <c r="F46" s="888"/>
      <c r="G46" s="888"/>
      <c r="H46" s="888"/>
      <c r="I46" s="888"/>
      <c r="J46" s="888"/>
      <c r="K46" s="888"/>
      <c r="L46" s="888"/>
      <c r="M46" s="888"/>
      <c r="N46" s="888"/>
      <c r="O46" s="888"/>
      <c r="P46" s="888"/>
    </row>
    <row r="47" spans="1:34">
      <c r="A47" s="427"/>
      <c r="B47" s="886" t="s">
        <v>177</v>
      </c>
      <c r="C47" s="886"/>
      <c r="D47" s="886"/>
      <c r="E47" s="886"/>
      <c r="F47" s="886"/>
      <c r="G47" s="886"/>
      <c r="H47" s="886"/>
      <c r="I47" s="886"/>
      <c r="J47" s="886"/>
      <c r="K47" s="886"/>
      <c r="L47" s="886"/>
      <c r="M47" s="886"/>
      <c r="N47" s="886"/>
      <c r="O47" s="886"/>
      <c r="P47" s="886"/>
    </row>
    <row r="48" spans="1:34" ht="24">
      <c r="A48" s="216" t="s">
        <v>81</v>
      </c>
      <c r="B48" s="270" t="s">
        <v>168</v>
      </c>
      <c r="C48" s="217">
        <v>4047</v>
      </c>
      <c r="D48" s="217">
        <v>5139</v>
      </c>
      <c r="E48" s="217">
        <v>6720</v>
      </c>
      <c r="F48" s="217">
        <v>8367</v>
      </c>
      <c r="G48" s="217">
        <v>9587</v>
      </c>
      <c r="H48" s="218">
        <v>9182</v>
      </c>
      <c r="I48" s="358">
        <v>9741</v>
      </c>
      <c r="J48" s="364">
        <v>10573</v>
      </c>
      <c r="K48" s="368">
        <v>10407</v>
      </c>
      <c r="L48" s="359">
        <v>11563</v>
      </c>
      <c r="M48" s="368">
        <v>15937</v>
      </c>
      <c r="N48" s="357">
        <v>18943</v>
      </c>
      <c r="O48" s="367">
        <v>21575</v>
      </c>
      <c r="P48" s="367">
        <v>24765</v>
      </c>
    </row>
    <row r="49" spans="1:24">
      <c r="A49" s="219" t="s">
        <v>121</v>
      </c>
      <c r="B49" s="885" t="s">
        <v>213</v>
      </c>
      <c r="C49" s="886"/>
      <c r="D49" s="886"/>
      <c r="E49" s="886"/>
      <c r="F49" s="886"/>
      <c r="G49" s="886"/>
      <c r="H49" s="886"/>
      <c r="I49" s="886"/>
      <c r="J49" s="886"/>
      <c r="K49" s="886"/>
      <c r="L49" s="886"/>
      <c r="M49" s="886"/>
      <c r="N49" s="886"/>
      <c r="O49" s="886"/>
      <c r="P49" s="886"/>
    </row>
    <row r="50" spans="1:24">
      <c r="A50" s="220" t="s">
        <v>137</v>
      </c>
      <c r="B50" s="267" t="s">
        <v>168</v>
      </c>
      <c r="C50" s="221">
        <v>9.8838645910551026</v>
      </c>
      <c r="D50" s="221">
        <v>12.95971978984238</v>
      </c>
      <c r="E50" s="221">
        <v>16.62202380952381</v>
      </c>
      <c r="F50" s="221">
        <v>14.31815465519302</v>
      </c>
      <c r="G50" s="221">
        <v>13.914676123917804</v>
      </c>
      <c r="H50" s="221">
        <v>12.764103681115223</v>
      </c>
      <c r="I50" s="221">
        <v>12.021353043835335</v>
      </c>
      <c r="J50" s="221">
        <v>12.390050127683724</v>
      </c>
      <c r="K50" s="221">
        <v>14.038627846641683</v>
      </c>
      <c r="L50" s="222">
        <v>14.295598028193377</v>
      </c>
      <c r="M50" s="221">
        <v>14.080441739348684</v>
      </c>
      <c r="N50" s="221">
        <v>13.910151507153037</v>
      </c>
      <c r="O50" s="254">
        <v>14.943221320973349</v>
      </c>
      <c r="P50" s="254">
        <v>14.6</v>
      </c>
    </row>
    <row r="51" spans="1:24">
      <c r="A51" s="256" t="s">
        <v>127</v>
      </c>
      <c r="B51" s="268" t="s">
        <v>168</v>
      </c>
      <c r="C51" s="257">
        <v>4.0770941438102293</v>
      </c>
      <c r="D51" s="257">
        <v>4.3782837127845884</v>
      </c>
      <c r="E51" s="257">
        <v>6.5178571428571432</v>
      </c>
      <c r="F51" s="257">
        <v>9.8243097884546433</v>
      </c>
      <c r="G51" s="257">
        <v>6.6235527276520285</v>
      </c>
      <c r="H51" s="257">
        <v>5.6523633195382272</v>
      </c>
      <c r="I51" s="257">
        <v>5.6667693255312592</v>
      </c>
      <c r="J51" s="257">
        <v>6.7152180081339257</v>
      </c>
      <c r="K51" s="257">
        <v>6.0920534255789374</v>
      </c>
      <c r="L51" s="258">
        <v>5.854881951050765</v>
      </c>
      <c r="M51" s="257">
        <v>8.0629980548409357</v>
      </c>
      <c r="N51" s="257">
        <v>9.0587552130074442</v>
      </c>
      <c r="O51" s="259">
        <v>8.7184241019698732</v>
      </c>
      <c r="P51" s="259">
        <v>10.8</v>
      </c>
      <c r="R51" s="372"/>
      <c r="S51" s="372"/>
      <c r="T51" s="372"/>
      <c r="U51" s="372"/>
      <c r="V51" s="372"/>
      <c r="W51" s="372"/>
      <c r="X51" s="372"/>
    </row>
    <row r="52" spans="1:24">
      <c r="A52" s="262" t="s">
        <v>124</v>
      </c>
      <c r="B52" s="269" t="s">
        <v>168</v>
      </c>
      <c r="C52" s="263">
        <v>6.0044477390659745</v>
      </c>
      <c r="D52" s="263">
        <v>5.9350068106635536</v>
      </c>
      <c r="E52" s="263">
        <v>5.5803571428571432</v>
      </c>
      <c r="F52" s="263">
        <v>5.4141269272140553</v>
      </c>
      <c r="G52" s="263">
        <v>5.4135808907896106</v>
      </c>
      <c r="H52" s="263">
        <v>6.2949248529732094</v>
      </c>
      <c r="I52" s="263">
        <v>5.9234164870136539</v>
      </c>
      <c r="J52" s="263">
        <v>6.317979759765441</v>
      </c>
      <c r="K52" s="263">
        <v>6.1689247621793024</v>
      </c>
      <c r="L52" s="264">
        <v>5.4397647669289979</v>
      </c>
      <c r="M52" s="263">
        <v>5.3711488987889817</v>
      </c>
      <c r="N52" s="263">
        <v>5.5429446233437147</v>
      </c>
      <c r="O52" s="265">
        <v>5.5249130938586326</v>
      </c>
      <c r="P52" s="265">
        <v>5.2</v>
      </c>
    </row>
    <row r="53" spans="1:24">
      <c r="A53" s="256" t="s">
        <v>82</v>
      </c>
      <c r="B53" s="268" t="s">
        <v>168</v>
      </c>
      <c r="C53" s="257">
        <v>0.91425747467259699</v>
      </c>
      <c r="D53" s="257">
        <v>0.73944347149250822</v>
      </c>
      <c r="E53" s="257">
        <v>0.61011904761904767</v>
      </c>
      <c r="F53" s="257">
        <v>0.82466833990677657</v>
      </c>
      <c r="G53" s="257">
        <v>1.1891102534682383</v>
      </c>
      <c r="H53" s="257">
        <v>1.4375952951426705</v>
      </c>
      <c r="I53" s="257">
        <v>1.6014782876501388</v>
      </c>
      <c r="J53" s="257">
        <v>1.6929915823323558</v>
      </c>
      <c r="K53" s="257">
        <v>1.7968674930335351</v>
      </c>
      <c r="L53" s="258">
        <v>2.6636685981146759</v>
      </c>
      <c r="M53" s="257">
        <v>2.3153667566041287</v>
      </c>
      <c r="N53" s="257">
        <v>3.2782558200918541</v>
      </c>
      <c r="O53" s="259">
        <v>4.0787949015063729</v>
      </c>
      <c r="P53" s="259">
        <v>4.3</v>
      </c>
    </row>
    <row r="54" spans="1:24">
      <c r="A54" s="262" t="s">
        <v>189</v>
      </c>
      <c r="B54" s="269" t="s">
        <v>168</v>
      </c>
      <c r="C54" s="263">
        <v>2.5945144551519648</v>
      </c>
      <c r="D54" s="263">
        <v>2.7437244600116752</v>
      </c>
      <c r="E54" s="263">
        <v>1.9642857142857142</v>
      </c>
      <c r="F54" s="263">
        <v>1.828612405880244</v>
      </c>
      <c r="G54" s="263">
        <v>2.3156357567539376</v>
      </c>
      <c r="H54" s="263">
        <v>2.1019385754737532</v>
      </c>
      <c r="I54" s="263">
        <v>1.7862642439174621</v>
      </c>
      <c r="J54" s="263">
        <v>2.0240234559727606</v>
      </c>
      <c r="K54" s="263">
        <v>2.3926203516863649</v>
      </c>
      <c r="L54" s="264">
        <v>2.6896134221222865</v>
      </c>
      <c r="M54" s="263">
        <v>2.6918491560519548</v>
      </c>
      <c r="N54" s="263">
        <v>2.6658924140843583</v>
      </c>
      <c r="O54" s="265">
        <v>2.8458864426419468</v>
      </c>
      <c r="P54" s="265">
        <v>3.0849989905108015</v>
      </c>
    </row>
    <row r="55" spans="1:24">
      <c r="A55" s="256" t="s">
        <v>192</v>
      </c>
      <c r="B55" s="268" t="s">
        <v>168</v>
      </c>
      <c r="C55" s="257">
        <v>2.1003212255992092</v>
      </c>
      <c r="D55" s="257">
        <v>1.9848219497956801</v>
      </c>
      <c r="E55" s="257">
        <v>1.6964285714285714</v>
      </c>
      <c r="F55" s="257">
        <v>1.9720329867335962</v>
      </c>
      <c r="G55" s="257">
        <v>1.3038489621362261</v>
      </c>
      <c r="H55" s="257">
        <v>1.8732302330646919</v>
      </c>
      <c r="I55" s="257">
        <v>2.3200903398008417</v>
      </c>
      <c r="J55" s="257">
        <v>2.3550553296131658</v>
      </c>
      <c r="K55" s="257">
        <v>3.3342942250408383</v>
      </c>
      <c r="L55" s="258">
        <v>4.2463028625789159</v>
      </c>
      <c r="M55" s="257">
        <v>3.9216916609148522</v>
      </c>
      <c r="N55" s="257">
        <v>3.4313466715937282</v>
      </c>
      <c r="O55" s="259">
        <v>3.0590961761297799</v>
      </c>
      <c r="P55" s="259">
        <v>3.0769230769230771</v>
      </c>
    </row>
    <row r="56" spans="1:24">
      <c r="A56" s="262" t="s">
        <v>83</v>
      </c>
      <c r="B56" s="269" t="s">
        <v>168</v>
      </c>
      <c r="C56" s="263">
        <v>1.0130961205831479</v>
      </c>
      <c r="D56" s="263">
        <v>1.1286242459622495</v>
      </c>
      <c r="E56" s="263">
        <v>1.4880952380952379</v>
      </c>
      <c r="F56" s="263">
        <v>1.3863989482490737</v>
      </c>
      <c r="G56" s="263">
        <v>1.6272035047460103</v>
      </c>
      <c r="H56" s="263">
        <v>1.6336310172075801</v>
      </c>
      <c r="I56" s="263">
        <v>1.9915819731033777</v>
      </c>
      <c r="J56" s="263">
        <v>1.882152652984016</v>
      </c>
      <c r="K56" s="263">
        <v>2.1427885077351783</v>
      </c>
      <c r="L56" s="264">
        <v>2.1966617659776873</v>
      </c>
      <c r="M56" s="263">
        <v>1.9765325971010856</v>
      </c>
      <c r="N56" s="263">
        <v>2.3121997571662356</v>
      </c>
      <c r="O56" s="265">
        <v>2.771726535341831</v>
      </c>
      <c r="P56" s="265">
        <v>2.8</v>
      </c>
    </row>
    <row r="57" spans="1:24">
      <c r="A57" s="256" t="s">
        <v>188</v>
      </c>
      <c r="B57" s="268"/>
      <c r="C57" s="257">
        <v>3.5087719298245612</v>
      </c>
      <c r="D57" s="257">
        <v>2.860478692352598</v>
      </c>
      <c r="E57" s="257">
        <v>2.2470238095238093</v>
      </c>
      <c r="F57" s="257">
        <v>1.7808055455957932</v>
      </c>
      <c r="G57" s="257">
        <v>2.6494210910608116</v>
      </c>
      <c r="H57" s="257">
        <v>2.548464386843825</v>
      </c>
      <c r="I57" s="257">
        <v>2.3406221127194331</v>
      </c>
      <c r="J57" s="257">
        <v>2.5063841861344938</v>
      </c>
      <c r="K57" s="257">
        <v>2.3830114346113191</v>
      </c>
      <c r="L57" s="258">
        <v>2.5858341260918447</v>
      </c>
      <c r="M57" s="257">
        <v>2.8738156491184039</v>
      </c>
      <c r="N57" s="257">
        <v>2.5708705062556092</v>
      </c>
      <c r="O57" s="259">
        <v>2.5028968713789106</v>
      </c>
      <c r="P57" s="259">
        <v>2.5196850393700787</v>
      </c>
    </row>
    <row r="58" spans="1:24">
      <c r="A58" s="262" t="s">
        <v>84</v>
      </c>
      <c r="B58" s="269" t="s">
        <v>168</v>
      </c>
      <c r="C58" s="263">
        <v>2.446256486286138</v>
      </c>
      <c r="D58" s="263">
        <v>3.6388402412920802</v>
      </c>
      <c r="E58" s="263">
        <v>3.7053571428571428</v>
      </c>
      <c r="F58" s="263">
        <v>3.2867216445559939</v>
      </c>
      <c r="G58" s="263">
        <v>3.4838844268279963</v>
      </c>
      <c r="H58" s="263">
        <v>3.4850795033761708</v>
      </c>
      <c r="I58" s="263">
        <v>3.7162508982650651</v>
      </c>
      <c r="J58" s="263">
        <v>3.3103187364040476</v>
      </c>
      <c r="K58" s="263">
        <v>2.8634572883636014</v>
      </c>
      <c r="L58" s="264">
        <v>2.7847444434835249</v>
      </c>
      <c r="M58" s="263">
        <v>3.1310786220744182</v>
      </c>
      <c r="N58" s="263">
        <v>2.5497545267381088</v>
      </c>
      <c r="O58" s="265">
        <v>2.6326767091541137</v>
      </c>
      <c r="P58" s="265">
        <v>2.5</v>
      </c>
    </row>
    <row r="59" spans="1:24">
      <c r="A59" s="374" t="s">
        <v>122</v>
      </c>
      <c r="B59" s="376" t="s">
        <v>168</v>
      </c>
      <c r="C59" s="259">
        <v>3.0145787002718061</v>
      </c>
      <c r="D59" s="259">
        <v>2.2183304144775247</v>
      </c>
      <c r="E59" s="259">
        <v>1.4434523809523809</v>
      </c>
      <c r="F59" s="259">
        <v>1.5537229592446518</v>
      </c>
      <c r="G59" s="259">
        <v>2.9832064253676855</v>
      </c>
      <c r="H59" s="259">
        <v>1.960357220649096</v>
      </c>
      <c r="I59" s="259">
        <v>2.433015090853095</v>
      </c>
      <c r="J59" s="259">
        <v>2.4023455972760805</v>
      </c>
      <c r="K59" s="259">
        <v>2.2677044297107716</v>
      </c>
      <c r="L59" s="259">
        <v>2.8625789155063566</v>
      </c>
      <c r="M59" s="259">
        <v>3.1750015686766644</v>
      </c>
      <c r="N59" s="259">
        <v>2.7345193475162328</v>
      </c>
      <c r="O59" s="259">
        <v>2.5909617612977982</v>
      </c>
      <c r="P59" s="259">
        <v>2.4</v>
      </c>
    </row>
    <row r="60" spans="1:24">
      <c r="A60" s="371" t="s">
        <v>123</v>
      </c>
      <c r="B60" s="377"/>
      <c r="C60" s="265">
        <v>2.6933531010625154</v>
      </c>
      <c r="D60" s="265">
        <v>2.4712979178828567</v>
      </c>
      <c r="E60" s="265">
        <v>2.1130952380952381</v>
      </c>
      <c r="F60" s="265">
        <v>1.8764192661646948</v>
      </c>
      <c r="G60" s="265">
        <v>1.9505580473557944</v>
      </c>
      <c r="H60" s="265">
        <v>1.796994118928338</v>
      </c>
      <c r="I60" s="265">
        <v>1.6117441741094343</v>
      </c>
      <c r="J60" s="265">
        <v>1.9389009741795138</v>
      </c>
      <c r="K60" s="265">
        <v>1.8545209954838091</v>
      </c>
      <c r="L60" s="265">
        <v>1.6691170111562743</v>
      </c>
      <c r="M60" s="265">
        <v>2.1208508502227521</v>
      </c>
      <c r="N60" s="265">
        <v>1.6839993665206145</v>
      </c>
      <c r="O60" s="265">
        <v>1.8539976825028968</v>
      </c>
      <c r="P60" s="265">
        <v>2.2491419341813041</v>
      </c>
    </row>
    <row r="61" spans="1:24">
      <c r="A61" s="374" t="s">
        <v>126</v>
      </c>
      <c r="B61" s="378" t="s">
        <v>168</v>
      </c>
      <c r="C61" s="261">
        <v>2.9651593773165308</v>
      </c>
      <c r="D61" s="261">
        <v>2.0431990659661414</v>
      </c>
      <c r="E61" s="261">
        <v>2.7827380952380949</v>
      </c>
      <c r="F61" s="261">
        <v>3.5974662364049239</v>
      </c>
      <c r="G61" s="261">
        <v>4.4539480546573484</v>
      </c>
      <c r="H61" s="261">
        <v>4.334567632324112</v>
      </c>
      <c r="I61" s="261">
        <v>4.3835335181192896</v>
      </c>
      <c r="J61" s="261">
        <v>4.2844982502600963</v>
      </c>
      <c r="K61" s="261">
        <v>3.853175747093303</v>
      </c>
      <c r="L61" s="261">
        <v>3.3814753956585659</v>
      </c>
      <c r="M61" s="261">
        <v>3.8212963543954324</v>
      </c>
      <c r="N61" s="261">
        <v>3.040701050519981</v>
      </c>
      <c r="O61" s="261">
        <v>2.7578215527230592</v>
      </c>
      <c r="P61" s="259">
        <v>2.2000000000000002</v>
      </c>
    </row>
    <row r="62" spans="1:24">
      <c r="A62" s="375" t="s">
        <v>75</v>
      </c>
      <c r="B62" s="255"/>
      <c r="C62" s="255"/>
      <c r="D62" s="255"/>
      <c r="E62" s="255"/>
      <c r="F62" s="255"/>
      <c r="G62" s="255"/>
      <c r="H62" s="255"/>
      <c r="I62" s="255"/>
      <c r="J62" s="255"/>
      <c r="K62" s="255"/>
      <c r="L62" s="255"/>
      <c r="M62" s="255"/>
      <c r="N62" s="255"/>
      <c r="O62" s="255"/>
      <c r="P62" s="365"/>
    </row>
    <row r="63" spans="1:24">
      <c r="A63" s="220" t="s">
        <v>15</v>
      </c>
      <c r="B63" s="267" t="s">
        <v>168</v>
      </c>
      <c r="C63" s="221">
        <v>8.3765752409192</v>
      </c>
      <c r="D63" s="221">
        <v>8.2895504962054876</v>
      </c>
      <c r="E63" s="221">
        <v>6.8601190476190483</v>
      </c>
      <c r="F63" s="221">
        <v>5.880243814987451</v>
      </c>
      <c r="G63" s="221">
        <v>6.4775216438927714</v>
      </c>
      <c r="H63" s="221">
        <v>6.011762143323895</v>
      </c>
      <c r="I63" s="221">
        <v>5.9336823734729496</v>
      </c>
      <c r="J63" s="221">
        <v>6.1288186891137801</v>
      </c>
      <c r="K63" s="221">
        <v>6.2650139329297581</v>
      </c>
      <c r="L63" s="222">
        <v>6.3651301565337715</v>
      </c>
      <c r="M63" s="221">
        <v>6.5005960971324592</v>
      </c>
      <c r="N63" s="221">
        <v>6.1077970754368369</v>
      </c>
      <c r="O63" s="254">
        <v>6.4936268829663968</v>
      </c>
      <c r="P63" s="254">
        <v>7.2</v>
      </c>
    </row>
    <row r="64" spans="1:24">
      <c r="A64" s="256" t="s">
        <v>74</v>
      </c>
      <c r="B64" s="268" t="s">
        <v>168</v>
      </c>
      <c r="C64" s="257">
        <v>11.984185816654312</v>
      </c>
      <c r="D64" s="257">
        <v>10.624635143023935</v>
      </c>
      <c r="E64" s="257">
        <v>8.2589285714285712</v>
      </c>
      <c r="F64" s="257">
        <v>8.0913111031433012</v>
      </c>
      <c r="G64" s="257">
        <v>8.5741107750078225</v>
      </c>
      <c r="H64" s="257">
        <v>10.063167065998693</v>
      </c>
      <c r="I64" s="257">
        <v>9.475413201929987</v>
      </c>
      <c r="J64" s="257">
        <v>10.205239761657051</v>
      </c>
      <c r="K64" s="257">
        <v>10.6947247045258</v>
      </c>
      <c r="L64" s="258">
        <v>11.407074288679409</v>
      </c>
      <c r="M64" s="257">
        <v>11.495262596473616</v>
      </c>
      <c r="N64" s="257">
        <v>10.732196589769307</v>
      </c>
      <c r="O64" s="259">
        <v>10.132097334878331</v>
      </c>
      <c r="P64" s="259">
        <v>10.3</v>
      </c>
    </row>
    <row r="65" spans="1:16">
      <c r="A65" s="223" t="s">
        <v>73</v>
      </c>
      <c r="B65" s="269" t="s">
        <v>168</v>
      </c>
      <c r="C65" s="224">
        <v>12.305411415863603</v>
      </c>
      <c r="D65" s="224">
        <v>12.531620937925666</v>
      </c>
      <c r="E65" s="224">
        <v>13.452380952380953</v>
      </c>
      <c r="F65" s="224">
        <v>13.481534600215131</v>
      </c>
      <c r="G65" s="224">
        <v>12.746427453843747</v>
      </c>
      <c r="H65" s="224">
        <v>11.979960792855588</v>
      </c>
      <c r="I65" s="224">
        <v>10.655990144749</v>
      </c>
      <c r="J65" s="224">
        <v>9.0891894448122574</v>
      </c>
      <c r="K65" s="221">
        <v>8.0138368405880662</v>
      </c>
      <c r="L65" s="222">
        <v>7.2126610741157142</v>
      </c>
      <c r="M65" s="221">
        <v>7.0464955763318073</v>
      </c>
      <c r="N65" s="221">
        <v>7.2586179591405804</v>
      </c>
      <c r="O65" s="254">
        <v>7.0034762456546922</v>
      </c>
      <c r="P65" s="254">
        <v>6.6</v>
      </c>
    </row>
    <row r="66" spans="1:16">
      <c r="A66" s="260" t="s">
        <v>77</v>
      </c>
      <c r="B66" s="386" t="s">
        <v>168</v>
      </c>
      <c r="C66" s="387">
        <v>13.046701260192735</v>
      </c>
      <c r="D66" s="387">
        <v>15.314263475384315</v>
      </c>
      <c r="E66" s="387">
        <v>15.163690476190474</v>
      </c>
      <c r="F66" s="387">
        <v>14.174734074339668</v>
      </c>
      <c r="G66" s="387">
        <v>15.541879628663816</v>
      </c>
      <c r="H66" s="387">
        <v>16.118492703114789</v>
      </c>
      <c r="I66" s="387">
        <v>16.322759470280261</v>
      </c>
      <c r="J66" s="387">
        <v>16.135439326586589</v>
      </c>
      <c r="K66" s="387">
        <v>14.893821466320745</v>
      </c>
      <c r="L66" s="388">
        <v>14.001556689440456</v>
      </c>
      <c r="M66" s="387">
        <v>14.111815272636004</v>
      </c>
      <c r="N66" s="387">
        <v>13.55117985535554</v>
      </c>
      <c r="O66" s="261">
        <v>13.534183082271149</v>
      </c>
      <c r="P66" s="261">
        <v>12.646880678376741</v>
      </c>
    </row>
    <row r="67" spans="1:16" ht="23.25" customHeight="1">
      <c r="A67" s="889" t="s">
        <v>375</v>
      </c>
      <c r="B67" s="889"/>
      <c r="C67" s="889"/>
      <c r="D67" s="889"/>
      <c r="E67" s="889"/>
      <c r="F67" s="889"/>
      <c r="G67" s="889"/>
      <c r="H67" s="889"/>
      <c r="I67" s="889"/>
      <c r="J67" s="890"/>
      <c r="K67" s="890"/>
      <c r="L67" s="890"/>
      <c r="M67" s="200"/>
      <c r="N67" s="200"/>
      <c r="O67" s="200"/>
      <c r="P67" s="200"/>
    </row>
    <row r="68" spans="1:16">
      <c r="A68" s="889" t="s">
        <v>625</v>
      </c>
      <c r="B68" s="889"/>
      <c r="C68" s="889"/>
      <c r="D68" s="889"/>
      <c r="E68" s="889"/>
      <c r="F68" s="889"/>
      <c r="G68" s="889"/>
      <c r="H68" s="889"/>
      <c r="I68" s="889"/>
      <c r="J68" s="890"/>
      <c r="K68" s="890"/>
      <c r="L68" s="890"/>
    </row>
    <row r="74" spans="1:16">
      <c r="M74" s="213"/>
      <c r="N74" s="213"/>
      <c r="O74" s="213"/>
      <c r="P74" s="213"/>
    </row>
  </sheetData>
  <mergeCells count="14">
    <mergeCell ref="A2:P2"/>
    <mergeCell ref="A68:L68"/>
    <mergeCell ref="A1:B1"/>
    <mergeCell ref="B49:P49"/>
    <mergeCell ref="B46:P46"/>
    <mergeCell ref="B47:P47"/>
    <mergeCell ref="B4:P4"/>
    <mergeCell ref="B5:P5"/>
    <mergeCell ref="B7:P7"/>
    <mergeCell ref="B25:P25"/>
    <mergeCell ref="B26:P26"/>
    <mergeCell ref="B28:P28"/>
    <mergeCell ref="A67:L67"/>
    <mergeCell ref="A3:A5"/>
  </mergeCells>
  <phoneticPr fontId="42" type="noConversion"/>
  <hyperlinks>
    <hyperlink ref="A1" location="Inhalt!A1" display="Inhalt!A1"/>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F2</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pageSetUpPr fitToPage="1"/>
  </sheetPr>
  <dimension ref="A1:L26"/>
  <sheetViews>
    <sheetView zoomScaleNormal="100" workbookViewId="0">
      <selection sqref="A1:B1"/>
    </sheetView>
  </sheetViews>
  <sheetFormatPr baseColWidth="10" defaultRowHeight="12.75"/>
  <cols>
    <col min="1" max="1" width="26.7109375" customWidth="1"/>
    <col min="2" max="11" width="7.85546875" customWidth="1"/>
    <col min="12" max="12" width="19.140625" customWidth="1"/>
  </cols>
  <sheetData>
    <row r="1" spans="1:12" ht="25.5" customHeight="1">
      <c r="A1" s="744" t="s">
        <v>259</v>
      </c>
      <c r="B1" s="744"/>
      <c r="C1" s="7"/>
      <c r="D1" s="7"/>
      <c r="E1" s="7"/>
      <c r="F1" s="7"/>
    </row>
    <row r="2" spans="1:12" ht="33.75" customHeight="1">
      <c r="A2" s="760" t="s">
        <v>465</v>
      </c>
      <c r="B2" s="760"/>
      <c r="C2" s="760"/>
      <c r="D2" s="760"/>
      <c r="E2" s="760"/>
      <c r="F2" s="760"/>
      <c r="G2" s="760"/>
      <c r="H2" s="760"/>
      <c r="I2" s="760"/>
      <c r="J2" s="760"/>
      <c r="K2" s="760"/>
      <c r="L2" s="760"/>
    </row>
    <row r="3" spans="1:12" ht="44.25" customHeight="1">
      <c r="A3" s="754" t="s">
        <v>164</v>
      </c>
      <c r="B3" s="761" t="s">
        <v>92</v>
      </c>
      <c r="C3" s="761"/>
      <c r="D3" s="761"/>
      <c r="E3" s="761"/>
      <c r="F3" s="761"/>
      <c r="G3" s="761" t="s">
        <v>376</v>
      </c>
      <c r="H3" s="761"/>
      <c r="I3" s="761"/>
      <c r="J3" s="761"/>
      <c r="K3" s="761"/>
      <c r="L3" s="893" t="s">
        <v>39</v>
      </c>
    </row>
    <row r="4" spans="1:12" ht="13.5" customHeight="1">
      <c r="A4" s="774"/>
      <c r="B4" s="750" t="s">
        <v>166</v>
      </c>
      <c r="C4" s="762" t="s">
        <v>212</v>
      </c>
      <c r="D4" s="855"/>
      <c r="E4" s="762" t="s">
        <v>212</v>
      </c>
      <c r="F4" s="855"/>
      <c r="G4" s="750" t="s">
        <v>166</v>
      </c>
      <c r="H4" s="762" t="s">
        <v>212</v>
      </c>
      <c r="I4" s="855"/>
      <c r="J4" s="762" t="s">
        <v>212</v>
      </c>
      <c r="K4" s="855"/>
      <c r="L4" s="894"/>
    </row>
    <row r="5" spans="1:12" ht="19.5" customHeight="1">
      <c r="A5" s="774"/>
      <c r="B5" s="752"/>
      <c r="C5" s="302" t="s">
        <v>157</v>
      </c>
      <c r="D5" s="302" t="s">
        <v>158</v>
      </c>
      <c r="E5" s="302" t="s">
        <v>165</v>
      </c>
      <c r="F5" s="3" t="s">
        <v>289</v>
      </c>
      <c r="G5" s="752"/>
      <c r="H5" s="302" t="s">
        <v>157</v>
      </c>
      <c r="I5" s="302" t="s">
        <v>158</v>
      </c>
      <c r="J5" s="302" t="s">
        <v>165</v>
      </c>
      <c r="K5" s="3" t="s">
        <v>289</v>
      </c>
      <c r="L5" s="895"/>
    </row>
    <row r="6" spans="1:12">
      <c r="A6" s="756"/>
      <c r="B6" s="809" t="s">
        <v>335</v>
      </c>
      <c r="C6" s="810"/>
      <c r="D6" s="810"/>
      <c r="E6" s="810"/>
      <c r="F6" s="810"/>
      <c r="G6" s="810"/>
      <c r="H6" s="810"/>
      <c r="I6" s="810"/>
      <c r="J6" s="810"/>
      <c r="K6" s="810"/>
      <c r="L6" s="669" t="s">
        <v>177</v>
      </c>
    </row>
    <row r="7" spans="1:12">
      <c r="A7" s="714" t="s">
        <v>161</v>
      </c>
      <c r="B7" s="34">
        <v>25</v>
      </c>
      <c r="C7" s="183">
        <v>28</v>
      </c>
      <c r="D7" s="191">
        <v>20</v>
      </c>
      <c r="E7" s="194">
        <v>16</v>
      </c>
      <c r="F7" s="194">
        <v>48</v>
      </c>
      <c r="G7" s="181">
        <v>10</v>
      </c>
      <c r="H7" s="183">
        <v>8</v>
      </c>
      <c r="I7" s="191">
        <v>12</v>
      </c>
      <c r="J7" s="194">
        <v>9</v>
      </c>
      <c r="K7" s="194">
        <v>11</v>
      </c>
      <c r="L7" s="287">
        <v>37900</v>
      </c>
    </row>
    <row r="8" spans="1:12">
      <c r="A8" s="715" t="s">
        <v>68</v>
      </c>
      <c r="B8" s="86">
        <v>28</v>
      </c>
      <c r="C8" s="182">
        <v>31</v>
      </c>
      <c r="D8" s="86">
        <v>25</v>
      </c>
      <c r="E8" s="86">
        <v>19</v>
      </c>
      <c r="F8" s="192">
        <v>53</v>
      </c>
      <c r="G8" s="182">
        <v>15</v>
      </c>
      <c r="H8" s="182">
        <v>13</v>
      </c>
      <c r="I8" s="86">
        <v>17</v>
      </c>
      <c r="J8" s="86">
        <v>13</v>
      </c>
      <c r="K8" s="192">
        <v>19</v>
      </c>
      <c r="L8" s="288">
        <v>47400</v>
      </c>
    </row>
    <row r="9" spans="1:12">
      <c r="A9" s="714" t="s">
        <v>162</v>
      </c>
      <c r="B9" s="34">
        <v>35</v>
      </c>
      <c r="C9" s="183">
        <v>37</v>
      </c>
      <c r="D9" s="34">
        <v>33</v>
      </c>
      <c r="E9" s="34">
        <v>26</v>
      </c>
      <c r="F9" s="193">
        <v>66</v>
      </c>
      <c r="G9" s="183">
        <v>16</v>
      </c>
      <c r="H9" s="183">
        <v>13</v>
      </c>
      <c r="I9" s="34">
        <v>20</v>
      </c>
      <c r="J9" s="34">
        <v>14</v>
      </c>
      <c r="K9" s="193">
        <v>21</v>
      </c>
      <c r="L9" s="289">
        <v>70800</v>
      </c>
    </row>
    <row r="10" spans="1:12">
      <c r="A10" s="715" t="s">
        <v>69</v>
      </c>
      <c r="B10" s="86">
        <v>37</v>
      </c>
      <c r="C10" s="182">
        <v>40</v>
      </c>
      <c r="D10" s="86">
        <v>33</v>
      </c>
      <c r="E10" s="86">
        <v>25</v>
      </c>
      <c r="F10" s="192">
        <v>68</v>
      </c>
      <c r="G10" s="182">
        <v>18</v>
      </c>
      <c r="H10" s="182">
        <v>16</v>
      </c>
      <c r="I10" s="86">
        <v>21</v>
      </c>
      <c r="J10" s="86">
        <v>17</v>
      </c>
      <c r="K10" s="192">
        <v>23</v>
      </c>
      <c r="L10" s="288">
        <v>74500</v>
      </c>
    </row>
    <row r="11" spans="1:12">
      <c r="A11" s="714" t="s">
        <v>70</v>
      </c>
      <c r="B11" s="34">
        <v>38</v>
      </c>
      <c r="C11" s="183">
        <v>42</v>
      </c>
      <c r="D11" s="34">
        <v>31</v>
      </c>
      <c r="E11" s="34">
        <v>24</v>
      </c>
      <c r="F11" s="193">
        <v>70</v>
      </c>
      <c r="G11" s="183">
        <v>17</v>
      </c>
      <c r="H11" s="183">
        <v>16</v>
      </c>
      <c r="I11" s="34">
        <v>18</v>
      </c>
      <c r="J11" s="34">
        <v>14</v>
      </c>
      <c r="K11" s="193">
        <v>24</v>
      </c>
      <c r="L11" s="289">
        <v>72100</v>
      </c>
    </row>
    <row r="12" spans="1:12">
      <c r="A12" s="715" t="s">
        <v>71</v>
      </c>
      <c r="B12" s="86">
        <v>35</v>
      </c>
      <c r="C12" s="182">
        <v>40</v>
      </c>
      <c r="D12" s="86">
        <v>28</v>
      </c>
      <c r="E12" s="86">
        <v>23</v>
      </c>
      <c r="F12" s="192">
        <v>63</v>
      </c>
      <c r="G12" s="182">
        <v>16</v>
      </c>
      <c r="H12" s="182">
        <v>16</v>
      </c>
      <c r="I12" s="86">
        <v>17</v>
      </c>
      <c r="J12" s="86">
        <v>14</v>
      </c>
      <c r="K12" s="192">
        <v>23</v>
      </c>
      <c r="L12" s="288">
        <v>64100</v>
      </c>
    </row>
    <row r="13" spans="1:12">
      <c r="A13" s="714" t="s">
        <v>156</v>
      </c>
      <c r="B13" s="34">
        <v>32</v>
      </c>
      <c r="C13" s="183">
        <v>37</v>
      </c>
      <c r="D13" s="34">
        <v>27</v>
      </c>
      <c r="E13" s="34">
        <v>21</v>
      </c>
      <c r="F13" s="193">
        <v>62</v>
      </c>
      <c r="G13" s="183">
        <v>16</v>
      </c>
      <c r="H13" s="183">
        <v>17</v>
      </c>
      <c r="I13" s="34">
        <v>15</v>
      </c>
      <c r="J13" s="34">
        <v>13</v>
      </c>
      <c r="K13" s="193">
        <v>23</v>
      </c>
      <c r="L13" s="289">
        <v>57300</v>
      </c>
    </row>
    <row r="14" spans="1:12">
      <c r="A14" s="715" t="s">
        <v>72</v>
      </c>
      <c r="B14" s="86">
        <v>30</v>
      </c>
      <c r="C14" s="182">
        <v>35</v>
      </c>
      <c r="D14" s="86">
        <v>25</v>
      </c>
      <c r="E14" s="86">
        <v>18</v>
      </c>
      <c r="F14" s="192">
        <v>62</v>
      </c>
      <c r="G14" s="182">
        <v>16</v>
      </c>
      <c r="H14" s="182">
        <v>17</v>
      </c>
      <c r="I14" s="86">
        <v>15</v>
      </c>
      <c r="J14" s="86">
        <v>12</v>
      </c>
      <c r="K14" s="192">
        <v>27</v>
      </c>
      <c r="L14" s="288">
        <v>55700</v>
      </c>
    </row>
    <row r="15" spans="1:12">
      <c r="A15" s="714" t="s">
        <v>160</v>
      </c>
      <c r="B15" s="34">
        <v>26</v>
      </c>
      <c r="C15" s="183">
        <v>30</v>
      </c>
      <c r="D15" s="34">
        <v>22</v>
      </c>
      <c r="E15" s="34">
        <v>17</v>
      </c>
      <c r="F15" s="193">
        <v>52</v>
      </c>
      <c r="G15" s="183">
        <v>15</v>
      </c>
      <c r="H15" s="183">
        <v>15</v>
      </c>
      <c r="I15" s="34">
        <v>14</v>
      </c>
      <c r="J15" s="34">
        <v>12</v>
      </c>
      <c r="K15" s="193">
        <v>22</v>
      </c>
      <c r="L15" s="289">
        <v>49300</v>
      </c>
    </row>
    <row r="16" spans="1:12">
      <c r="A16" s="715" t="s">
        <v>194</v>
      </c>
      <c r="B16" s="86">
        <v>25</v>
      </c>
      <c r="C16" s="182">
        <v>28</v>
      </c>
      <c r="D16" s="86">
        <v>22</v>
      </c>
      <c r="E16" s="86">
        <v>15</v>
      </c>
      <c r="F16" s="192">
        <v>51</v>
      </c>
      <c r="G16" s="182">
        <v>15</v>
      </c>
      <c r="H16" s="182">
        <v>14</v>
      </c>
      <c r="I16" s="86">
        <v>15</v>
      </c>
      <c r="J16" s="86">
        <v>11</v>
      </c>
      <c r="K16" s="192">
        <v>24</v>
      </c>
      <c r="L16" s="288">
        <v>54600</v>
      </c>
    </row>
    <row r="17" spans="1:12">
      <c r="A17" s="714" t="s">
        <v>195</v>
      </c>
      <c r="B17" s="34">
        <v>28</v>
      </c>
      <c r="C17" s="183">
        <v>30</v>
      </c>
      <c r="D17" s="34">
        <v>25</v>
      </c>
      <c r="E17" s="34">
        <v>16</v>
      </c>
      <c r="F17" s="193">
        <v>54</v>
      </c>
      <c r="G17" s="183">
        <v>15</v>
      </c>
      <c r="H17" s="183">
        <v>13</v>
      </c>
      <c r="I17" s="34">
        <v>16</v>
      </c>
      <c r="J17" s="34">
        <v>11</v>
      </c>
      <c r="K17" s="193">
        <v>21</v>
      </c>
      <c r="L17" s="289">
        <v>71500</v>
      </c>
    </row>
    <row r="18" spans="1:12">
      <c r="A18" s="715" t="s">
        <v>196</v>
      </c>
      <c r="B18" s="86">
        <v>25</v>
      </c>
      <c r="C18" s="182">
        <v>29</v>
      </c>
      <c r="D18" s="86">
        <v>21</v>
      </c>
      <c r="E18" s="86">
        <v>12</v>
      </c>
      <c r="F18" s="192">
        <v>51</v>
      </c>
      <c r="G18" s="182">
        <v>11</v>
      </c>
      <c r="H18" s="182">
        <v>10</v>
      </c>
      <c r="I18" s="86">
        <v>12</v>
      </c>
      <c r="J18" s="86">
        <v>8</v>
      </c>
      <c r="K18" s="192">
        <v>16</v>
      </c>
      <c r="L18" s="288">
        <v>61200</v>
      </c>
    </row>
    <row r="19" spans="1:12">
      <c r="A19" s="714" t="s">
        <v>159</v>
      </c>
      <c r="B19" s="34">
        <v>23</v>
      </c>
      <c r="C19" s="183">
        <v>27</v>
      </c>
      <c r="D19" s="34">
        <v>19</v>
      </c>
      <c r="E19" s="34">
        <v>11</v>
      </c>
      <c r="F19" s="193">
        <v>45</v>
      </c>
      <c r="G19" s="183">
        <v>11</v>
      </c>
      <c r="H19" s="183">
        <v>11</v>
      </c>
      <c r="I19" s="34">
        <v>11</v>
      </c>
      <c r="J19" s="34">
        <v>7</v>
      </c>
      <c r="K19" s="193">
        <v>17</v>
      </c>
      <c r="L19" s="289">
        <v>59400</v>
      </c>
    </row>
    <row r="20" spans="1:12">
      <c r="A20" s="715" t="s">
        <v>182</v>
      </c>
      <c r="B20" s="86">
        <v>27</v>
      </c>
      <c r="C20" s="182">
        <v>31</v>
      </c>
      <c r="D20" s="86">
        <v>23</v>
      </c>
      <c r="E20" s="86">
        <v>14</v>
      </c>
      <c r="F20" s="192">
        <v>48</v>
      </c>
      <c r="G20" s="182">
        <v>13</v>
      </c>
      <c r="H20" s="182">
        <v>12</v>
      </c>
      <c r="I20" s="86">
        <v>14</v>
      </c>
      <c r="J20" s="86">
        <v>10</v>
      </c>
      <c r="K20" s="192">
        <v>19</v>
      </c>
      <c r="L20" s="288">
        <v>82300</v>
      </c>
    </row>
    <row r="21" spans="1:12">
      <c r="A21" s="714" t="s">
        <v>129</v>
      </c>
      <c r="B21" s="34">
        <v>22</v>
      </c>
      <c r="C21" s="183">
        <v>22</v>
      </c>
      <c r="D21" s="34">
        <v>21</v>
      </c>
      <c r="E21" s="34">
        <v>11</v>
      </c>
      <c r="F21" s="193">
        <v>40</v>
      </c>
      <c r="G21" s="183">
        <v>11</v>
      </c>
      <c r="H21" s="183">
        <v>10</v>
      </c>
      <c r="I21" s="34">
        <v>13</v>
      </c>
      <c r="J21" s="34">
        <v>7</v>
      </c>
      <c r="K21" s="193">
        <v>18</v>
      </c>
      <c r="L21" s="289">
        <v>81300</v>
      </c>
    </row>
    <row r="22" spans="1:12">
      <c r="A22" s="670" t="s">
        <v>33</v>
      </c>
      <c r="B22" s="668"/>
      <c r="C22" s="668"/>
      <c r="D22" s="668"/>
      <c r="E22" s="668"/>
      <c r="F22" s="668"/>
      <c r="G22" s="668"/>
      <c r="H22" s="668"/>
      <c r="I22" s="668"/>
      <c r="J22" s="668"/>
      <c r="K22" s="668"/>
      <c r="L22" s="671"/>
    </row>
    <row r="23" spans="1:12" s="29" customFormat="1">
      <c r="A23" s="587" t="s">
        <v>16</v>
      </c>
      <c r="B23" s="588" t="s">
        <v>168</v>
      </c>
      <c r="C23" s="589" t="s">
        <v>168</v>
      </c>
      <c r="D23" s="589" t="s">
        <v>168</v>
      </c>
      <c r="E23" s="589" t="s">
        <v>168</v>
      </c>
      <c r="F23" s="589" t="s">
        <v>168</v>
      </c>
      <c r="G23" s="590">
        <v>76</v>
      </c>
      <c r="H23" s="590">
        <v>86</v>
      </c>
      <c r="I23" s="88">
        <v>67</v>
      </c>
      <c r="J23" s="88">
        <v>70</v>
      </c>
      <c r="K23" s="591">
        <v>80</v>
      </c>
      <c r="L23" s="592" t="s">
        <v>168</v>
      </c>
    </row>
    <row r="24" spans="1:12">
      <c r="A24" s="583" t="s">
        <v>17</v>
      </c>
      <c r="B24" s="584" t="s">
        <v>168</v>
      </c>
      <c r="C24" s="585" t="s">
        <v>168</v>
      </c>
      <c r="D24" s="585" t="s">
        <v>168</v>
      </c>
      <c r="E24" s="585" t="s">
        <v>168</v>
      </c>
      <c r="F24" s="585" t="s">
        <v>168</v>
      </c>
      <c r="G24" s="581">
        <v>21</v>
      </c>
      <c r="H24" s="581">
        <v>12</v>
      </c>
      <c r="I24" s="580">
        <v>30</v>
      </c>
      <c r="J24" s="580">
        <v>27</v>
      </c>
      <c r="K24" s="582">
        <v>18</v>
      </c>
      <c r="L24" s="586" t="s">
        <v>168</v>
      </c>
    </row>
    <row r="25" spans="1:12" s="29" customFormat="1">
      <c r="A25" s="593" t="s">
        <v>163</v>
      </c>
      <c r="B25" s="594" t="s">
        <v>168</v>
      </c>
      <c r="C25" s="595" t="s">
        <v>168</v>
      </c>
      <c r="D25" s="595" t="s">
        <v>168</v>
      </c>
      <c r="E25" s="595" t="s">
        <v>168</v>
      </c>
      <c r="F25" s="595" t="s">
        <v>168</v>
      </c>
      <c r="G25" s="596">
        <v>1</v>
      </c>
      <c r="H25" s="596">
        <v>1</v>
      </c>
      <c r="I25" s="597">
        <v>1</v>
      </c>
      <c r="J25" s="597">
        <v>1</v>
      </c>
      <c r="K25" s="598">
        <v>0</v>
      </c>
      <c r="L25" s="599" t="s">
        <v>168</v>
      </c>
    </row>
    <row r="26" spans="1:12" ht="12" customHeight="1">
      <c r="A26" s="772" t="s">
        <v>621</v>
      </c>
      <c r="B26" s="772"/>
      <c r="C26" s="772"/>
      <c r="D26" s="772"/>
      <c r="E26" s="772"/>
      <c r="F26" s="772"/>
      <c r="G26" s="772"/>
      <c r="H26" s="772"/>
      <c r="I26" s="772"/>
      <c r="J26" s="772"/>
      <c r="K26" s="772"/>
      <c r="L26" s="772"/>
    </row>
  </sheetData>
  <mergeCells count="14">
    <mergeCell ref="A26:L26"/>
    <mergeCell ref="L3:L5"/>
    <mergeCell ref="B3:F3"/>
    <mergeCell ref="G3:K3"/>
    <mergeCell ref="H4:I4"/>
    <mergeCell ref="E4:F4"/>
    <mergeCell ref="C4:D4"/>
    <mergeCell ref="A1:B1"/>
    <mergeCell ref="A3:A6"/>
    <mergeCell ref="B6:K6"/>
    <mergeCell ref="G4:G5"/>
    <mergeCell ref="B4:B5"/>
    <mergeCell ref="J4:K4"/>
    <mergeCell ref="A2:L2"/>
  </mergeCells>
  <phoneticPr fontId="42" type="noConversion"/>
  <hyperlinks>
    <hyperlink ref="A1" location="Inhalt!A1" display="Zurück zum Inhalt"/>
    <hyperlink ref="A1:B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pageSetUpPr fitToPage="1"/>
  </sheetPr>
  <dimension ref="A1:L14"/>
  <sheetViews>
    <sheetView zoomScaleNormal="100" workbookViewId="0">
      <selection sqref="A1:B1"/>
    </sheetView>
  </sheetViews>
  <sheetFormatPr baseColWidth="10" defaultColWidth="10.85546875" defaultRowHeight="12.75"/>
  <cols>
    <col min="1" max="1" width="10.7109375" customWidth="1"/>
    <col min="2" max="2" width="11.7109375" customWidth="1"/>
    <col min="3" max="6" width="10.42578125" customWidth="1"/>
    <col min="7" max="7" width="11.28515625" customWidth="1"/>
    <col min="8" max="11" width="10.42578125" customWidth="1"/>
    <col min="12" max="16384" width="10.85546875" style="29"/>
  </cols>
  <sheetData>
    <row r="1" spans="1:12" ht="25.5" customHeight="1">
      <c r="A1" s="744" t="s">
        <v>259</v>
      </c>
      <c r="B1" s="744"/>
    </row>
    <row r="2" spans="1:12" ht="29.25" customHeight="1">
      <c r="A2" s="760" t="s">
        <v>610</v>
      </c>
      <c r="B2" s="760"/>
      <c r="C2" s="760"/>
      <c r="D2" s="760"/>
      <c r="E2" s="760"/>
      <c r="F2" s="760"/>
      <c r="G2" s="760"/>
      <c r="H2" s="760"/>
      <c r="I2" s="760"/>
      <c r="J2" s="760"/>
      <c r="K2" s="760"/>
    </row>
    <row r="3" spans="1:12" ht="20.25" customHeight="1">
      <c r="A3" s="754" t="s">
        <v>18</v>
      </c>
      <c r="B3" s="893" t="s">
        <v>111</v>
      </c>
      <c r="C3" s="762" t="s">
        <v>109</v>
      </c>
      <c r="D3" s="763"/>
      <c r="E3" s="763"/>
      <c r="F3" s="763"/>
      <c r="G3" s="763"/>
      <c r="H3" s="763"/>
      <c r="I3" s="763"/>
      <c r="J3" s="763"/>
      <c r="K3" s="763"/>
    </row>
    <row r="4" spans="1:12" ht="27.75" customHeight="1">
      <c r="A4" s="774"/>
      <c r="B4" s="895"/>
      <c r="C4" s="1" t="s">
        <v>100</v>
      </c>
      <c r="D4" s="117" t="s">
        <v>101</v>
      </c>
      <c r="E4" s="3" t="s">
        <v>102</v>
      </c>
      <c r="F4" s="3" t="s">
        <v>103</v>
      </c>
      <c r="G4" s="3" t="s">
        <v>104</v>
      </c>
      <c r="H4" s="2" t="s">
        <v>203</v>
      </c>
      <c r="I4" s="2" t="s">
        <v>105</v>
      </c>
      <c r="J4" s="2" t="s">
        <v>106</v>
      </c>
      <c r="K4" s="2" t="s">
        <v>107</v>
      </c>
    </row>
    <row r="5" spans="1:12">
      <c r="A5" s="896"/>
      <c r="B5" s="809" t="s">
        <v>335</v>
      </c>
      <c r="C5" s="810"/>
      <c r="D5" s="810"/>
      <c r="E5" s="810"/>
      <c r="F5" s="810"/>
      <c r="G5" s="810"/>
      <c r="H5" s="810"/>
      <c r="I5" s="810"/>
      <c r="J5" s="810"/>
      <c r="K5" s="810"/>
      <c r="L5" s="28"/>
    </row>
    <row r="6" spans="1:12">
      <c r="A6" s="290" t="s">
        <v>156</v>
      </c>
      <c r="B6" s="351">
        <v>32</v>
      </c>
      <c r="C6" s="57">
        <v>21</v>
      </c>
      <c r="D6" s="71">
        <v>48</v>
      </c>
      <c r="E6" s="71">
        <v>20</v>
      </c>
      <c r="F6" s="168">
        <v>11</v>
      </c>
      <c r="G6" s="168">
        <v>51</v>
      </c>
      <c r="H6" s="168">
        <v>48</v>
      </c>
      <c r="I6" s="168">
        <v>26</v>
      </c>
      <c r="J6" s="168">
        <v>12</v>
      </c>
      <c r="K6" s="694">
        <v>17</v>
      </c>
      <c r="L6" s="28"/>
    </row>
    <row r="7" spans="1:12">
      <c r="A7" s="89" t="s">
        <v>194</v>
      </c>
      <c r="B7" s="352">
        <v>25</v>
      </c>
      <c r="C7" s="81">
        <v>17</v>
      </c>
      <c r="D7" s="108">
        <v>37</v>
      </c>
      <c r="E7" s="108">
        <v>19</v>
      </c>
      <c r="F7" s="108">
        <v>14</v>
      </c>
      <c r="G7" s="108">
        <v>40</v>
      </c>
      <c r="H7" s="108">
        <v>35</v>
      </c>
      <c r="I7" s="108">
        <v>20</v>
      </c>
      <c r="J7" s="108">
        <v>8</v>
      </c>
      <c r="K7" s="154">
        <v>14</v>
      </c>
      <c r="L7" s="28"/>
    </row>
    <row r="8" spans="1:12">
      <c r="A8" s="290" t="s">
        <v>196</v>
      </c>
      <c r="B8" s="351">
        <v>25</v>
      </c>
      <c r="C8" s="57">
        <v>15</v>
      </c>
      <c r="D8" s="71">
        <v>35</v>
      </c>
      <c r="E8" s="71">
        <v>20</v>
      </c>
      <c r="F8" s="168">
        <v>20</v>
      </c>
      <c r="G8" s="168">
        <v>26</v>
      </c>
      <c r="H8" s="168">
        <v>36</v>
      </c>
      <c r="I8" s="168">
        <v>24</v>
      </c>
      <c r="J8" s="168">
        <v>12</v>
      </c>
      <c r="K8" s="355">
        <v>12</v>
      </c>
      <c r="L8" s="28"/>
    </row>
    <row r="9" spans="1:12">
      <c r="A9" s="89" t="s">
        <v>182</v>
      </c>
      <c r="B9" s="352">
        <v>27</v>
      </c>
      <c r="C9" s="81">
        <v>14</v>
      </c>
      <c r="D9" s="108">
        <v>37</v>
      </c>
      <c r="E9" s="108">
        <v>17</v>
      </c>
      <c r="F9" s="108">
        <v>32</v>
      </c>
      <c r="G9" s="108">
        <v>40</v>
      </c>
      <c r="H9" s="108">
        <v>33</v>
      </c>
      <c r="I9" s="108">
        <v>23</v>
      </c>
      <c r="J9" s="108">
        <v>17</v>
      </c>
      <c r="K9" s="154">
        <v>17</v>
      </c>
      <c r="L9" s="28"/>
    </row>
    <row r="10" spans="1:12" ht="12" customHeight="1">
      <c r="A10" s="346" t="s">
        <v>129</v>
      </c>
      <c r="B10" s="353">
        <v>22</v>
      </c>
      <c r="C10" s="161">
        <v>13</v>
      </c>
      <c r="D10" s="228">
        <v>29</v>
      </c>
      <c r="E10" s="228">
        <v>15</v>
      </c>
      <c r="F10" s="229">
        <v>29</v>
      </c>
      <c r="G10" s="229">
        <v>31</v>
      </c>
      <c r="H10" s="229">
        <v>26</v>
      </c>
      <c r="I10" s="229">
        <v>21</v>
      </c>
      <c r="J10" s="229">
        <v>11</v>
      </c>
      <c r="K10" s="695">
        <v>14</v>
      </c>
      <c r="L10" s="28"/>
    </row>
    <row r="11" spans="1:12">
      <c r="A11" s="771" t="s">
        <v>571</v>
      </c>
      <c r="B11" s="771"/>
      <c r="C11" s="771"/>
      <c r="D11" s="771"/>
      <c r="E11" s="771"/>
      <c r="F11" s="771"/>
      <c r="G11" s="771"/>
      <c r="H11" s="771"/>
      <c r="L11" s="28"/>
    </row>
    <row r="12" spans="1:12">
      <c r="A12" s="29"/>
      <c r="C12" s="29"/>
      <c r="D12" s="29"/>
      <c r="E12" s="29"/>
      <c r="F12" s="29"/>
      <c r="G12" s="29"/>
      <c r="H12" s="29"/>
      <c r="I12" s="29"/>
      <c r="J12" s="29"/>
      <c r="K12" s="29"/>
      <c r="L12" s="28"/>
    </row>
    <row r="13" spans="1:12">
      <c r="B13" s="29"/>
      <c r="L13" s="28"/>
    </row>
    <row r="14" spans="1:12">
      <c r="L14" s="28"/>
    </row>
  </sheetData>
  <mergeCells count="7">
    <mergeCell ref="A1:B1"/>
    <mergeCell ref="A11:H11"/>
    <mergeCell ref="C3:K3"/>
    <mergeCell ref="A2:K2"/>
    <mergeCell ref="A3:A5"/>
    <mergeCell ref="B3:B4"/>
    <mergeCell ref="B5:K5"/>
  </mergeCells>
  <phoneticPr fontId="4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pageSetUpPr fitToPage="1"/>
  </sheetPr>
  <dimension ref="A1:K43"/>
  <sheetViews>
    <sheetView zoomScaleNormal="100" workbookViewId="0">
      <selection sqref="A1:B1"/>
    </sheetView>
  </sheetViews>
  <sheetFormatPr baseColWidth="10" defaultColWidth="10.85546875" defaultRowHeight="12.75"/>
  <cols>
    <col min="1" max="1" width="9.42578125" style="347" customWidth="1"/>
    <col min="2" max="5" width="10.42578125" customWidth="1"/>
    <col min="6" max="6" width="11.28515625" customWidth="1"/>
    <col min="7" max="10" width="10.42578125" customWidth="1"/>
    <col min="11" max="11" width="11.7109375" customWidth="1"/>
    <col min="12" max="16384" width="10.85546875" style="29"/>
  </cols>
  <sheetData>
    <row r="1" spans="1:11" ht="25.5" customHeight="1">
      <c r="A1" s="744" t="s">
        <v>259</v>
      </c>
      <c r="B1" s="744"/>
    </row>
    <row r="2" spans="1:11" ht="29.25" customHeight="1">
      <c r="A2" s="760" t="s">
        <v>611</v>
      </c>
      <c r="B2" s="760"/>
      <c r="C2" s="760"/>
      <c r="D2" s="760"/>
      <c r="E2" s="760"/>
      <c r="F2" s="760"/>
      <c r="G2" s="760"/>
      <c r="H2" s="760"/>
      <c r="I2" s="760"/>
      <c r="J2" s="760"/>
      <c r="K2" s="760"/>
    </row>
    <row r="3" spans="1:11" ht="20.25" customHeight="1">
      <c r="A3" s="754" t="s">
        <v>18</v>
      </c>
      <c r="B3" s="762" t="s">
        <v>109</v>
      </c>
      <c r="C3" s="763"/>
      <c r="D3" s="763"/>
      <c r="E3" s="763"/>
      <c r="F3" s="763"/>
      <c r="G3" s="763"/>
      <c r="H3" s="763"/>
      <c r="I3" s="763"/>
      <c r="J3" s="763"/>
      <c r="K3" s="753" t="s">
        <v>108</v>
      </c>
    </row>
    <row r="4" spans="1:11" ht="24.75" customHeight="1">
      <c r="A4" s="774"/>
      <c r="B4" s="1" t="s">
        <v>100</v>
      </c>
      <c r="C4" s="117" t="s">
        <v>101</v>
      </c>
      <c r="D4" s="3" t="s">
        <v>102</v>
      </c>
      <c r="E4" s="3" t="s">
        <v>103</v>
      </c>
      <c r="F4" s="3" t="s">
        <v>104</v>
      </c>
      <c r="G4" s="2" t="s">
        <v>203</v>
      </c>
      <c r="H4" s="2" t="s">
        <v>105</v>
      </c>
      <c r="I4" s="2" t="s">
        <v>106</v>
      </c>
      <c r="J4" s="2" t="s">
        <v>107</v>
      </c>
      <c r="K4" s="755"/>
    </row>
    <row r="5" spans="1:11">
      <c r="A5" s="756"/>
      <c r="B5" s="851" t="s">
        <v>335</v>
      </c>
      <c r="C5" s="852"/>
      <c r="D5" s="852"/>
      <c r="E5" s="852"/>
      <c r="F5" s="852"/>
      <c r="G5" s="852"/>
      <c r="H5" s="852"/>
      <c r="I5" s="852"/>
      <c r="J5" s="852"/>
      <c r="K5" s="852"/>
    </row>
    <row r="6" spans="1:11" ht="12.75" customHeight="1">
      <c r="A6" s="757" t="s">
        <v>94</v>
      </c>
      <c r="B6" s="757"/>
      <c r="C6" s="757"/>
      <c r="D6" s="757"/>
      <c r="E6" s="757"/>
      <c r="F6" s="757"/>
      <c r="G6" s="757"/>
      <c r="H6" s="757"/>
      <c r="I6" s="757"/>
      <c r="J6" s="757"/>
      <c r="K6" s="757"/>
    </row>
    <row r="7" spans="1:11">
      <c r="A7" s="290" t="s">
        <v>156</v>
      </c>
      <c r="B7" s="57">
        <v>4</v>
      </c>
      <c r="C7" s="71">
        <v>13</v>
      </c>
      <c r="D7" s="71">
        <v>8</v>
      </c>
      <c r="E7" s="168">
        <v>1</v>
      </c>
      <c r="F7" s="168">
        <v>1</v>
      </c>
      <c r="G7" s="348">
        <v>67</v>
      </c>
      <c r="H7" s="348">
        <v>3</v>
      </c>
      <c r="I7" s="348">
        <v>0</v>
      </c>
      <c r="J7" s="348">
        <v>3</v>
      </c>
      <c r="K7" s="348">
        <v>27</v>
      </c>
    </row>
    <row r="8" spans="1:11">
      <c r="A8" s="89" t="s">
        <v>194</v>
      </c>
      <c r="B8" s="81">
        <v>3</v>
      </c>
      <c r="C8" s="108">
        <v>13</v>
      </c>
      <c r="D8" s="108">
        <v>14</v>
      </c>
      <c r="E8" s="108">
        <v>1</v>
      </c>
      <c r="F8" s="108">
        <v>3</v>
      </c>
      <c r="G8" s="349">
        <v>59</v>
      </c>
      <c r="H8" s="349">
        <v>4</v>
      </c>
      <c r="I8" s="349" t="s">
        <v>266</v>
      </c>
      <c r="J8" s="349">
        <v>3</v>
      </c>
      <c r="K8" s="349">
        <v>22</v>
      </c>
    </row>
    <row r="9" spans="1:11">
      <c r="A9" s="290" t="s">
        <v>196</v>
      </c>
      <c r="B9" s="57">
        <v>1</v>
      </c>
      <c r="C9" s="71">
        <v>14</v>
      </c>
      <c r="D9" s="71">
        <v>9</v>
      </c>
      <c r="E9" s="168">
        <v>1</v>
      </c>
      <c r="F9" s="168">
        <v>2</v>
      </c>
      <c r="G9" s="348">
        <v>67</v>
      </c>
      <c r="H9" s="348">
        <v>1</v>
      </c>
      <c r="I9" s="348" t="s">
        <v>266</v>
      </c>
      <c r="J9" s="348">
        <v>4</v>
      </c>
      <c r="K9" s="348">
        <v>28</v>
      </c>
    </row>
    <row r="10" spans="1:11">
      <c r="A10" s="89" t="s">
        <v>182</v>
      </c>
      <c r="B10" s="81">
        <v>2</v>
      </c>
      <c r="C10" s="108">
        <v>19</v>
      </c>
      <c r="D10" s="108">
        <v>7</v>
      </c>
      <c r="E10" s="108">
        <v>0</v>
      </c>
      <c r="F10" s="108">
        <v>6</v>
      </c>
      <c r="G10" s="349">
        <v>57</v>
      </c>
      <c r="H10" s="349">
        <v>5</v>
      </c>
      <c r="I10" s="349">
        <v>1</v>
      </c>
      <c r="J10" s="349">
        <v>2</v>
      </c>
      <c r="K10" s="349">
        <v>23</v>
      </c>
    </row>
    <row r="11" spans="1:11" ht="12" customHeight="1">
      <c r="A11" s="290" t="s">
        <v>129</v>
      </c>
      <c r="B11" s="57">
        <v>2</v>
      </c>
      <c r="C11" s="71">
        <v>11</v>
      </c>
      <c r="D11" s="71">
        <v>6</v>
      </c>
      <c r="E11" s="168">
        <v>1</v>
      </c>
      <c r="F11" s="168">
        <v>2</v>
      </c>
      <c r="G11" s="348">
        <v>68</v>
      </c>
      <c r="H11" s="348">
        <v>5</v>
      </c>
      <c r="I11" s="348">
        <v>0</v>
      </c>
      <c r="J11" s="348">
        <v>4</v>
      </c>
      <c r="K11" s="348">
        <v>21</v>
      </c>
    </row>
    <row r="12" spans="1:11" ht="12.75" customHeight="1">
      <c r="A12" s="757" t="s">
        <v>95</v>
      </c>
      <c r="B12" s="757"/>
      <c r="C12" s="757"/>
      <c r="D12" s="757"/>
      <c r="E12" s="757"/>
      <c r="F12" s="757"/>
      <c r="G12" s="757"/>
      <c r="H12" s="757"/>
      <c r="I12" s="757"/>
      <c r="J12" s="757"/>
      <c r="K12" s="757"/>
    </row>
    <row r="13" spans="1:11">
      <c r="A13" s="290" t="s">
        <v>156</v>
      </c>
      <c r="B13" s="57">
        <v>3</v>
      </c>
      <c r="C13" s="71">
        <v>4</v>
      </c>
      <c r="D13" s="71">
        <v>14</v>
      </c>
      <c r="E13" s="168">
        <v>0</v>
      </c>
      <c r="F13" s="168">
        <v>3</v>
      </c>
      <c r="G13" s="348">
        <v>66</v>
      </c>
      <c r="H13" s="348">
        <v>2</v>
      </c>
      <c r="I13" s="348">
        <v>1</v>
      </c>
      <c r="J13" s="348">
        <v>6</v>
      </c>
      <c r="K13" s="348">
        <v>9</v>
      </c>
    </row>
    <row r="14" spans="1:11">
      <c r="A14" s="89" t="s">
        <v>194</v>
      </c>
      <c r="B14" s="81">
        <v>3</v>
      </c>
      <c r="C14" s="108">
        <v>12</v>
      </c>
      <c r="D14" s="108">
        <v>19</v>
      </c>
      <c r="E14" s="108">
        <v>1</v>
      </c>
      <c r="F14" s="108">
        <v>2</v>
      </c>
      <c r="G14" s="349">
        <v>60</v>
      </c>
      <c r="H14" s="349">
        <v>2</v>
      </c>
      <c r="I14" s="349" t="s">
        <v>266</v>
      </c>
      <c r="J14" s="349">
        <v>2</v>
      </c>
      <c r="K14" s="349">
        <v>11</v>
      </c>
    </row>
    <row r="15" spans="1:11">
      <c r="A15" s="290" t="s">
        <v>196</v>
      </c>
      <c r="B15" s="57">
        <v>6</v>
      </c>
      <c r="C15" s="71">
        <v>7</v>
      </c>
      <c r="D15" s="71">
        <v>29</v>
      </c>
      <c r="E15" s="168">
        <v>0</v>
      </c>
      <c r="F15" s="168">
        <v>2</v>
      </c>
      <c r="G15" s="348">
        <v>49</v>
      </c>
      <c r="H15" s="348">
        <v>3</v>
      </c>
      <c r="I15" s="348">
        <v>0</v>
      </c>
      <c r="J15" s="348">
        <v>2</v>
      </c>
      <c r="K15" s="348">
        <v>10</v>
      </c>
    </row>
    <row r="16" spans="1:11">
      <c r="A16" s="89" t="s">
        <v>182</v>
      </c>
      <c r="B16" s="81">
        <v>2</v>
      </c>
      <c r="C16" s="108">
        <v>8</v>
      </c>
      <c r="D16" s="108">
        <v>29</v>
      </c>
      <c r="E16" s="108" t="s">
        <v>290</v>
      </c>
      <c r="F16" s="108">
        <v>2</v>
      </c>
      <c r="G16" s="349">
        <v>54</v>
      </c>
      <c r="H16" s="349">
        <v>0</v>
      </c>
      <c r="I16" s="349">
        <v>0</v>
      </c>
      <c r="J16" s="349">
        <v>5</v>
      </c>
      <c r="K16" s="349">
        <v>9</v>
      </c>
    </row>
    <row r="17" spans="1:11" ht="12" customHeight="1">
      <c r="A17" s="290" t="s">
        <v>129</v>
      </c>
      <c r="B17" s="57" t="s">
        <v>266</v>
      </c>
      <c r="C17" s="71">
        <v>9</v>
      </c>
      <c r="D17" s="71">
        <v>26</v>
      </c>
      <c r="E17" s="168">
        <v>1</v>
      </c>
      <c r="F17" s="168">
        <v>2</v>
      </c>
      <c r="G17" s="348">
        <v>58</v>
      </c>
      <c r="H17" s="348">
        <v>0</v>
      </c>
      <c r="I17" s="348">
        <v>1</v>
      </c>
      <c r="J17" s="348">
        <v>4</v>
      </c>
      <c r="K17" s="348">
        <v>10</v>
      </c>
    </row>
    <row r="18" spans="1:11" ht="12.75" customHeight="1">
      <c r="A18" s="757" t="s">
        <v>96</v>
      </c>
      <c r="B18" s="757"/>
      <c r="C18" s="757"/>
      <c r="D18" s="757"/>
      <c r="E18" s="757"/>
      <c r="F18" s="757"/>
      <c r="G18" s="757"/>
      <c r="H18" s="757"/>
      <c r="I18" s="757"/>
      <c r="J18" s="757"/>
      <c r="K18" s="757"/>
    </row>
    <row r="19" spans="1:11">
      <c r="A19" s="290" t="s">
        <v>156</v>
      </c>
      <c r="B19" s="57">
        <v>13</v>
      </c>
      <c r="C19" s="71">
        <v>61</v>
      </c>
      <c r="D19" s="71">
        <v>7</v>
      </c>
      <c r="E19" s="168">
        <v>0</v>
      </c>
      <c r="F19" s="168">
        <v>1</v>
      </c>
      <c r="G19" s="348">
        <v>7</v>
      </c>
      <c r="H19" s="348">
        <v>1</v>
      </c>
      <c r="I19" s="348">
        <v>3</v>
      </c>
      <c r="J19" s="348">
        <v>6</v>
      </c>
      <c r="K19" s="348">
        <v>6</v>
      </c>
    </row>
    <row r="20" spans="1:11">
      <c r="A20" s="89" t="s">
        <v>194</v>
      </c>
      <c r="B20" s="81">
        <v>21</v>
      </c>
      <c r="C20" s="108">
        <v>55</v>
      </c>
      <c r="D20" s="108">
        <v>8</v>
      </c>
      <c r="E20" s="108">
        <v>1</v>
      </c>
      <c r="F20" s="108">
        <v>2</v>
      </c>
      <c r="G20" s="349">
        <v>8</v>
      </c>
      <c r="H20" s="349" t="s">
        <v>266</v>
      </c>
      <c r="I20" s="349">
        <v>3</v>
      </c>
      <c r="J20" s="349">
        <v>7</v>
      </c>
      <c r="K20" s="349">
        <v>7</v>
      </c>
    </row>
    <row r="21" spans="1:11">
      <c r="A21" s="290" t="s">
        <v>196</v>
      </c>
      <c r="B21" s="57">
        <v>9</v>
      </c>
      <c r="C21" s="71">
        <v>58</v>
      </c>
      <c r="D21" s="71">
        <v>2</v>
      </c>
      <c r="E21" s="168">
        <v>1</v>
      </c>
      <c r="F21" s="168">
        <v>1</v>
      </c>
      <c r="G21" s="348">
        <v>16</v>
      </c>
      <c r="H21" s="348">
        <v>1</v>
      </c>
      <c r="I21" s="348">
        <v>5</v>
      </c>
      <c r="J21" s="348">
        <v>6</v>
      </c>
      <c r="K21" s="348">
        <v>7</v>
      </c>
    </row>
    <row r="22" spans="1:11">
      <c r="A22" s="89" t="s">
        <v>182</v>
      </c>
      <c r="B22" s="81">
        <v>7</v>
      </c>
      <c r="C22" s="108">
        <v>62</v>
      </c>
      <c r="D22" s="108">
        <v>5</v>
      </c>
      <c r="E22" s="108">
        <v>1</v>
      </c>
      <c r="F22" s="108">
        <v>7</v>
      </c>
      <c r="G22" s="349">
        <v>8</v>
      </c>
      <c r="H22" s="349">
        <v>2</v>
      </c>
      <c r="I22" s="349">
        <v>1</v>
      </c>
      <c r="J22" s="349">
        <v>8</v>
      </c>
      <c r="K22" s="349">
        <v>8</v>
      </c>
    </row>
    <row r="23" spans="1:11" ht="12" customHeight="1">
      <c r="A23" s="290" t="s">
        <v>129</v>
      </c>
      <c r="B23" s="57">
        <v>8</v>
      </c>
      <c r="C23" s="71">
        <v>58</v>
      </c>
      <c r="D23" s="71">
        <v>11</v>
      </c>
      <c r="E23" s="168">
        <v>2</v>
      </c>
      <c r="F23" s="168">
        <v>2</v>
      </c>
      <c r="G23" s="348">
        <v>15</v>
      </c>
      <c r="H23" s="348" t="s">
        <v>290</v>
      </c>
      <c r="I23" s="348">
        <v>1</v>
      </c>
      <c r="J23" s="348">
        <v>3</v>
      </c>
      <c r="K23" s="348">
        <v>7</v>
      </c>
    </row>
    <row r="24" spans="1:11" ht="12.75" customHeight="1">
      <c r="A24" s="757" t="s">
        <v>97</v>
      </c>
      <c r="B24" s="757"/>
      <c r="C24" s="757"/>
      <c r="D24" s="757"/>
      <c r="E24" s="757"/>
      <c r="F24" s="757"/>
      <c r="G24" s="757"/>
      <c r="H24" s="757"/>
      <c r="I24" s="757"/>
      <c r="J24" s="757"/>
      <c r="K24" s="757"/>
    </row>
    <row r="25" spans="1:11">
      <c r="A25" s="290" t="s">
        <v>156</v>
      </c>
      <c r="B25" s="57">
        <v>8</v>
      </c>
      <c r="C25" s="71">
        <v>66</v>
      </c>
      <c r="D25" s="71">
        <v>3</v>
      </c>
      <c r="E25" s="168">
        <v>1</v>
      </c>
      <c r="F25" s="168">
        <v>1</v>
      </c>
      <c r="G25" s="348">
        <v>3</v>
      </c>
      <c r="H25" s="348">
        <v>1</v>
      </c>
      <c r="I25" s="348">
        <v>7</v>
      </c>
      <c r="J25" s="348">
        <v>10</v>
      </c>
      <c r="K25" s="348">
        <v>13</v>
      </c>
    </row>
    <row r="26" spans="1:11">
      <c r="A26" s="89" t="s">
        <v>194</v>
      </c>
      <c r="B26" s="81">
        <v>9</v>
      </c>
      <c r="C26" s="108">
        <v>70</v>
      </c>
      <c r="D26" s="108">
        <v>9</v>
      </c>
      <c r="E26" s="108">
        <v>0</v>
      </c>
      <c r="F26" s="108" t="s">
        <v>266</v>
      </c>
      <c r="G26" s="349">
        <v>2</v>
      </c>
      <c r="H26" s="349">
        <v>3</v>
      </c>
      <c r="I26" s="349">
        <v>2</v>
      </c>
      <c r="J26" s="349">
        <v>6</v>
      </c>
      <c r="K26" s="349">
        <v>13</v>
      </c>
    </row>
    <row r="27" spans="1:11">
      <c r="A27" s="290" t="s">
        <v>196</v>
      </c>
      <c r="B27" s="57">
        <v>13</v>
      </c>
      <c r="C27" s="71">
        <v>63</v>
      </c>
      <c r="D27" s="71">
        <v>6</v>
      </c>
      <c r="E27" s="168">
        <v>1</v>
      </c>
      <c r="F27" s="168">
        <v>2</v>
      </c>
      <c r="G27" s="348">
        <v>1</v>
      </c>
      <c r="H27" s="348">
        <v>0</v>
      </c>
      <c r="I27" s="348">
        <v>0</v>
      </c>
      <c r="J27" s="348">
        <v>12</v>
      </c>
      <c r="K27" s="348">
        <v>9</v>
      </c>
    </row>
    <row r="28" spans="1:11">
      <c r="A28" s="89" t="s">
        <v>182</v>
      </c>
      <c r="B28" s="81">
        <v>9</v>
      </c>
      <c r="C28" s="108">
        <v>58</v>
      </c>
      <c r="D28" s="108">
        <v>4</v>
      </c>
      <c r="E28" s="108">
        <v>1</v>
      </c>
      <c r="F28" s="108">
        <v>1</v>
      </c>
      <c r="G28" s="349">
        <v>4</v>
      </c>
      <c r="H28" s="349">
        <v>0</v>
      </c>
      <c r="I28" s="349">
        <v>4</v>
      </c>
      <c r="J28" s="349">
        <v>18</v>
      </c>
      <c r="K28" s="349">
        <v>11</v>
      </c>
    </row>
    <row r="29" spans="1:11">
      <c r="A29" s="290" t="s">
        <v>129</v>
      </c>
      <c r="B29" s="57">
        <v>9</v>
      </c>
      <c r="C29" s="71">
        <v>63</v>
      </c>
      <c r="D29" s="71">
        <v>7</v>
      </c>
      <c r="E29" s="168">
        <v>0</v>
      </c>
      <c r="F29" s="168">
        <v>0</v>
      </c>
      <c r="G29" s="348">
        <v>10</v>
      </c>
      <c r="H29" s="348">
        <v>1</v>
      </c>
      <c r="I29" s="348">
        <v>2</v>
      </c>
      <c r="J29" s="348">
        <v>7</v>
      </c>
      <c r="K29" s="348">
        <v>9</v>
      </c>
    </row>
    <row r="30" spans="1:11" ht="12.75" customHeight="1">
      <c r="A30" s="757" t="s">
        <v>98</v>
      </c>
      <c r="B30" s="757"/>
      <c r="C30" s="757"/>
      <c r="D30" s="757"/>
      <c r="E30" s="757"/>
      <c r="F30" s="757"/>
      <c r="G30" s="757"/>
      <c r="H30" s="757"/>
      <c r="I30" s="757"/>
      <c r="J30" s="757"/>
      <c r="K30" s="757"/>
    </row>
    <row r="31" spans="1:11">
      <c r="A31" s="290" t="s">
        <v>156</v>
      </c>
      <c r="B31" s="57">
        <v>11</v>
      </c>
      <c r="C31" s="71">
        <v>56</v>
      </c>
      <c r="D31" s="71">
        <v>9</v>
      </c>
      <c r="E31" s="168">
        <v>1</v>
      </c>
      <c r="F31" s="168">
        <v>3</v>
      </c>
      <c r="G31" s="348">
        <v>7</v>
      </c>
      <c r="H31" s="348">
        <v>2</v>
      </c>
      <c r="I31" s="348">
        <v>5</v>
      </c>
      <c r="J31" s="348">
        <v>8</v>
      </c>
      <c r="K31" s="348">
        <v>16</v>
      </c>
    </row>
    <row r="32" spans="1:11">
      <c r="A32" s="89" t="s">
        <v>194</v>
      </c>
      <c r="B32" s="81">
        <v>12</v>
      </c>
      <c r="C32" s="108">
        <v>57</v>
      </c>
      <c r="D32" s="108">
        <v>16</v>
      </c>
      <c r="E32" s="108">
        <v>1</v>
      </c>
      <c r="F32" s="108">
        <v>1</v>
      </c>
      <c r="G32" s="349">
        <v>3</v>
      </c>
      <c r="H32" s="349">
        <v>2</v>
      </c>
      <c r="I32" s="349">
        <v>4</v>
      </c>
      <c r="J32" s="349">
        <v>5</v>
      </c>
      <c r="K32" s="349">
        <v>20</v>
      </c>
    </row>
    <row r="33" spans="1:11">
      <c r="A33" s="290" t="s">
        <v>196</v>
      </c>
      <c r="B33" s="57">
        <v>7</v>
      </c>
      <c r="C33" s="71">
        <v>51</v>
      </c>
      <c r="D33" s="71">
        <v>20</v>
      </c>
      <c r="E33" s="168">
        <v>1</v>
      </c>
      <c r="F33" s="168">
        <v>1</v>
      </c>
      <c r="G33" s="348">
        <v>10</v>
      </c>
      <c r="H33" s="348">
        <v>1</v>
      </c>
      <c r="I33" s="348">
        <v>4</v>
      </c>
      <c r="J33" s="348">
        <v>5</v>
      </c>
      <c r="K33" s="348">
        <v>25</v>
      </c>
    </row>
    <row r="34" spans="1:11">
      <c r="A34" s="89" t="s">
        <v>182</v>
      </c>
      <c r="B34" s="81">
        <v>7</v>
      </c>
      <c r="C34" s="108">
        <v>53</v>
      </c>
      <c r="D34" s="108">
        <v>12</v>
      </c>
      <c r="E34" s="108">
        <v>2</v>
      </c>
      <c r="F34" s="108">
        <v>1</v>
      </c>
      <c r="G34" s="349">
        <v>10</v>
      </c>
      <c r="H34" s="349">
        <v>2</v>
      </c>
      <c r="I34" s="349">
        <v>4</v>
      </c>
      <c r="J34" s="349">
        <v>9</v>
      </c>
      <c r="K34" s="349">
        <v>23</v>
      </c>
    </row>
    <row r="35" spans="1:11">
      <c r="A35" s="290" t="s">
        <v>129</v>
      </c>
      <c r="B35" s="57">
        <v>10</v>
      </c>
      <c r="C35" s="71">
        <v>52</v>
      </c>
      <c r="D35" s="71">
        <v>16</v>
      </c>
      <c r="E35" s="168">
        <v>2</v>
      </c>
      <c r="F35" s="168">
        <v>0</v>
      </c>
      <c r="G35" s="348">
        <v>9</v>
      </c>
      <c r="H35" s="348">
        <v>1</v>
      </c>
      <c r="I35" s="348">
        <v>6</v>
      </c>
      <c r="J35" s="348">
        <v>4</v>
      </c>
      <c r="K35" s="348">
        <v>25</v>
      </c>
    </row>
    <row r="36" spans="1:11" ht="12.75" customHeight="1">
      <c r="A36" s="757" t="s">
        <v>99</v>
      </c>
      <c r="B36" s="757"/>
      <c r="C36" s="757"/>
      <c r="D36" s="757"/>
      <c r="E36" s="757"/>
      <c r="F36" s="757"/>
      <c r="G36" s="757"/>
      <c r="H36" s="757"/>
      <c r="I36" s="757"/>
      <c r="J36" s="757"/>
      <c r="K36" s="757"/>
    </row>
    <row r="37" spans="1:11">
      <c r="A37" s="290" t="s">
        <v>156</v>
      </c>
      <c r="B37" s="57">
        <v>13</v>
      </c>
      <c r="C37" s="71">
        <v>34</v>
      </c>
      <c r="D37" s="71">
        <v>10</v>
      </c>
      <c r="E37" s="168">
        <v>10</v>
      </c>
      <c r="F37" s="168">
        <v>4</v>
      </c>
      <c r="G37" s="348">
        <v>9</v>
      </c>
      <c r="H37" s="348">
        <v>2</v>
      </c>
      <c r="I37" s="348">
        <v>3</v>
      </c>
      <c r="J37" s="348">
        <v>15</v>
      </c>
      <c r="K37" s="348">
        <v>7</v>
      </c>
    </row>
    <row r="38" spans="1:11">
      <c r="A38" s="89" t="s">
        <v>194</v>
      </c>
      <c r="B38" s="81">
        <v>18</v>
      </c>
      <c r="C38" s="108">
        <v>28</v>
      </c>
      <c r="D38" s="108">
        <v>16</v>
      </c>
      <c r="E38" s="108">
        <v>17</v>
      </c>
      <c r="F38" s="108">
        <v>3</v>
      </c>
      <c r="G38" s="349">
        <v>9</v>
      </c>
      <c r="H38" s="349">
        <v>1</v>
      </c>
      <c r="I38" s="349">
        <v>4</v>
      </c>
      <c r="J38" s="349">
        <v>5</v>
      </c>
      <c r="K38" s="349">
        <v>8</v>
      </c>
    </row>
    <row r="39" spans="1:11">
      <c r="A39" s="290" t="s">
        <v>196</v>
      </c>
      <c r="B39" s="57">
        <v>11</v>
      </c>
      <c r="C39" s="71">
        <v>22</v>
      </c>
      <c r="D39" s="71">
        <v>8</v>
      </c>
      <c r="E39" s="168">
        <v>31</v>
      </c>
      <c r="F39" s="168">
        <v>2</v>
      </c>
      <c r="G39" s="348">
        <v>12</v>
      </c>
      <c r="H39" s="348">
        <v>3</v>
      </c>
      <c r="I39" s="348">
        <v>2</v>
      </c>
      <c r="J39" s="348">
        <v>10</v>
      </c>
      <c r="K39" s="348">
        <v>7</v>
      </c>
    </row>
    <row r="40" spans="1:11">
      <c r="A40" s="89" t="s">
        <v>182</v>
      </c>
      <c r="B40" s="81">
        <v>7</v>
      </c>
      <c r="C40" s="108">
        <v>15</v>
      </c>
      <c r="D40" s="108">
        <v>5</v>
      </c>
      <c r="E40" s="108">
        <v>51</v>
      </c>
      <c r="F40" s="108">
        <v>2</v>
      </c>
      <c r="G40" s="349">
        <v>7</v>
      </c>
      <c r="H40" s="349">
        <v>0</v>
      </c>
      <c r="I40" s="349">
        <v>1</v>
      </c>
      <c r="J40" s="349">
        <v>11</v>
      </c>
      <c r="K40" s="349">
        <v>9</v>
      </c>
    </row>
    <row r="41" spans="1:11">
      <c r="A41" s="346" t="s">
        <v>129</v>
      </c>
      <c r="B41" s="161">
        <v>11</v>
      </c>
      <c r="C41" s="228">
        <v>24</v>
      </c>
      <c r="D41" s="228">
        <v>10</v>
      </c>
      <c r="E41" s="229">
        <v>38</v>
      </c>
      <c r="F41" s="229">
        <v>3</v>
      </c>
      <c r="G41" s="350">
        <v>8</v>
      </c>
      <c r="H41" s="350" t="s">
        <v>290</v>
      </c>
      <c r="I41" s="350">
        <v>0</v>
      </c>
      <c r="J41" s="350">
        <v>5</v>
      </c>
      <c r="K41" s="350">
        <v>10</v>
      </c>
    </row>
    <row r="42" spans="1:11" ht="79.5" customHeight="1">
      <c r="A42" s="772" t="s">
        <v>425</v>
      </c>
      <c r="B42" s="772"/>
      <c r="C42" s="772"/>
      <c r="D42" s="772"/>
      <c r="E42" s="772"/>
      <c r="F42" s="772"/>
      <c r="G42" s="772"/>
      <c r="H42" s="772"/>
      <c r="I42" s="772"/>
      <c r="J42" s="772"/>
      <c r="K42" s="772"/>
    </row>
    <row r="43" spans="1:11">
      <c r="A43" s="771" t="s">
        <v>571</v>
      </c>
      <c r="B43" s="771"/>
      <c r="C43" s="771"/>
      <c r="D43" s="771"/>
      <c r="E43" s="771"/>
      <c r="F43" s="771"/>
      <c r="G43" s="771"/>
      <c r="H43" s="29"/>
      <c r="I43" s="29"/>
      <c r="J43" s="29"/>
      <c r="K43" s="29"/>
    </row>
  </sheetData>
  <mergeCells count="14">
    <mergeCell ref="A43:G43"/>
    <mergeCell ref="B5:K5"/>
    <mergeCell ref="K3:K4"/>
    <mergeCell ref="B3:J3"/>
    <mergeCell ref="A1:B1"/>
    <mergeCell ref="A2:K2"/>
    <mergeCell ref="A42:K42"/>
    <mergeCell ref="A36:K36"/>
    <mergeCell ref="A30:K30"/>
    <mergeCell ref="A24:K24"/>
    <mergeCell ref="A18:K18"/>
    <mergeCell ref="A12:K12"/>
    <mergeCell ref="A6:K6"/>
    <mergeCell ref="A3:A5"/>
  </mergeCells>
  <phoneticPr fontId="4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6" orientation="portrait" r:id="rId1"/>
  <headerFooter scaleWithDoc="0">
    <oddHeader>&amp;CBildungsbericht 2014 - (Web-)Tabellen F2</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enableFormatConditionsCalculation="0">
    <pageSetUpPr fitToPage="1"/>
  </sheetPr>
  <dimension ref="A1:Z26"/>
  <sheetViews>
    <sheetView zoomScaleNormal="100" workbookViewId="0"/>
  </sheetViews>
  <sheetFormatPr baseColWidth="10" defaultRowHeight="12.75"/>
  <cols>
    <col min="1" max="1" width="25.7109375" customWidth="1"/>
    <col min="2" max="22" width="5" customWidth="1"/>
  </cols>
  <sheetData>
    <row r="1" spans="1:26" ht="25.5" customHeight="1">
      <c r="A1" s="4" t="s">
        <v>259</v>
      </c>
    </row>
    <row r="2" spans="1:26" ht="30" customHeight="1">
      <c r="A2" s="898" t="s">
        <v>464</v>
      </c>
      <c r="B2" s="898"/>
      <c r="C2" s="898"/>
      <c r="D2" s="898"/>
      <c r="E2" s="898"/>
      <c r="F2" s="898"/>
      <c r="G2" s="898"/>
      <c r="H2" s="898"/>
      <c r="I2" s="898"/>
      <c r="J2" s="898"/>
      <c r="K2" s="898"/>
      <c r="L2" s="898"/>
      <c r="M2" s="898"/>
      <c r="N2" s="898"/>
      <c r="O2" s="898"/>
      <c r="P2" s="898"/>
      <c r="Q2" s="898"/>
      <c r="R2" s="898"/>
      <c r="S2" s="898"/>
      <c r="T2" s="898"/>
      <c r="U2" s="898"/>
      <c r="V2" s="898"/>
    </row>
    <row r="3" spans="1:26" s="16" customFormat="1" ht="12.75" customHeight="1">
      <c r="A3" s="901" t="s">
        <v>249</v>
      </c>
      <c r="B3" s="902" t="s">
        <v>179</v>
      </c>
      <c r="C3" s="899"/>
      <c r="D3" s="899"/>
      <c r="E3" s="899"/>
      <c r="F3" s="899"/>
      <c r="G3" s="899"/>
      <c r="H3" s="900"/>
      <c r="I3" s="899" t="s">
        <v>250</v>
      </c>
      <c r="J3" s="899"/>
      <c r="K3" s="899"/>
      <c r="L3" s="899"/>
      <c r="M3" s="899"/>
      <c r="N3" s="899"/>
      <c r="O3" s="900"/>
      <c r="P3" s="899" t="s">
        <v>224</v>
      </c>
      <c r="Q3" s="899"/>
      <c r="R3" s="899"/>
      <c r="S3" s="899"/>
      <c r="T3" s="899"/>
      <c r="U3" s="899"/>
      <c r="V3" s="899"/>
      <c r="X3"/>
      <c r="Y3"/>
      <c r="Z3"/>
    </row>
    <row r="4" spans="1:26" s="16" customFormat="1">
      <c r="A4" s="748"/>
      <c r="B4" s="91">
        <v>2000</v>
      </c>
      <c r="C4" s="91">
        <v>2005</v>
      </c>
      <c r="D4" s="91">
        <v>2008</v>
      </c>
      <c r="E4" s="91">
        <v>2009</v>
      </c>
      <c r="F4" s="91">
        <v>2010</v>
      </c>
      <c r="G4" s="91">
        <v>2011</v>
      </c>
      <c r="H4" s="91">
        <v>2012</v>
      </c>
      <c r="I4" s="91">
        <v>2000</v>
      </c>
      <c r="J4" s="91">
        <v>2005</v>
      </c>
      <c r="K4" s="91">
        <v>2008</v>
      </c>
      <c r="L4" s="91">
        <v>2009</v>
      </c>
      <c r="M4" s="91">
        <v>2010</v>
      </c>
      <c r="N4" s="91">
        <v>2011</v>
      </c>
      <c r="O4" s="91">
        <v>2012</v>
      </c>
      <c r="P4" s="91">
        <v>2000</v>
      </c>
      <c r="Q4" s="91">
        <v>2005</v>
      </c>
      <c r="R4" s="91">
        <v>2008</v>
      </c>
      <c r="S4" s="91">
        <v>2009</v>
      </c>
      <c r="T4" s="91">
        <v>2010</v>
      </c>
      <c r="U4" s="91">
        <v>2011</v>
      </c>
      <c r="V4" s="271">
        <v>2012</v>
      </c>
      <c r="X4"/>
      <c r="Y4"/>
      <c r="Z4"/>
    </row>
    <row r="5" spans="1:26">
      <c r="A5" s="749"/>
      <c r="B5" s="903" t="s">
        <v>178</v>
      </c>
      <c r="C5" s="904"/>
      <c r="D5" s="904"/>
      <c r="E5" s="904"/>
      <c r="F5" s="904"/>
      <c r="G5" s="904"/>
      <c r="H5" s="904"/>
      <c r="I5" s="904"/>
      <c r="J5" s="904"/>
      <c r="K5" s="904"/>
      <c r="L5" s="904"/>
      <c r="M5" s="904"/>
      <c r="N5" s="904"/>
      <c r="O5" s="904"/>
      <c r="P5" s="904"/>
      <c r="Q5" s="904"/>
      <c r="R5" s="904"/>
      <c r="S5" s="904"/>
      <c r="T5" s="904"/>
      <c r="U5" s="904"/>
      <c r="V5" s="904"/>
      <c r="X5" s="53"/>
      <c r="Y5" s="55"/>
    </row>
    <row r="6" spans="1:26" ht="24">
      <c r="A6" s="25" t="s">
        <v>225</v>
      </c>
      <c r="B6" s="450">
        <v>68.59313944035037</v>
      </c>
      <c r="C6" s="451">
        <v>63.795353543483635</v>
      </c>
      <c r="D6" s="451">
        <v>65.131270087754146</v>
      </c>
      <c r="E6" s="451">
        <v>64.396331124901423</v>
      </c>
      <c r="F6" s="452">
        <v>62.786342953628427</v>
      </c>
      <c r="G6" s="451">
        <v>65.043372214244968</v>
      </c>
      <c r="H6" s="453">
        <v>62.11623439792907</v>
      </c>
      <c r="I6" s="450">
        <v>76.099999999999994</v>
      </c>
      <c r="J6" s="451">
        <v>74.134776002887577</v>
      </c>
      <c r="K6" s="451">
        <v>74.196612834539906</v>
      </c>
      <c r="L6" s="451">
        <v>74.382067679499229</v>
      </c>
      <c r="M6" s="452">
        <v>72.735208891171183</v>
      </c>
      <c r="N6" s="451">
        <v>74.514669437004031</v>
      </c>
      <c r="O6" s="453">
        <v>70.72102460141771</v>
      </c>
      <c r="P6" s="450">
        <v>50.437098296552648</v>
      </c>
      <c r="Q6" s="451">
        <v>41.321522405488246</v>
      </c>
      <c r="R6" s="451">
        <v>49.698866567218282</v>
      </c>
      <c r="S6" s="451">
        <v>47.865377225566796</v>
      </c>
      <c r="T6" s="452">
        <v>46.051235222981809</v>
      </c>
      <c r="U6" s="451">
        <v>49.012785068903788</v>
      </c>
      <c r="V6" s="452">
        <v>48.771614382074461</v>
      </c>
      <c r="X6" s="53"/>
      <c r="Y6" s="55"/>
    </row>
    <row r="7" spans="1:26" ht="24">
      <c r="A7" s="92" t="s">
        <v>276</v>
      </c>
      <c r="B7" s="138">
        <v>2.9526500747423357</v>
      </c>
      <c r="C7" s="449">
        <v>4.6401324602303102</v>
      </c>
      <c r="D7" s="449">
        <v>4.8507250937643489</v>
      </c>
      <c r="E7" s="449">
        <v>5.1550444620775977</v>
      </c>
      <c r="F7" s="449">
        <v>5.355803692610638</v>
      </c>
      <c r="G7" s="449">
        <v>4.9109935285902555</v>
      </c>
      <c r="H7" s="454">
        <v>5.0977757258982006</v>
      </c>
      <c r="I7" s="138">
        <v>0.9</v>
      </c>
      <c r="J7" s="449">
        <v>1.5646641092578757</v>
      </c>
      <c r="K7" s="449">
        <v>1.2181839027745931</v>
      </c>
      <c r="L7" s="449">
        <v>1.3018264257223879</v>
      </c>
      <c r="M7" s="449">
        <v>1.2834244213769579</v>
      </c>
      <c r="N7" s="449">
        <v>1.1959596465316544</v>
      </c>
      <c r="O7" s="454">
        <v>1.353298325666225</v>
      </c>
      <c r="P7" s="138">
        <v>7.881253090026517</v>
      </c>
      <c r="Q7" s="449">
        <v>11.324989052693038</v>
      </c>
      <c r="R7" s="449">
        <v>11.1</v>
      </c>
      <c r="S7" s="449">
        <v>11.533879851415396</v>
      </c>
      <c r="T7" s="449">
        <v>12.206002122461069</v>
      </c>
      <c r="U7" s="449">
        <v>11.198851780058682</v>
      </c>
      <c r="V7" s="449">
        <v>10.904846773811965</v>
      </c>
      <c r="X7" s="53"/>
      <c r="Y7" s="55"/>
    </row>
    <row r="8" spans="1:26">
      <c r="A8" s="26" t="s">
        <v>277</v>
      </c>
      <c r="B8" s="455">
        <v>7.7473053421100948</v>
      </c>
      <c r="C8" s="456">
        <v>9.0868062941605956</v>
      </c>
      <c r="D8" s="456">
        <v>7.8994206472448498</v>
      </c>
      <c r="E8" s="456">
        <v>8.178755158300433</v>
      </c>
      <c r="F8" s="457">
        <v>8.4836648217415913</v>
      </c>
      <c r="G8" s="456">
        <v>7.7916560121166825</v>
      </c>
      <c r="H8" s="458">
        <v>7.9185147323121567</v>
      </c>
      <c r="I8" s="455">
        <v>0.8</v>
      </c>
      <c r="J8" s="456">
        <v>1.0261812626436444</v>
      </c>
      <c r="K8" s="456">
        <v>0.949159760212271</v>
      </c>
      <c r="L8" s="456">
        <v>1.2476642564501341</v>
      </c>
      <c r="M8" s="457">
        <v>1.5471518174815684</v>
      </c>
      <c r="N8" s="456">
        <v>1.5874158259694096</v>
      </c>
      <c r="O8" s="458">
        <v>1.8051887735903425</v>
      </c>
      <c r="P8" s="455">
        <v>24.496606589060182</v>
      </c>
      <c r="Q8" s="456">
        <v>26.607429572325209</v>
      </c>
      <c r="R8" s="456">
        <v>19.600000000000001</v>
      </c>
      <c r="S8" s="456">
        <v>19.652875624439606</v>
      </c>
      <c r="T8" s="457">
        <v>20.151657247217354</v>
      </c>
      <c r="U8" s="456">
        <v>18.292605421208172</v>
      </c>
      <c r="V8" s="457">
        <v>17.399281842604715</v>
      </c>
    </row>
    <row r="9" spans="1:26" ht="13.5">
      <c r="A9" s="92" t="s">
        <v>292</v>
      </c>
      <c r="B9" s="138">
        <v>2.4458445883926467</v>
      </c>
      <c r="C9" s="449">
        <v>3.0312350881630916</v>
      </c>
      <c r="D9" s="449">
        <v>3.0623668339893828</v>
      </c>
      <c r="E9" s="449">
        <v>3.2489755754022327</v>
      </c>
      <c r="F9" s="449">
        <v>3.3641127566677245</v>
      </c>
      <c r="G9" s="449">
        <v>3.2734711540352879</v>
      </c>
      <c r="H9" s="454">
        <v>3.4056620884103612</v>
      </c>
      <c r="I9" s="138">
        <v>1.7</v>
      </c>
      <c r="J9" s="449">
        <v>1.8815421678656268</v>
      </c>
      <c r="K9" s="449">
        <v>1.8467258492482066</v>
      </c>
      <c r="L9" s="449">
        <v>1.814819543258164</v>
      </c>
      <c r="M9" s="449">
        <v>1.6678281920551663</v>
      </c>
      <c r="N9" s="449">
        <v>1.5019901369314341</v>
      </c>
      <c r="O9" s="454">
        <v>1.6356874802954748</v>
      </c>
      <c r="P9" s="138">
        <v>4.2889568070475077</v>
      </c>
      <c r="Q9" s="449">
        <v>5.5302145672164649</v>
      </c>
      <c r="R9" s="449">
        <v>5.131815583655146</v>
      </c>
      <c r="S9" s="449">
        <v>5.623158703727424</v>
      </c>
      <c r="T9" s="449">
        <v>6.2174535403144198</v>
      </c>
      <c r="U9" s="449">
        <v>6.2717806942281822</v>
      </c>
      <c r="V9" s="449">
        <v>6.1506027580188114</v>
      </c>
    </row>
    <row r="10" spans="1:26" ht="13.5">
      <c r="A10" s="26" t="s">
        <v>293</v>
      </c>
      <c r="B10" s="455">
        <v>0.64547218798353045</v>
      </c>
      <c r="C10" s="456">
        <v>0.99661375539700692</v>
      </c>
      <c r="D10" s="456">
        <v>1.097829619732043</v>
      </c>
      <c r="E10" s="456">
        <v>1.4188793192852303</v>
      </c>
      <c r="F10" s="457">
        <v>2.0312579076433268</v>
      </c>
      <c r="G10" s="456">
        <v>2.3369853852357441</v>
      </c>
      <c r="H10" s="458">
        <v>2.5610479974937759</v>
      </c>
      <c r="I10" s="455">
        <v>0.48788890521377437</v>
      </c>
      <c r="J10" s="456">
        <v>0.55149373378885425</v>
      </c>
      <c r="K10" s="456">
        <v>0.61912405411602844</v>
      </c>
      <c r="L10" s="456">
        <v>0.69907885624973398</v>
      </c>
      <c r="M10" s="457">
        <v>1.7129442834611011</v>
      </c>
      <c r="N10" s="456">
        <v>1.9363156181941072</v>
      </c>
      <c r="O10" s="458">
        <v>2.0004542634660303</v>
      </c>
      <c r="P10" s="455">
        <v>1.077576520293047</v>
      </c>
      <c r="Q10" s="456">
        <v>1.9641293241862503</v>
      </c>
      <c r="R10" s="456">
        <v>1.9127549526690739</v>
      </c>
      <c r="S10" s="456">
        <v>2.6104777763545535</v>
      </c>
      <c r="T10" s="457">
        <v>2.5666971050618228</v>
      </c>
      <c r="U10" s="456">
        <v>3.0151365894478164</v>
      </c>
      <c r="V10" s="457">
        <v>3.4304370455656672</v>
      </c>
    </row>
    <row r="11" spans="1:26">
      <c r="A11" s="92" t="s">
        <v>251</v>
      </c>
      <c r="B11" s="138">
        <v>0.33732396213054994</v>
      </c>
      <c r="C11" s="449">
        <v>0.23887684763049116</v>
      </c>
      <c r="D11" s="449">
        <v>0.20661689976629849</v>
      </c>
      <c r="E11" s="449">
        <v>0.19174044855205813</v>
      </c>
      <c r="F11" s="449">
        <v>0.19875502063463582</v>
      </c>
      <c r="G11" s="449">
        <v>0.15145852593481382</v>
      </c>
      <c r="H11" s="454">
        <v>0.16385266039011362</v>
      </c>
      <c r="I11" s="138">
        <v>0.4</v>
      </c>
      <c r="J11" s="449">
        <v>0.33996189069175947</v>
      </c>
      <c r="K11" s="449">
        <v>0.31406623644642445</v>
      </c>
      <c r="L11" s="449">
        <v>0.27584019065083587</v>
      </c>
      <c r="M11" s="449">
        <v>0.28170047316876351</v>
      </c>
      <c r="N11" s="449">
        <v>0.2062107292162115</v>
      </c>
      <c r="O11" s="454">
        <v>0.23628480285304579</v>
      </c>
      <c r="P11" s="138">
        <v>6.404782237403929E-2</v>
      </c>
      <c r="Q11" s="449">
        <v>1.915778718435265E-2</v>
      </c>
      <c r="R11" s="449">
        <v>2.3700316468931674E-2</v>
      </c>
      <c r="S11" s="449">
        <v>5.251697194825157E-2</v>
      </c>
      <c r="T11" s="449">
        <v>5.923147165527283E-2</v>
      </c>
      <c r="U11" s="449">
        <v>5.878801360068639E-2</v>
      </c>
      <c r="V11" s="449">
        <v>5.1522272868265967E-2</v>
      </c>
    </row>
    <row r="12" spans="1:26" ht="36">
      <c r="A12" s="26" t="s">
        <v>252</v>
      </c>
      <c r="B12" s="455">
        <v>15.690645406624531</v>
      </c>
      <c r="C12" s="456">
        <v>17.00337474631911</v>
      </c>
      <c r="D12" s="456">
        <v>15.974246402905534</v>
      </c>
      <c r="E12" s="456">
        <v>15.671827177942371</v>
      </c>
      <c r="F12" s="457">
        <v>16.251443504345467</v>
      </c>
      <c r="G12" s="456">
        <v>15.167292826373455</v>
      </c>
      <c r="H12" s="458">
        <v>17.383427591551389</v>
      </c>
      <c r="I12" s="455">
        <v>18.7</v>
      </c>
      <c r="J12" s="456">
        <v>19.835307350731547</v>
      </c>
      <c r="K12" s="456">
        <v>19.465964555966849</v>
      </c>
      <c r="L12" s="456">
        <v>19.373421076047553</v>
      </c>
      <c r="M12" s="457">
        <v>19.995598430106735</v>
      </c>
      <c r="N12" s="456">
        <v>18.450071344531505</v>
      </c>
      <c r="O12" s="458">
        <v>21.682266435692902</v>
      </c>
      <c r="P12" s="455">
        <v>8.4913928715897349</v>
      </c>
      <c r="Q12" s="456">
        <v>10.847868924244636</v>
      </c>
      <c r="R12" s="456">
        <v>10.030113343278172</v>
      </c>
      <c r="S12" s="456">
        <v>9.5439989752785959</v>
      </c>
      <c r="T12" s="457">
        <v>9.9533552160714738</v>
      </c>
      <c r="U12" s="456">
        <v>9.6110457910960001</v>
      </c>
      <c r="V12" s="457">
        <v>10.716632756599321</v>
      </c>
    </row>
    <row r="13" spans="1:26">
      <c r="A13" s="93" t="s">
        <v>1</v>
      </c>
      <c r="B13" s="139">
        <v>1.5876189976659412</v>
      </c>
      <c r="C13" s="459">
        <v>1.2076072646157561</v>
      </c>
      <c r="D13" s="459">
        <v>1.7775244148433993</v>
      </c>
      <c r="E13" s="459">
        <v>1.7384467335386604</v>
      </c>
      <c r="F13" s="459">
        <v>1.5286193427281887</v>
      </c>
      <c r="G13" s="459">
        <v>1.3247703534687936</v>
      </c>
      <c r="H13" s="460">
        <v>1.3534848060149385</v>
      </c>
      <c r="I13" s="139">
        <v>0.9</v>
      </c>
      <c r="J13" s="459">
        <v>0.66607348213311401</v>
      </c>
      <c r="K13" s="459">
        <v>1.3901628066957119</v>
      </c>
      <c r="L13" s="459">
        <v>0.90528197212195771</v>
      </c>
      <c r="M13" s="459">
        <v>0.77614349117852033</v>
      </c>
      <c r="N13" s="459">
        <v>0.60736726162164867</v>
      </c>
      <c r="O13" s="460">
        <v>0.56579531701826891</v>
      </c>
      <c r="P13" s="139">
        <v>3.2630680030563171</v>
      </c>
      <c r="Q13" s="459">
        <v>2.3846883666618015</v>
      </c>
      <c r="R13" s="459">
        <v>2.4369501875113277</v>
      </c>
      <c r="S13" s="459">
        <v>3.1177148712693734</v>
      </c>
      <c r="T13" s="459">
        <v>2.7943680742367776</v>
      </c>
      <c r="U13" s="459">
        <v>2.5390066414566719</v>
      </c>
      <c r="V13" s="459">
        <v>2.5750621684568027</v>
      </c>
    </row>
    <row r="14" spans="1:26" ht="12.75" customHeight="1">
      <c r="A14" s="897" t="s">
        <v>563</v>
      </c>
      <c r="B14" s="897"/>
      <c r="C14" s="897"/>
      <c r="D14" s="897"/>
      <c r="E14" s="897"/>
      <c r="F14" s="897"/>
      <c r="G14" s="897"/>
      <c r="H14" s="897"/>
      <c r="I14" s="897"/>
      <c r="J14" s="897"/>
      <c r="K14" s="897"/>
      <c r="L14" s="897"/>
      <c r="M14" s="897"/>
      <c r="N14" s="897"/>
      <c r="O14" s="897"/>
      <c r="P14" s="897"/>
      <c r="Q14" s="897"/>
      <c r="R14" s="897"/>
      <c r="S14" s="897"/>
      <c r="T14" s="897"/>
      <c r="U14" s="897"/>
      <c r="V14" s="897"/>
      <c r="X14" s="53"/>
      <c r="Y14" s="55"/>
    </row>
    <row r="15" spans="1:26" ht="24">
      <c r="A15" s="26" t="s">
        <v>225</v>
      </c>
      <c r="B15" s="463" t="s">
        <v>168</v>
      </c>
      <c r="C15" s="464" t="s">
        <v>168</v>
      </c>
      <c r="D15" s="464" t="s">
        <v>168</v>
      </c>
      <c r="E15" s="464" t="s">
        <v>168</v>
      </c>
      <c r="F15" s="457">
        <v>74.601025953406264</v>
      </c>
      <c r="G15" s="456">
        <v>76.329764453961459</v>
      </c>
      <c r="H15" s="458">
        <v>74.732918043554122</v>
      </c>
      <c r="I15" s="463" t="s">
        <v>168</v>
      </c>
      <c r="J15" s="464" t="s">
        <v>168</v>
      </c>
      <c r="K15" s="464" t="s">
        <v>168</v>
      </c>
      <c r="L15" s="464" t="s">
        <v>168</v>
      </c>
      <c r="M15" s="457">
        <v>89.835022114057054</v>
      </c>
      <c r="N15" s="456">
        <v>90.435825387681206</v>
      </c>
      <c r="O15" s="458">
        <v>89.100184502661349</v>
      </c>
      <c r="P15" s="463" t="s">
        <v>168</v>
      </c>
      <c r="Q15" s="464" t="s">
        <v>168</v>
      </c>
      <c r="R15" s="464" t="s">
        <v>168</v>
      </c>
      <c r="S15" s="464" t="s">
        <v>168</v>
      </c>
      <c r="T15" s="457">
        <v>51.504981125649252</v>
      </c>
      <c r="U15" s="456">
        <v>54.531911414712134</v>
      </c>
      <c r="V15" s="457">
        <v>54.90336172941285</v>
      </c>
      <c r="X15" s="53"/>
      <c r="Y15" s="55"/>
    </row>
    <row r="16" spans="1:26" ht="24">
      <c r="A16" s="92" t="s">
        <v>276</v>
      </c>
      <c r="B16" s="461" t="s">
        <v>168</v>
      </c>
      <c r="C16" s="462" t="s">
        <v>168</v>
      </c>
      <c r="D16" s="462" t="s">
        <v>168</v>
      </c>
      <c r="E16" s="462" t="s">
        <v>168</v>
      </c>
      <c r="F16" s="449">
        <v>6.2166346584996486</v>
      </c>
      <c r="G16" s="449">
        <v>5.6150368784201756</v>
      </c>
      <c r="H16" s="454">
        <v>6.0007491636050156</v>
      </c>
      <c r="I16" s="461" t="s">
        <v>168</v>
      </c>
      <c r="J16" s="462" t="s">
        <v>168</v>
      </c>
      <c r="K16" s="462" t="s">
        <v>168</v>
      </c>
      <c r="L16" s="462" t="s">
        <v>168</v>
      </c>
      <c r="M16" s="449">
        <v>1.5908080406243419</v>
      </c>
      <c r="N16" s="449">
        <v>1.451575610081083</v>
      </c>
      <c r="O16" s="454">
        <v>1.7029993849911287</v>
      </c>
      <c r="P16" s="461" t="s">
        <v>168</v>
      </c>
      <c r="Q16" s="462" t="s">
        <v>168</v>
      </c>
      <c r="R16" s="462" t="s">
        <v>168</v>
      </c>
      <c r="S16" s="462" t="s">
        <v>168</v>
      </c>
      <c r="T16" s="449">
        <v>13.2297845769591</v>
      </c>
      <c r="U16" s="449">
        <v>12.04876187707792</v>
      </c>
      <c r="V16" s="449">
        <v>11.932460077554884</v>
      </c>
      <c r="X16" s="53"/>
      <c r="Y16" s="55"/>
    </row>
    <row r="17" spans="1:22">
      <c r="A17" s="26" t="s">
        <v>277</v>
      </c>
      <c r="B17" s="463" t="s">
        <v>168</v>
      </c>
      <c r="C17" s="464" t="s">
        <v>168</v>
      </c>
      <c r="D17" s="464" t="s">
        <v>168</v>
      </c>
      <c r="E17" s="464" t="s">
        <v>168</v>
      </c>
      <c r="F17" s="457">
        <v>9.8384927114442586</v>
      </c>
      <c r="G17" s="456">
        <v>8.9509873899595522</v>
      </c>
      <c r="H17" s="458">
        <v>9.2696167976847761</v>
      </c>
      <c r="I17" s="463" t="s">
        <v>168</v>
      </c>
      <c r="J17" s="464" t="s">
        <v>168</v>
      </c>
      <c r="K17" s="464" t="s">
        <v>168</v>
      </c>
      <c r="L17" s="464" t="s">
        <v>168</v>
      </c>
      <c r="M17" s="457">
        <v>1.8622610160765682</v>
      </c>
      <c r="N17" s="456">
        <v>1.8948077955567051</v>
      </c>
      <c r="O17" s="458">
        <v>2.2264206041245416</v>
      </c>
      <c r="P17" s="463" t="s">
        <v>168</v>
      </c>
      <c r="Q17" s="464" t="s">
        <v>168</v>
      </c>
      <c r="R17" s="464" t="s">
        <v>168</v>
      </c>
      <c r="S17" s="464" t="s">
        <v>168</v>
      </c>
      <c r="T17" s="457">
        <v>21.931144097862799</v>
      </c>
      <c r="U17" s="456">
        <v>19.85478020214499</v>
      </c>
      <c r="V17" s="457">
        <v>18.990565173582485</v>
      </c>
    </row>
    <row r="18" spans="1:22" ht="13.5">
      <c r="A18" s="92" t="s">
        <v>292</v>
      </c>
      <c r="B18" s="461" t="s">
        <v>168</v>
      </c>
      <c r="C18" s="462" t="s">
        <v>168</v>
      </c>
      <c r="D18" s="462" t="s">
        <v>168</v>
      </c>
      <c r="E18" s="462" t="s">
        <v>168</v>
      </c>
      <c r="F18" s="449">
        <v>3.8280075691559716</v>
      </c>
      <c r="G18" s="449">
        <v>3.7061622650487749</v>
      </c>
      <c r="H18" s="454">
        <v>3.9367008066336897</v>
      </c>
      <c r="I18" s="461" t="s">
        <v>168</v>
      </c>
      <c r="J18" s="462" t="s">
        <v>168</v>
      </c>
      <c r="K18" s="462" t="s">
        <v>168</v>
      </c>
      <c r="L18" s="462" t="s">
        <v>168</v>
      </c>
      <c r="M18" s="449">
        <v>2.0134322420611706</v>
      </c>
      <c r="N18" s="449">
        <v>1.7866450341143782</v>
      </c>
      <c r="O18" s="454">
        <v>2.0282019175888113</v>
      </c>
      <c r="P18" s="461" t="s">
        <v>168</v>
      </c>
      <c r="Q18" s="462" t="s">
        <v>168</v>
      </c>
      <c r="R18" s="462" t="s">
        <v>168</v>
      </c>
      <c r="S18" s="462" t="s">
        <v>168</v>
      </c>
      <c r="T18" s="449">
        <v>6.5790594045355215</v>
      </c>
      <c r="U18" s="449">
        <v>6.6723591858486389</v>
      </c>
      <c r="V18" s="449">
        <v>6.5707917315501811</v>
      </c>
    </row>
    <row r="19" spans="1:22" ht="13.5">
      <c r="A19" s="26" t="s">
        <v>293</v>
      </c>
      <c r="B19" s="463" t="s">
        <v>168</v>
      </c>
      <c r="C19" s="464" t="s">
        <v>168</v>
      </c>
      <c r="D19" s="464" t="s">
        <v>168</v>
      </c>
      <c r="E19" s="464" t="s">
        <v>168</v>
      </c>
      <c r="F19" s="457">
        <v>2.3660662667760866</v>
      </c>
      <c r="G19" s="456">
        <v>2.7232928860337853</v>
      </c>
      <c r="H19" s="458">
        <v>3.069261714661029</v>
      </c>
      <c r="I19" s="463" t="s">
        <v>168</v>
      </c>
      <c r="J19" s="464" t="s">
        <v>168</v>
      </c>
      <c r="K19" s="464" t="s">
        <v>168</v>
      </c>
      <c r="L19" s="464" t="s">
        <v>168</v>
      </c>
      <c r="M19" s="457">
        <v>2.0433856738352092</v>
      </c>
      <c r="N19" s="456">
        <v>2.3290264175787998</v>
      </c>
      <c r="O19" s="458">
        <v>2.506050536916018</v>
      </c>
      <c r="P19" s="463" t="s">
        <v>168</v>
      </c>
      <c r="Q19" s="464" t="s">
        <v>168</v>
      </c>
      <c r="R19" s="464" t="s">
        <v>168</v>
      </c>
      <c r="S19" s="464" t="s">
        <v>168</v>
      </c>
      <c r="T19" s="457">
        <v>2.855277722589618</v>
      </c>
      <c r="U19" s="456">
        <v>3.3325460700422096</v>
      </c>
      <c r="V19" s="457">
        <v>3.8466001038136235</v>
      </c>
    </row>
    <row r="20" spans="1:22">
      <c r="A20" s="92" t="s">
        <v>251</v>
      </c>
      <c r="B20" s="461" t="s">
        <v>168</v>
      </c>
      <c r="C20" s="462" t="s">
        <v>168</v>
      </c>
      <c r="D20" s="462" t="s">
        <v>168</v>
      </c>
      <c r="E20" s="462" t="s">
        <v>168</v>
      </c>
      <c r="F20" s="449">
        <v>0.13254483258459604</v>
      </c>
      <c r="G20" s="449">
        <v>0.10801808232215084</v>
      </c>
      <c r="H20" s="454">
        <v>0.10570390591326123</v>
      </c>
      <c r="I20" s="461" t="s">
        <v>168</v>
      </c>
      <c r="J20" s="462" t="s">
        <v>168</v>
      </c>
      <c r="K20" s="462" t="s">
        <v>168</v>
      </c>
      <c r="L20" s="462" t="s">
        <v>168</v>
      </c>
      <c r="M20" s="449">
        <v>0.18112465775864087</v>
      </c>
      <c r="N20" s="449">
        <v>0.13873049837168017</v>
      </c>
      <c r="O20" s="454">
        <v>0.14379703822346501</v>
      </c>
      <c r="P20" s="461" t="s">
        <v>168</v>
      </c>
      <c r="Q20" s="462" t="s">
        <v>168</v>
      </c>
      <c r="R20" s="462" t="s">
        <v>168</v>
      </c>
      <c r="S20" s="462" t="s">
        <v>168</v>
      </c>
      <c r="T20" s="449">
        <v>5.8893650838702356E-2</v>
      </c>
      <c r="U20" s="449">
        <v>6.055871470183917E-2</v>
      </c>
      <c r="V20" s="449">
        <v>5.3128148758816524E-2</v>
      </c>
    </row>
    <row r="21" spans="1:22" ht="36">
      <c r="A21" s="26" t="s">
        <v>252</v>
      </c>
      <c r="B21" s="463" t="s">
        <v>168</v>
      </c>
      <c r="C21" s="464" t="s">
        <v>168</v>
      </c>
      <c r="D21" s="464" t="s">
        <v>168</v>
      </c>
      <c r="E21" s="464" t="s">
        <v>168</v>
      </c>
      <c r="F21" s="457">
        <v>1.2656621460418447</v>
      </c>
      <c r="G21" s="456">
        <v>1.0951701165833927</v>
      </c>
      <c r="H21" s="458">
        <v>1.3177069436177418</v>
      </c>
      <c r="I21" s="463" t="s">
        <v>168</v>
      </c>
      <c r="J21" s="464" t="s">
        <v>168</v>
      </c>
      <c r="K21" s="464" t="s">
        <v>168</v>
      </c>
      <c r="L21" s="464" t="s">
        <v>168</v>
      </c>
      <c r="M21" s="457">
        <v>1.5500900943065079</v>
      </c>
      <c r="N21" s="456">
        <v>1.3320479208060476</v>
      </c>
      <c r="O21" s="458">
        <v>1.6153938047811411</v>
      </c>
      <c r="P21" s="463" t="s">
        <v>168</v>
      </c>
      <c r="Q21" s="464" t="s">
        <v>168</v>
      </c>
      <c r="R21" s="464" t="s">
        <v>168</v>
      </c>
      <c r="S21" s="464" t="s">
        <v>168</v>
      </c>
      <c r="T21" s="457">
        <v>0.83444498055799954</v>
      </c>
      <c r="U21" s="456">
        <v>0.72912692501014353</v>
      </c>
      <c r="V21" s="457">
        <v>0.90684253915910962</v>
      </c>
    </row>
    <row r="22" spans="1:22">
      <c r="A22" s="93" t="s">
        <v>1</v>
      </c>
      <c r="B22" s="465" t="s">
        <v>168</v>
      </c>
      <c r="C22" s="466" t="s">
        <v>168</v>
      </c>
      <c r="D22" s="466" t="s">
        <v>168</v>
      </c>
      <c r="E22" s="466" t="s">
        <v>168</v>
      </c>
      <c r="F22" s="459">
        <v>1.7515658620913317</v>
      </c>
      <c r="G22" s="459">
        <v>1.4715679276707114</v>
      </c>
      <c r="H22" s="460">
        <v>1.5673426243303707</v>
      </c>
      <c r="I22" s="465" t="s">
        <v>168</v>
      </c>
      <c r="J22" s="466" t="s">
        <v>168</v>
      </c>
      <c r="K22" s="466" t="s">
        <v>168</v>
      </c>
      <c r="L22" s="466" t="s">
        <v>168</v>
      </c>
      <c r="M22" s="459">
        <v>0.92387616128050909</v>
      </c>
      <c r="N22" s="459">
        <v>0.63134133581010377</v>
      </c>
      <c r="O22" s="460">
        <v>0.67695221071354295</v>
      </c>
      <c r="P22" s="465" t="s">
        <v>168</v>
      </c>
      <c r="Q22" s="466" t="s">
        <v>168</v>
      </c>
      <c r="R22" s="466" t="s">
        <v>168</v>
      </c>
      <c r="S22" s="466" t="s">
        <v>168</v>
      </c>
      <c r="T22" s="459">
        <v>3.0064144410070104</v>
      </c>
      <c r="U22" s="459">
        <v>2.7699556104621235</v>
      </c>
      <c r="V22" s="459">
        <v>2.7962504961680561</v>
      </c>
    </row>
    <row r="23" spans="1:22" ht="13.5" customHeight="1">
      <c r="A23" s="768" t="s">
        <v>379</v>
      </c>
      <c r="B23" s="768"/>
      <c r="C23" s="768"/>
      <c r="D23" s="768"/>
      <c r="E23" s="768"/>
      <c r="F23" s="768"/>
      <c r="G23" s="768"/>
      <c r="H23" s="768"/>
      <c r="I23" s="768"/>
      <c r="J23" s="768"/>
      <c r="K23" s="768"/>
      <c r="L23" s="768"/>
      <c r="M23" s="768"/>
      <c r="N23" s="768"/>
      <c r="O23" s="768"/>
      <c r="P23" s="768"/>
      <c r="Q23" s="768"/>
      <c r="R23" s="768"/>
      <c r="S23" s="768"/>
      <c r="T23" s="768"/>
      <c r="U23" s="159"/>
      <c r="V23" s="159"/>
    </row>
    <row r="24" spans="1:22">
      <c r="A24" s="768" t="s">
        <v>377</v>
      </c>
      <c r="B24" s="768"/>
      <c r="C24" s="768"/>
      <c r="D24" s="768"/>
      <c r="E24" s="768"/>
      <c r="F24" s="768"/>
      <c r="G24" s="768"/>
      <c r="H24" s="768"/>
      <c r="I24" s="768"/>
      <c r="J24" s="768"/>
      <c r="K24" s="768"/>
      <c r="L24" s="768"/>
      <c r="M24" s="768"/>
      <c r="N24" s="768"/>
      <c r="O24" s="768"/>
      <c r="P24" s="768"/>
      <c r="Q24" s="768"/>
      <c r="R24" s="768"/>
      <c r="S24" s="768"/>
      <c r="T24" s="768"/>
      <c r="U24" s="159"/>
      <c r="V24" s="159"/>
    </row>
    <row r="25" spans="1:22" ht="12.75" customHeight="1">
      <c r="A25" s="768" t="s">
        <v>378</v>
      </c>
      <c r="B25" s="768"/>
      <c r="C25" s="768"/>
      <c r="D25" s="768"/>
      <c r="E25" s="768"/>
      <c r="F25" s="768"/>
      <c r="G25" s="768"/>
      <c r="H25" s="768"/>
      <c r="I25" s="768"/>
      <c r="J25" s="768"/>
      <c r="K25" s="768"/>
      <c r="L25" s="768"/>
      <c r="M25" s="768"/>
      <c r="N25" s="768"/>
      <c r="O25" s="768"/>
      <c r="P25" s="768"/>
      <c r="Q25" s="768"/>
      <c r="R25" s="768"/>
      <c r="S25" s="768"/>
      <c r="T25" s="768"/>
      <c r="U25" s="159"/>
      <c r="V25" s="159"/>
    </row>
    <row r="26" spans="1:22" ht="12.75" customHeight="1">
      <c r="A26" s="768" t="s">
        <v>223</v>
      </c>
      <c r="B26" s="768"/>
      <c r="C26" s="768"/>
      <c r="D26" s="768"/>
      <c r="E26" s="768"/>
      <c r="F26" s="768"/>
      <c r="G26" s="768"/>
      <c r="H26" s="768"/>
      <c r="I26" s="768"/>
      <c r="J26" s="768"/>
      <c r="K26" s="768"/>
      <c r="L26" s="768"/>
      <c r="M26" s="768"/>
      <c r="N26" s="768"/>
      <c r="O26" s="768"/>
      <c r="P26" s="768"/>
      <c r="Q26" s="768"/>
      <c r="R26" s="768"/>
      <c r="S26" s="768"/>
      <c r="T26" s="768"/>
      <c r="U26" s="159"/>
      <c r="V26" s="159"/>
    </row>
  </sheetData>
  <mergeCells count="11">
    <mergeCell ref="A26:T26"/>
    <mergeCell ref="A3:A5"/>
    <mergeCell ref="A25:T25"/>
    <mergeCell ref="B3:H3"/>
    <mergeCell ref="B5:V5"/>
    <mergeCell ref="A14:V14"/>
    <mergeCell ref="A2:V2"/>
    <mergeCell ref="I3:O3"/>
    <mergeCell ref="P3:V3"/>
    <mergeCell ref="A23:T23"/>
    <mergeCell ref="A24:T24"/>
  </mergeCells>
  <phoneticPr fontId="15"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pageSetUpPr fitToPage="1"/>
  </sheetPr>
  <dimension ref="A1:W16"/>
  <sheetViews>
    <sheetView zoomScaleNormal="100" workbookViewId="0">
      <selection sqref="A1:B1"/>
    </sheetView>
  </sheetViews>
  <sheetFormatPr baseColWidth="10" defaultRowHeight="12.75"/>
  <cols>
    <col min="1" max="1" width="39.42578125" customWidth="1"/>
    <col min="2" max="5" width="14.42578125" customWidth="1"/>
  </cols>
  <sheetData>
    <row r="1" spans="1:23" ht="30.75" customHeight="1">
      <c r="A1" s="744" t="s">
        <v>259</v>
      </c>
      <c r="B1" s="744"/>
    </row>
    <row r="2" spans="1:23" s="7" customFormat="1" ht="27" customHeight="1">
      <c r="A2" s="760" t="s">
        <v>463</v>
      </c>
      <c r="B2" s="760"/>
      <c r="C2" s="760"/>
      <c r="D2" s="760"/>
      <c r="E2" s="760"/>
      <c r="F2" s="215"/>
      <c r="G2" s="215"/>
      <c r="H2" s="215"/>
      <c r="I2" s="215"/>
      <c r="J2" s="215"/>
      <c r="K2" s="215"/>
      <c r="L2" s="215"/>
      <c r="M2" s="215"/>
      <c r="N2" s="215"/>
      <c r="O2" s="215"/>
      <c r="P2" s="215"/>
      <c r="Q2" s="215"/>
      <c r="R2" s="215"/>
      <c r="S2" s="215"/>
    </row>
    <row r="3" spans="1:23" ht="14.25" customHeight="1">
      <c r="A3" s="908" t="s">
        <v>249</v>
      </c>
      <c r="B3" s="753">
        <v>2012</v>
      </c>
      <c r="C3" s="747"/>
      <c r="D3" s="747"/>
      <c r="E3" s="747"/>
      <c r="F3" s="56"/>
      <c r="G3" s="56"/>
      <c r="H3" s="56"/>
      <c r="I3" s="56"/>
      <c r="J3" s="56"/>
      <c r="K3" s="56"/>
      <c r="L3" s="56"/>
      <c r="M3" s="56"/>
      <c r="N3" s="56"/>
      <c r="O3" s="56"/>
      <c r="P3" s="56"/>
      <c r="Q3" s="56"/>
      <c r="R3" s="56"/>
      <c r="S3" s="56"/>
    </row>
    <row r="4" spans="1:23" ht="24.75" customHeight="1">
      <c r="A4" s="909"/>
      <c r="B4" s="91" t="s">
        <v>35</v>
      </c>
      <c r="C4" s="91" t="s">
        <v>36</v>
      </c>
      <c r="D4" s="91" t="s">
        <v>37</v>
      </c>
      <c r="E4" s="271" t="s">
        <v>10</v>
      </c>
    </row>
    <row r="5" spans="1:23">
      <c r="A5" s="910"/>
      <c r="B5" s="907" t="s">
        <v>178</v>
      </c>
      <c r="C5" s="810"/>
      <c r="D5" s="810"/>
      <c r="E5" s="810"/>
    </row>
    <row r="6" spans="1:23" ht="12.75" customHeight="1">
      <c r="A6" s="26" t="s">
        <v>225</v>
      </c>
      <c r="B6" s="275">
        <v>86.584837171382532</v>
      </c>
      <c r="C6" s="275">
        <v>11.563322959061527</v>
      </c>
      <c r="D6" s="275">
        <v>1.3704391487489405</v>
      </c>
      <c r="E6" s="276">
        <v>0.48140072080699325</v>
      </c>
    </row>
    <row r="7" spans="1:23" ht="12.75" customHeight="1">
      <c r="A7" s="92" t="s">
        <v>276</v>
      </c>
      <c r="B7" s="277">
        <v>54.947166186359276</v>
      </c>
      <c r="C7" s="278">
        <v>37.796189561319245</v>
      </c>
      <c r="D7" s="278">
        <v>5.5715658021133523</v>
      </c>
      <c r="E7" s="279">
        <v>1.6850784502081333</v>
      </c>
    </row>
    <row r="8" spans="1:23" ht="12.75" customHeight="1">
      <c r="A8" s="272" t="s">
        <v>277</v>
      </c>
      <c r="B8" s="280">
        <v>67.302772945871283</v>
      </c>
      <c r="C8" s="281">
        <v>28.880589378901057</v>
      </c>
      <c r="D8" s="281">
        <v>3.1592141614652616</v>
      </c>
      <c r="E8" s="282">
        <v>0.6574235137624066</v>
      </c>
    </row>
    <row r="9" spans="1:23" ht="12.75" customHeight="1">
      <c r="A9" s="92" t="s">
        <v>292</v>
      </c>
      <c r="B9" s="283">
        <v>49.150507294230657</v>
      </c>
      <c r="C9" s="283">
        <v>42.438614396349884</v>
      </c>
      <c r="D9" s="283">
        <v>6.9340217326049114</v>
      </c>
      <c r="E9" s="284">
        <v>1.4768565768145523</v>
      </c>
    </row>
    <row r="10" spans="1:23" ht="12.75" customHeight="1">
      <c r="A10" s="273" t="s">
        <v>293</v>
      </c>
      <c r="B10" s="281">
        <v>9.1944801026957634</v>
      </c>
      <c r="C10" s="281">
        <v>48.154685494223365</v>
      </c>
      <c r="D10" s="281">
        <v>27.719833119383825</v>
      </c>
      <c r="E10" s="282">
        <v>14.931001283697048</v>
      </c>
    </row>
    <row r="11" spans="1:23" ht="12.75" customHeight="1">
      <c r="A11" s="274" t="s">
        <v>38</v>
      </c>
      <c r="B11" s="285">
        <v>48.37002791158816</v>
      </c>
      <c r="C11" s="285">
        <v>41.181985710128998</v>
      </c>
      <c r="D11" s="285">
        <v>8.2851077128662727</v>
      </c>
      <c r="E11" s="286">
        <v>2.1628786654165721</v>
      </c>
    </row>
    <row r="12" spans="1:23" ht="12.75" customHeight="1">
      <c r="A12" s="905" t="s">
        <v>453</v>
      </c>
      <c r="B12" s="905"/>
      <c r="C12" s="905"/>
      <c r="D12" s="905"/>
      <c r="E12" s="905"/>
      <c r="F12" s="159"/>
      <c r="G12" s="159"/>
      <c r="H12" s="159"/>
      <c r="I12" s="159"/>
      <c r="J12" s="159"/>
      <c r="K12" s="159"/>
      <c r="L12" s="159"/>
      <c r="M12" s="159"/>
      <c r="N12" s="159"/>
      <c r="O12" s="159"/>
      <c r="P12" s="159"/>
      <c r="Q12" s="159"/>
      <c r="R12" s="159"/>
      <c r="S12" s="159"/>
      <c r="T12" s="159"/>
      <c r="U12" s="159"/>
      <c r="V12" s="159"/>
      <c r="W12" s="159"/>
    </row>
    <row r="13" spans="1:23">
      <c r="A13" s="905" t="s">
        <v>377</v>
      </c>
      <c r="B13" s="905"/>
      <c r="C13" s="905"/>
      <c r="D13" s="905"/>
      <c r="E13" s="905"/>
      <c r="F13" s="159"/>
      <c r="G13" s="159"/>
      <c r="H13" s="159"/>
      <c r="I13" s="159"/>
      <c r="J13" s="159"/>
      <c r="K13" s="159"/>
      <c r="L13" s="159"/>
      <c r="M13" s="159"/>
      <c r="N13" s="159"/>
      <c r="O13" s="159"/>
      <c r="P13" s="159"/>
      <c r="Q13" s="159"/>
      <c r="R13" s="159"/>
      <c r="S13" s="159"/>
      <c r="T13" s="159"/>
      <c r="U13" s="159"/>
      <c r="V13" s="159"/>
      <c r="W13" s="159"/>
    </row>
    <row r="14" spans="1:23" ht="24" customHeight="1">
      <c r="A14" s="906" t="s">
        <v>378</v>
      </c>
      <c r="B14" s="906"/>
      <c r="C14" s="906"/>
      <c r="D14" s="906"/>
      <c r="E14" s="906"/>
      <c r="F14" s="159"/>
      <c r="G14" s="159"/>
      <c r="H14" s="159"/>
      <c r="I14" s="159"/>
      <c r="J14" s="159"/>
      <c r="K14" s="159"/>
      <c r="L14" s="159"/>
      <c r="M14" s="159"/>
      <c r="N14" s="159"/>
      <c r="O14" s="159"/>
      <c r="P14" s="159"/>
      <c r="Q14" s="159"/>
      <c r="R14" s="159"/>
      <c r="S14" s="159"/>
      <c r="T14" s="159"/>
      <c r="U14" s="159"/>
      <c r="V14" s="159"/>
      <c r="W14" s="159"/>
    </row>
    <row r="15" spans="1:23" ht="12.75" customHeight="1">
      <c r="A15" s="905" t="s">
        <v>380</v>
      </c>
      <c r="B15" s="905"/>
      <c r="C15" s="905"/>
      <c r="D15" s="905"/>
      <c r="E15" s="905"/>
      <c r="F15" s="159"/>
      <c r="G15" s="159"/>
      <c r="H15" s="159"/>
      <c r="I15" s="159"/>
      <c r="J15" s="159"/>
      <c r="K15" s="159"/>
      <c r="L15" s="159"/>
      <c r="M15" s="159"/>
      <c r="N15" s="159"/>
      <c r="O15" s="159"/>
      <c r="P15" s="159"/>
      <c r="Q15" s="159"/>
      <c r="R15" s="159"/>
      <c r="S15" s="159"/>
      <c r="T15" s="159"/>
      <c r="U15" s="159"/>
      <c r="V15" s="159"/>
      <c r="W15" s="159"/>
    </row>
    <row r="16" spans="1:23">
      <c r="A16" s="905" t="s">
        <v>223</v>
      </c>
      <c r="B16" s="905"/>
      <c r="C16" s="905"/>
      <c r="D16" s="905"/>
      <c r="E16" s="905"/>
    </row>
  </sheetData>
  <mergeCells count="10">
    <mergeCell ref="A1:B1"/>
    <mergeCell ref="A12:E12"/>
    <mergeCell ref="A13:E13"/>
    <mergeCell ref="A14:E14"/>
    <mergeCell ref="A16:E16"/>
    <mergeCell ref="A15:E15"/>
    <mergeCell ref="A2:E2"/>
    <mergeCell ref="B3:E3"/>
    <mergeCell ref="B5:E5"/>
    <mergeCell ref="A3:A5"/>
  </mergeCells>
  <phoneticPr fontId="42"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91" orientation="portrait" r:id="rId1"/>
  <headerFooter scaleWithDoc="0">
    <oddHeader>&amp;CBildungsbericht 2014 - (Web-)Tabellen F2</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pageSetUpPr fitToPage="1"/>
  </sheetPr>
  <dimension ref="A1:U19"/>
  <sheetViews>
    <sheetView zoomScaleNormal="100" workbookViewId="0">
      <selection sqref="A1:B1"/>
    </sheetView>
  </sheetViews>
  <sheetFormatPr baseColWidth="10" defaultRowHeight="12.75"/>
  <cols>
    <col min="1" max="1" width="20.7109375" customWidth="1"/>
    <col min="2" max="10" width="12.5703125" customWidth="1"/>
  </cols>
  <sheetData>
    <row r="1" spans="1:21" ht="24.75" customHeight="1">
      <c r="A1" s="744" t="s">
        <v>259</v>
      </c>
      <c r="B1" s="744"/>
    </row>
    <row r="2" spans="1:21" s="7" customFormat="1" ht="21" customHeight="1">
      <c r="A2" s="760" t="s">
        <v>462</v>
      </c>
      <c r="B2" s="760"/>
      <c r="C2" s="760"/>
      <c r="D2" s="760"/>
      <c r="E2" s="760"/>
      <c r="F2" s="760"/>
      <c r="G2" s="760"/>
      <c r="H2" s="760"/>
      <c r="I2" s="760"/>
      <c r="J2" s="760"/>
      <c r="K2" s="215"/>
      <c r="L2" s="215"/>
      <c r="M2" s="215"/>
      <c r="N2" s="215"/>
      <c r="O2" s="215"/>
      <c r="P2" s="215"/>
      <c r="Q2" s="215"/>
      <c r="R2" s="215"/>
      <c r="S2" s="215"/>
      <c r="T2" s="215"/>
      <c r="U2" s="215"/>
    </row>
    <row r="3" spans="1:21">
      <c r="A3" s="747" t="s">
        <v>3</v>
      </c>
      <c r="B3" s="753">
        <v>2010</v>
      </c>
      <c r="C3" s="747"/>
      <c r="D3" s="913"/>
      <c r="E3" s="911">
        <v>2011</v>
      </c>
      <c r="F3" s="747"/>
      <c r="G3" s="747"/>
      <c r="H3" s="911">
        <v>2012</v>
      </c>
      <c r="I3" s="747"/>
      <c r="J3" s="747"/>
    </row>
    <row r="4" spans="1:21" ht="98.25" customHeight="1">
      <c r="A4" s="748"/>
      <c r="B4" s="91" t="s">
        <v>114</v>
      </c>
      <c r="C4" s="91" t="s">
        <v>115</v>
      </c>
      <c r="D4" s="91" t="s">
        <v>116</v>
      </c>
      <c r="E4" s="91" t="s">
        <v>117</v>
      </c>
      <c r="F4" s="91" t="s">
        <v>118</v>
      </c>
      <c r="G4" s="271" t="s">
        <v>119</v>
      </c>
      <c r="H4" s="91" t="s">
        <v>117</v>
      </c>
      <c r="I4" s="91" t="s">
        <v>118</v>
      </c>
      <c r="J4" s="271" t="s">
        <v>119</v>
      </c>
    </row>
    <row r="5" spans="1:21">
      <c r="A5" s="749"/>
      <c r="B5" s="470" t="s">
        <v>177</v>
      </c>
      <c r="C5" s="912" t="s">
        <v>178</v>
      </c>
      <c r="D5" s="912"/>
      <c r="E5" s="470" t="s">
        <v>177</v>
      </c>
      <c r="F5" s="912" t="s">
        <v>178</v>
      </c>
      <c r="G5" s="907"/>
      <c r="H5" s="470" t="s">
        <v>177</v>
      </c>
      <c r="I5" s="912" t="s">
        <v>178</v>
      </c>
      <c r="J5" s="907"/>
    </row>
    <row r="6" spans="1:21" ht="13.5">
      <c r="A6" s="26" t="s">
        <v>112</v>
      </c>
      <c r="B6" s="493">
        <v>8800</v>
      </c>
      <c r="C6" s="506">
        <v>100</v>
      </c>
      <c r="D6" s="506">
        <v>100</v>
      </c>
      <c r="E6" s="493">
        <v>12000</v>
      </c>
      <c r="F6" s="506">
        <v>100</v>
      </c>
      <c r="G6" s="506">
        <v>100</v>
      </c>
      <c r="H6" s="493">
        <v>12300</v>
      </c>
      <c r="I6" s="506">
        <v>100</v>
      </c>
      <c r="J6" s="510">
        <v>100</v>
      </c>
    </row>
    <row r="7" spans="1:21" ht="13.5">
      <c r="A7" s="214" t="s">
        <v>113</v>
      </c>
      <c r="B7" s="495"/>
      <c r="C7" s="507">
        <v>79.099999999999994</v>
      </c>
      <c r="D7" s="507">
        <v>93.9</v>
      </c>
      <c r="E7" s="495"/>
      <c r="F7" s="507">
        <v>82.8</v>
      </c>
      <c r="G7" s="507">
        <v>93.8</v>
      </c>
      <c r="H7" s="495"/>
      <c r="I7" s="507">
        <v>77.400000000000006</v>
      </c>
      <c r="J7" s="511">
        <v>92.8</v>
      </c>
    </row>
    <row r="8" spans="1:21">
      <c r="A8" s="672" t="s">
        <v>212</v>
      </c>
      <c r="B8" s="498"/>
      <c r="C8" s="508"/>
      <c r="D8" s="508"/>
      <c r="E8" s="498"/>
      <c r="F8" s="508"/>
      <c r="G8" s="508"/>
      <c r="H8" s="498"/>
      <c r="I8" s="508"/>
      <c r="J8" s="512"/>
    </row>
    <row r="9" spans="1:21">
      <c r="A9" s="673" t="s">
        <v>250</v>
      </c>
      <c r="B9" s="499">
        <v>1700</v>
      </c>
      <c r="C9" s="507">
        <v>19.458295557570263</v>
      </c>
      <c r="D9" s="507">
        <v>59.5</v>
      </c>
      <c r="E9" s="499">
        <v>2300</v>
      </c>
      <c r="F9" s="507">
        <v>19.156546331725171</v>
      </c>
      <c r="G9" s="507">
        <v>59.7</v>
      </c>
      <c r="H9" s="499">
        <v>2300</v>
      </c>
      <c r="I9" s="507">
        <v>18.7</v>
      </c>
      <c r="J9" s="511">
        <v>57.6</v>
      </c>
    </row>
    <row r="10" spans="1:21">
      <c r="A10" s="672" t="s">
        <v>224</v>
      </c>
      <c r="B10" s="500">
        <v>2800</v>
      </c>
      <c r="C10" s="506">
        <v>31.255666364460559</v>
      </c>
      <c r="D10" s="506">
        <v>32.6</v>
      </c>
      <c r="E10" s="500">
        <v>4100</v>
      </c>
      <c r="F10" s="506">
        <v>33.98768923639993</v>
      </c>
      <c r="G10" s="506">
        <v>32.200000000000003</v>
      </c>
      <c r="H10" s="500">
        <v>4200</v>
      </c>
      <c r="I10" s="506">
        <v>34.4</v>
      </c>
      <c r="J10" s="513">
        <v>33.5</v>
      </c>
    </row>
    <row r="11" spans="1:21">
      <c r="A11" s="214" t="s">
        <v>151</v>
      </c>
      <c r="B11" s="499">
        <v>2500</v>
      </c>
      <c r="C11" s="507">
        <v>28.354487760652763</v>
      </c>
      <c r="D11" s="507">
        <v>1.9</v>
      </c>
      <c r="E11" s="499">
        <v>3600</v>
      </c>
      <c r="F11" s="507">
        <v>29.662285809349527</v>
      </c>
      <c r="G11" s="507">
        <v>1.8</v>
      </c>
      <c r="H11" s="499">
        <v>3000</v>
      </c>
      <c r="I11" s="507">
        <v>24.3</v>
      </c>
      <c r="J11" s="511">
        <v>1.7</v>
      </c>
    </row>
    <row r="12" spans="1:21" ht="13.5">
      <c r="A12" s="354" t="s">
        <v>2</v>
      </c>
      <c r="B12" s="502"/>
      <c r="C12" s="506">
        <v>20.9</v>
      </c>
      <c r="D12" s="506">
        <v>6.1</v>
      </c>
      <c r="E12" s="502"/>
      <c r="F12" s="506">
        <v>17.193478622525372</v>
      </c>
      <c r="G12" s="506">
        <v>6.2</v>
      </c>
      <c r="H12" s="502"/>
      <c r="I12" s="506">
        <v>22.6</v>
      </c>
      <c r="J12" s="513">
        <v>7.2</v>
      </c>
    </row>
    <row r="13" spans="1:21">
      <c r="A13" s="674" t="s">
        <v>212</v>
      </c>
      <c r="B13" s="503"/>
      <c r="C13" s="507"/>
      <c r="D13" s="507"/>
      <c r="E13" s="503"/>
      <c r="F13" s="507"/>
      <c r="G13" s="507"/>
      <c r="H13" s="503"/>
      <c r="I13" s="507"/>
      <c r="J13" s="511"/>
    </row>
    <row r="14" spans="1:21">
      <c r="A14" s="675" t="s">
        <v>250</v>
      </c>
      <c r="B14" s="493">
        <v>500</v>
      </c>
      <c r="C14" s="506">
        <v>5</v>
      </c>
      <c r="D14" s="506">
        <v>0.8</v>
      </c>
      <c r="E14" s="493">
        <v>500</v>
      </c>
      <c r="F14" s="506">
        <v>3.8263184162368993</v>
      </c>
      <c r="G14" s="506">
        <v>0.8</v>
      </c>
      <c r="H14" s="493">
        <v>500</v>
      </c>
      <c r="I14" s="506">
        <v>4</v>
      </c>
      <c r="J14" s="513">
        <v>0.9</v>
      </c>
    </row>
    <row r="15" spans="1:21">
      <c r="A15" s="674" t="s">
        <v>224</v>
      </c>
      <c r="B15" s="504">
        <v>600</v>
      </c>
      <c r="C15" s="507">
        <v>6.3</v>
      </c>
      <c r="D15" s="507">
        <v>3.6</v>
      </c>
      <c r="E15" s="504">
        <v>800</v>
      </c>
      <c r="F15" s="507">
        <v>6.3</v>
      </c>
      <c r="G15" s="507">
        <v>4.4000000000000004</v>
      </c>
      <c r="H15" s="504">
        <v>900</v>
      </c>
      <c r="I15" s="507">
        <v>7.7</v>
      </c>
      <c r="J15" s="511">
        <v>4.7</v>
      </c>
    </row>
    <row r="16" spans="1:21">
      <c r="A16" s="492" t="s">
        <v>152</v>
      </c>
      <c r="B16" s="505">
        <v>800</v>
      </c>
      <c r="C16" s="509">
        <v>9.5</v>
      </c>
      <c r="D16" s="509">
        <v>1.6</v>
      </c>
      <c r="E16" s="505">
        <v>800</v>
      </c>
      <c r="F16" s="509">
        <v>7</v>
      </c>
      <c r="G16" s="509">
        <v>1</v>
      </c>
      <c r="H16" s="505">
        <v>1300</v>
      </c>
      <c r="I16" s="509">
        <v>10.9</v>
      </c>
      <c r="J16" s="514">
        <v>1.6</v>
      </c>
    </row>
    <row r="17" spans="1:7">
      <c r="A17" s="490" t="s">
        <v>417</v>
      </c>
      <c r="B17" s="184"/>
      <c r="C17" s="184"/>
      <c r="D17" s="184"/>
      <c r="E17" s="184"/>
      <c r="F17" s="184"/>
      <c r="G17" s="184"/>
    </row>
    <row r="18" spans="1:7">
      <c r="A18" s="491" t="s">
        <v>381</v>
      </c>
      <c r="B18" s="184"/>
      <c r="C18" s="184"/>
      <c r="D18" s="184"/>
      <c r="E18" s="184"/>
      <c r="F18" s="184"/>
      <c r="G18" s="184"/>
    </row>
    <row r="19" spans="1:7">
      <c r="A19" s="491" t="s">
        <v>150</v>
      </c>
      <c r="B19" s="184"/>
      <c r="C19" s="184"/>
      <c r="D19" s="184"/>
      <c r="E19" s="184"/>
      <c r="F19" s="184"/>
      <c r="G19" s="184"/>
    </row>
  </sheetData>
  <mergeCells count="9">
    <mergeCell ref="H3:J3"/>
    <mergeCell ref="I5:J5"/>
    <mergeCell ref="A1:B1"/>
    <mergeCell ref="A3:A5"/>
    <mergeCell ref="C5:D5"/>
    <mergeCell ref="F5:G5"/>
    <mergeCell ref="B3:D3"/>
    <mergeCell ref="E3:G3"/>
    <mergeCell ref="A2:J2"/>
  </mergeCells>
  <phoneticPr fontId="42"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pageSetUpPr fitToPage="1"/>
  </sheetPr>
  <dimension ref="A1:J37"/>
  <sheetViews>
    <sheetView zoomScaleNormal="100" workbookViewId="0"/>
  </sheetViews>
  <sheetFormatPr baseColWidth="10" defaultColWidth="10.85546875" defaultRowHeight="12.75"/>
  <cols>
    <col min="1" max="1" width="37.42578125" customWidth="1"/>
    <col min="2" max="3" width="22.85546875" customWidth="1"/>
    <col min="4" max="5" width="12.85546875" customWidth="1"/>
    <col min="6" max="6" width="13.42578125" style="29" bestFit="1" customWidth="1"/>
    <col min="7" max="16384" width="10.85546875" style="29"/>
  </cols>
  <sheetData>
    <row r="1" spans="1:10" ht="25.5" customHeight="1">
      <c r="A1" s="4" t="s">
        <v>259</v>
      </c>
    </row>
    <row r="2" spans="1:10" ht="29.25" customHeight="1">
      <c r="A2" s="760" t="s">
        <v>495</v>
      </c>
      <c r="B2" s="760"/>
      <c r="C2" s="760"/>
      <c r="D2" s="760"/>
      <c r="E2" s="760"/>
    </row>
    <row r="3" spans="1:10" ht="45" customHeight="1">
      <c r="A3" s="754" t="s">
        <v>382</v>
      </c>
      <c r="B3" s="80" t="s">
        <v>354</v>
      </c>
      <c r="C3" s="115" t="s">
        <v>355</v>
      </c>
      <c r="D3" s="656" t="s">
        <v>426</v>
      </c>
      <c r="E3" s="655" t="s">
        <v>478</v>
      </c>
      <c r="F3" s="28"/>
      <c r="G3" s="163"/>
      <c r="H3"/>
      <c r="I3"/>
    </row>
    <row r="4" spans="1:10" ht="12.75" customHeight="1">
      <c r="A4" s="756"/>
      <c r="B4" s="809" t="s">
        <v>554</v>
      </c>
      <c r="C4" s="810"/>
      <c r="D4" s="914" t="s">
        <v>177</v>
      </c>
      <c r="E4" s="915"/>
      <c r="F4" s="28"/>
      <c r="G4" s="53"/>
      <c r="H4" s="78"/>
      <c r="I4"/>
    </row>
    <row r="5" spans="1:10" ht="12.75" customHeight="1">
      <c r="A5" s="884" t="s">
        <v>253</v>
      </c>
      <c r="B5" s="884"/>
      <c r="C5" s="884"/>
      <c r="D5" s="884"/>
      <c r="E5" s="884"/>
      <c r="F5" s="28"/>
      <c r="G5" s="53"/>
      <c r="H5" s="78"/>
      <c r="I5"/>
    </row>
    <row r="6" spans="1:10" ht="24">
      <c r="A6" s="315" t="s">
        <v>356</v>
      </c>
      <c r="B6" s="433" t="s">
        <v>476</v>
      </c>
      <c r="C6" s="434">
        <v>42</v>
      </c>
      <c r="D6" s="430">
        <v>1719</v>
      </c>
      <c r="E6" s="430">
        <v>85</v>
      </c>
      <c r="F6" s="36"/>
    </row>
    <row r="7" spans="1:10">
      <c r="A7" s="393" t="s">
        <v>121</v>
      </c>
      <c r="B7" s="435"/>
      <c r="C7" s="436"/>
      <c r="D7" s="431"/>
      <c r="E7" s="431"/>
      <c r="F7" s="36"/>
    </row>
    <row r="8" spans="1:10" ht="24">
      <c r="A8" s="392" t="s">
        <v>475</v>
      </c>
      <c r="B8" s="433" t="s">
        <v>479</v>
      </c>
      <c r="C8" s="434">
        <v>27</v>
      </c>
      <c r="D8" s="430">
        <v>382</v>
      </c>
      <c r="E8" s="430">
        <v>1</v>
      </c>
      <c r="F8" s="36"/>
    </row>
    <row r="9" spans="1:10">
      <c r="A9" s="394" t="s">
        <v>383</v>
      </c>
      <c r="B9" s="435" t="s">
        <v>480</v>
      </c>
      <c r="C9" s="436">
        <v>40</v>
      </c>
      <c r="D9" s="431">
        <v>779</v>
      </c>
      <c r="E9" s="431">
        <v>1</v>
      </c>
      <c r="F9" s="36"/>
    </row>
    <row r="10" spans="1:10">
      <c r="A10" s="392" t="s">
        <v>359</v>
      </c>
      <c r="B10" s="433" t="s">
        <v>481</v>
      </c>
      <c r="C10" s="434">
        <v>52</v>
      </c>
      <c r="D10" s="430">
        <v>446</v>
      </c>
      <c r="E10" s="430">
        <v>2</v>
      </c>
      <c r="F10" s="36"/>
    </row>
    <row r="11" spans="1:10" ht="12" customHeight="1">
      <c r="A11" s="395" t="s">
        <v>360</v>
      </c>
      <c r="B11" s="437" t="s">
        <v>482</v>
      </c>
      <c r="C11" s="438">
        <v>75</v>
      </c>
      <c r="D11" s="432">
        <v>112</v>
      </c>
      <c r="E11" s="432" t="s">
        <v>266</v>
      </c>
      <c r="F11" s="36"/>
      <c r="G11" s="164"/>
      <c r="H11" s="164"/>
      <c r="I11" s="164"/>
      <c r="J11" s="164"/>
    </row>
    <row r="12" spans="1:10" ht="12" customHeight="1">
      <c r="A12" s="884" t="s">
        <v>260</v>
      </c>
      <c r="B12" s="884"/>
      <c r="C12" s="884"/>
      <c r="D12" s="884"/>
      <c r="E12" s="884"/>
      <c r="F12" s="36"/>
      <c r="G12" s="164"/>
      <c r="H12" s="164"/>
      <c r="I12" s="164"/>
      <c r="J12" s="164"/>
    </row>
    <row r="13" spans="1:10" ht="12.75" customHeight="1">
      <c r="A13" s="315" t="s">
        <v>357</v>
      </c>
      <c r="B13" s="433" t="s">
        <v>483</v>
      </c>
      <c r="C13" s="434">
        <v>31</v>
      </c>
      <c r="D13" s="430">
        <v>960</v>
      </c>
      <c r="E13" s="430">
        <v>48</v>
      </c>
      <c r="F13" s="36"/>
    </row>
    <row r="14" spans="1:10">
      <c r="A14" s="393" t="s">
        <v>121</v>
      </c>
      <c r="B14" s="435"/>
      <c r="C14" s="436"/>
      <c r="D14" s="431"/>
      <c r="E14" s="431"/>
      <c r="F14" s="36"/>
    </row>
    <row r="15" spans="1:10" ht="24">
      <c r="A15" s="392" t="s">
        <v>475</v>
      </c>
      <c r="B15" s="433" t="s">
        <v>484</v>
      </c>
      <c r="C15" s="434">
        <v>21</v>
      </c>
      <c r="D15" s="430">
        <v>437</v>
      </c>
      <c r="E15" s="430">
        <v>1</v>
      </c>
      <c r="F15" s="36"/>
    </row>
    <row r="16" spans="1:10">
      <c r="A16" s="394" t="s">
        <v>383</v>
      </c>
      <c r="B16" s="435" t="s">
        <v>485</v>
      </c>
      <c r="C16" s="436">
        <v>35</v>
      </c>
      <c r="D16" s="431">
        <v>322</v>
      </c>
      <c r="E16" s="431" t="s">
        <v>266</v>
      </c>
      <c r="F16" s="36"/>
    </row>
    <row r="17" spans="1:10">
      <c r="A17" s="392" t="s">
        <v>359</v>
      </c>
      <c r="B17" s="433" t="s">
        <v>486</v>
      </c>
      <c r="C17" s="434">
        <v>46</v>
      </c>
      <c r="D17" s="430">
        <v>154</v>
      </c>
      <c r="E17" s="430" t="s">
        <v>266</v>
      </c>
      <c r="F17" s="36"/>
    </row>
    <row r="18" spans="1:10" ht="12" customHeight="1">
      <c r="A18" s="395" t="s">
        <v>360</v>
      </c>
      <c r="B18" s="439" t="s">
        <v>269</v>
      </c>
      <c r="C18" s="440" t="s">
        <v>269</v>
      </c>
      <c r="D18" s="432" t="s">
        <v>269</v>
      </c>
      <c r="E18" s="432" t="s">
        <v>269</v>
      </c>
      <c r="F18" s="36"/>
      <c r="G18" s="164"/>
      <c r="H18" s="164"/>
      <c r="I18" s="164"/>
      <c r="J18" s="164"/>
    </row>
    <row r="19" spans="1:10" ht="12" customHeight="1">
      <c r="A19" s="884" t="s">
        <v>358</v>
      </c>
      <c r="B19" s="884"/>
      <c r="C19" s="884"/>
      <c r="D19" s="884"/>
      <c r="E19" s="884"/>
      <c r="F19" s="36"/>
      <c r="G19" s="164"/>
      <c r="H19" s="164"/>
      <c r="I19" s="164"/>
      <c r="J19" s="164"/>
    </row>
    <row r="20" spans="1:10" ht="12" customHeight="1">
      <c r="A20" s="33" t="s">
        <v>361</v>
      </c>
      <c r="B20" s="441" t="s">
        <v>487</v>
      </c>
      <c r="C20" s="442">
        <v>63</v>
      </c>
      <c r="D20" s="430">
        <v>180</v>
      </c>
      <c r="E20" s="430">
        <v>71</v>
      </c>
      <c r="F20" s="36"/>
      <c r="G20" s="164"/>
      <c r="H20" s="164"/>
      <c r="I20" s="164"/>
      <c r="J20" s="164"/>
    </row>
    <row r="21" spans="1:10">
      <c r="A21" s="393" t="s">
        <v>121</v>
      </c>
      <c r="B21" s="443"/>
      <c r="C21" s="444"/>
      <c r="D21" s="431"/>
      <c r="E21" s="431"/>
      <c r="F21" s="36"/>
    </row>
    <row r="22" spans="1:10" ht="24">
      <c r="A22" s="392" t="s">
        <v>475</v>
      </c>
      <c r="B22" s="445" t="s">
        <v>269</v>
      </c>
      <c r="C22" s="445" t="s">
        <v>269</v>
      </c>
      <c r="D22" s="430" t="s">
        <v>269</v>
      </c>
      <c r="E22" s="430" t="s">
        <v>269</v>
      </c>
      <c r="F22" s="36"/>
    </row>
    <row r="23" spans="1:10">
      <c r="A23" s="394" t="s">
        <v>383</v>
      </c>
      <c r="B23" s="443" t="str">
        <f>"(31) (6,5)"</f>
        <v>(31) (6,5)</v>
      </c>
      <c r="C23" s="443" t="str">
        <f>"(69)"</f>
        <v>(69)</v>
      </c>
      <c r="D23" s="431">
        <v>72</v>
      </c>
      <c r="E23" s="431" t="s">
        <v>266</v>
      </c>
      <c r="F23" s="36"/>
    </row>
    <row r="24" spans="1:10">
      <c r="A24" s="392" t="s">
        <v>359</v>
      </c>
      <c r="B24" s="445" t="str">
        <f>"(22) (6,0)"</f>
        <v>(22) (6,0)</v>
      </c>
      <c r="C24" s="445" t="str">
        <f>"(78)"</f>
        <v>(78)</v>
      </c>
      <c r="D24" s="430">
        <v>59</v>
      </c>
      <c r="E24" s="430" t="s">
        <v>266</v>
      </c>
      <c r="F24" s="36"/>
    </row>
    <row r="25" spans="1:10" ht="12" customHeight="1">
      <c r="A25" s="395" t="s">
        <v>360</v>
      </c>
      <c r="B25" s="446" t="s">
        <v>269</v>
      </c>
      <c r="C25" s="447" t="s">
        <v>269</v>
      </c>
      <c r="D25" s="432" t="s">
        <v>269</v>
      </c>
      <c r="E25" s="432" t="s">
        <v>269</v>
      </c>
      <c r="F25" s="36"/>
      <c r="G25" s="164"/>
      <c r="H25" s="164"/>
      <c r="I25" s="164"/>
      <c r="J25" s="164"/>
    </row>
    <row r="26" spans="1:10" ht="12" customHeight="1">
      <c r="A26" s="884" t="s">
        <v>492</v>
      </c>
      <c r="B26" s="884"/>
      <c r="C26" s="884"/>
      <c r="D26" s="884"/>
      <c r="E26" s="884"/>
      <c r="F26" s="36"/>
      <c r="G26" s="164"/>
      <c r="H26" s="164"/>
      <c r="I26" s="164"/>
      <c r="J26" s="164"/>
    </row>
    <row r="27" spans="1:10" ht="36.75" customHeight="1">
      <c r="A27" s="315" t="s">
        <v>362</v>
      </c>
      <c r="B27" s="433" t="s">
        <v>488</v>
      </c>
      <c r="C27" s="434">
        <v>39</v>
      </c>
      <c r="D27" s="430">
        <v>563</v>
      </c>
      <c r="E27" s="430">
        <v>37</v>
      </c>
      <c r="F27" s="36"/>
      <c r="G27" s="165"/>
      <c r="H27" s="165"/>
      <c r="I27" s="165"/>
      <c r="J27" s="165"/>
    </row>
    <row r="28" spans="1:10">
      <c r="A28" s="393" t="s">
        <v>121</v>
      </c>
      <c r="B28" s="435"/>
      <c r="C28" s="436"/>
      <c r="D28" s="431"/>
      <c r="E28" s="431"/>
      <c r="F28" s="36"/>
    </row>
    <row r="29" spans="1:10" ht="24">
      <c r="A29" s="392" t="s">
        <v>475</v>
      </c>
      <c r="B29" s="433" t="s">
        <v>489</v>
      </c>
      <c r="C29" s="434">
        <v>35</v>
      </c>
      <c r="D29" s="430">
        <v>188</v>
      </c>
      <c r="E29" s="430">
        <v>1</v>
      </c>
      <c r="F29" s="36"/>
    </row>
    <row r="30" spans="1:10">
      <c r="A30" s="394" t="s">
        <v>383</v>
      </c>
      <c r="B30" s="435" t="s">
        <v>490</v>
      </c>
      <c r="C30" s="436">
        <v>39</v>
      </c>
      <c r="D30" s="431">
        <v>162</v>
      </c>
      <c r="E30" s="431" t="s">
        <v>266</v>
      </c>
      <c r="F30" s="36"/>
    </row>
    <row r="31" spans="1:10">
      <c r="A31" s="392" t="s">
        <v>359</v>
      </c>
      <c r="B31" s="433" t="s">
        <v>491</v>
      </c>
      <c r="C31" s="434">
        <v>40</v>
      </c>
      <c r="D31" s="430">
        <v>184</v>
      </c>
      <c r="E31" s="430">
        <v>1</v>
      </c>
      <c r="F31" s="36"/>
    </row>
    <row r="32" spans="1:10" ht="12" customHeight="1">
      <c r="A32" s="395" t="s">
        <v>360</v>
      </c>
      <c r="B32" s="446" t="s">
        <v>269</v>
      </c>
      <c r="C32" s="447" t="s">
        <v>269</v>
      </c>
      <c r="D32" s="432" t="s">
        <v>269</v>
      </c>
      <c r="E32" s="432" t="s">
        <v>269</v>
      </c>
      <c r="F32" s="36"/>
      <c r="G32" s="164"/>
      <c r="H32" s="164"/>
      <c r="I32" s="164"/>
      <c r="J32" s="164"/>
    </row>
    <row r="33" spans="1:10" ht="12" customHeight="1">
      <c r="A33" s="884" t="s">
        <v>555</v>
      </c>
      <c r="B33" s="884"/>
      <c r="C33" s="884"/>
      <c r="D33" s="884"/>
      <c r="E33" s="884"/>
      <c r="F33" s="36"/>
      <c r="G33" s="164"/>
      <c r="H33" s="164"/>
      <c r="I33" s="164"/>
      <c r="J33" s="164"/>
    </row>
    <row r="34" spans="1:10" ht="36.75" customHeight="1">
      <c r="A34" s="315" t="s">
        <v>362</v>
      </c>
      <c r="B34" s="433" t="s">
        <v>493</v>
      </c>
      <c r="C34" s="434">
        <v>39</v>
      </c>
      <c r="D34" s="430">
        <v>362</v>
      </c>
      <c r="E34" s="430">
        <v>15</v>
      </c>
      <c r="F34" s="36"/>
      <c r="G34" s="165"/>
      <c r="H34" s="165"/>
      <c r="I34" s="165"/>
      <c r="J34" s="165"/>
    </row>
    <row r="35" spans="1:10" ht="12" customHeight="1">
      <c r="A35" s="884" t="s">
        <v>384</v>
      </c>
      <c r="B35" s="884"/>
      <c r="C35" s="884"/>
      <c r="D35" s="884"/>
      <c r="E35" s="884"/>
      <c r="F35" s="36"/>
      <c r="G35" s="164"/>
      <c r="H35" s="164"/>
      <c r="I35" s="164"/>
      <c r="J35" s="164"/>
    </row>
    <row r="36" spans="1:10" ht="36.75" customHeight="1">
      <c r="A36" s="316" t="s">
        <v>362</v>
      </c>
      <c r="B36" s="652" t="s">
        <v>494</v>
      </c>
      <c r="C36" s="653">
        <v>38</v>
      </c>
      <c r="D36" s="429">
        <v>194</v>
      </c>
      <c r="E36" s="429">
        <v>11</v>
      </c>
      <c r="F36" s="36"/>
      <c r="G36" s="165"/>
      <c r="H36" s="165"/>
      <c r="I36" s="165"/>
      <c r="J36" s="165"/>
    </row>
    <row r="37" spans="1:10" ht="94.5" customHeight="1">
      <c r="A37" s="771" t="s">
        <v>622</v>
      </c>
      <c r="B37" s="771"/>
      <c r="C37" s="771"/>
      <c r="D37" s="771"/>
      <c r="E37" s="771"/>
    </row>
  </sheetData>
  <mergeCells count="11">
    <mergeCell ref="A35:E35"/>
    <mergeCell ref="A2:E2"/>
    <mergeCell ref="A37:E37"/>
    <mergeCell ref="B4:C4"/>
    <mergeCell ref="A5:E5"/>
    <mergeCell ref="A12:E12"/>
    <mergeCell ref="A3:A4"/>
    <mergeCell ref="A19:E19"/>
    <mergeCell ref="A26:E26"/>
    <mergeCell ref="D4:E4"/>
    <mergeCell ref="A33:E33"/>
  </mergeCells>
  <hyperlinks>
    <hyperlink ref="A1" location="Inhalt!A1" display="Zurück zum Inhalt"/>
  </hyperlinks>
  <pageMargins left="0.70866141732283472" right="0.70866141732283472" top="0.78740157480314965" bottom="0.78740157480314965" header="0.31496062992125984" footer="0.31496062992125984"/>
  <pageSetup paperSize="9" scale="81" orientation="portrait" r:id="rId1"/>
  <headerFooter scaleWithDoc="0">
    <oddHeader>&amp;CBildungsbericht 2014 - (Web-)Tabellen F2</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pageSetUpPr fitToPage="1"/>
  </sheetPr>
  <dimension ref="A1:G35"/>
  <sheetViews>
    <sheetView tabSelected="1" zoomScaleNormal="100" workbookViewId="0">
      <selection activeCell="D26" sqref="D26"/>
    </sheetView>
  </sheetViews>
  <sheetFormatPr baseColWidth="10" defaultRowHeight="12.75"/>
  <cols>
    <col min="1" max="1" width="27.140625" customWidth="1"/>
    <col min="2" max="6" width="14" customWidth="1"/>
    <col min="7" max="7" width="9" customWidth="1"/>
  </cols>
  <sheetData>
    <row r="1" spans="1:7" ht="30.75" customHeight="1">
      <c r="A1" s="744" t="s">
        <v>259</v>
      </c>
      <c r="B1" s="744"/>
    </row>
    <row r="2" spans="1:7">
      <c r="A2" s="760" t="s">
        <v>556</v>
      </c>
      <c r="B2" s="760"/>
      <c r="C2" s="760"/>
      <c r="D2" s="760"/>
      <c r="E2" s="760"/>
      <c r="F2" s="760"/>
      <c r="G2" s="760"/>
    </row>
    <row r="3" spans="1:7">
      <c r="A3" s="908" t="s">
        <v>388</v>
      </c>
      <c r="B3" s="753" t="s">
        <v>385</v>
      </c>
      <c r="C3" s="747"/>
      <c r="D3" s="747"/>
      <c r="E3" s="747"/>
      <c r="F3" s="747"/>
      <c r="G3" s="923" t="s">
        <v>478</v>
      </c>
    </row>
    <row r="4" spans="1:7" ht="72">
      <c r="A4" s="909"/>
      <c r="B4" s="91" t="s">
        <v>386</v>
      </c>
      <c r="C4" s="91" t="s">
        <v>387</v>
      </c>
      <c r="D4" s="91" t="s">
        <v>410</v>
      </c>
      <c r="E4" s="271" t="s">
        <v>411</v>
      </c>
      <c r="F4" s="271" t="s">
        <v>412</v>
      </c>
      <c r="G4" s="924"/>
    </row>
    <row r="5" spans="1:7">
      <c r="A5" s="910"/>
      <c r="B5" s="907" t="s">
        <v>477</v>
      </c>
      <c r="C5" s="810"/>
      <c r="D5" s="810"/>
      <c r="E5" s="810"/>
      <c r="F5" s="810"/>
      <c r="G5" s="810"/>
    </row>
    <row r="6" spans="1:7">
      <c r="A6" s="925" t="s">
        <v>389</v>
      </c>
      <c r="B6" s="925"/>
      <c r="C6" s="925"/>
      <c r="D6" s="925"/>
      <c r="E6" s="925"/>
      <c r="F6" s="925"/>
      <c r="G6" s="925"/>
    </row>
    <row r="7" spans="1:7">
      <c r="A7" s="272" t="s">
        <v>390</v>
      </c>
      <c r="B7" s="730" t="s">
        <v>497</v>
      </c>
      <c r="C7" s="730" t="s">
        <v>498</v>
      </c>
      <c r="D7" s="730" t="s">
        <v>499</v>
      </c>
      <c r="E7" s="730" t="s">
        <v>500</v>
      </c>
      <c r="F7" s="730" t="s">
        <v>501</v>
      </c>
      <c r="G7" s="727" t="s">
        <v>627</v>
      </c>
    </row>
    <row r="8" spans="1:7">
      <c r="A8" s="919" t="s">
        <v>393</v>
      </c>
      <c r="B8" s="919"/>
      <c r="C8" s="919"/>
      <c r="D8" s="919"/>
      <c r="E8" s="919"/>
      <c r="F8" s="919"/>
      <c r="G8" s="919"/>
    </row>
    <row r="9" spans="1:7" ht="24">
      <c r="A9" s="272" t="s">
        <v>391</v>
      </c>
      <c r="B9" s="88">
        <v>29</v>
      </c>
      <c r="C9" s="88">
        <v>32</v>
      </c>
      <c r="D9" s="88">
        <v>41</v>
      </c>
      <c r="E9" s="88">
        <v>35</v>
      </c>
      <c r="F9" s="88">
        <v>50</v>
      </c>
      <c r="G9" s="917" t="s">
        <v>628</v>
      </c>
    </row>
    <row r="10" spans="1:7">
      <c r="A10" s="92" t="s">
        <v>392</v>
      </c>
      <c r="B10" s="88" t="s">
        <v>502</v>
      </c>
      <c r="C10" s="88" t="s">
        <v>503</v>
      </c>
      <c r="D10" s="88" t="s">
        <v>504</v>
      </c>
      <c r="E10" s="88" t="s">
        <v>505</v>
      </c>
      <c r="F10" s="88" t="s">
        <v>506</v>
      </c>
      <c r="G10" s="917"/>
    </row>
    <row r="11" spans="1:7">
      <c r="A11" s="919" t="s">
        <v>394</v>
      </c>
      <c r="B11" s="919"/>
      <c r="C11" s="919"/>
      <c r="D11" s="919"/>
      <c r="E11" s="919"/>
      <c r="F11" s="919"/>
      <c r="G11" s="919"/>
    </row>
    <row r="12" spans="1:7" ht="24">
      <c r="A12" s="272" t="s">
        <v>391</v>
      </c>
      <c r="B12" s="88">
        <v>57</v>
      </c>
      <c r="C12" s="590">
        <v>50</v>
      </c>
      <c r="D12" s="590">
        <v>62</v>
      </c>
      <c r="E12" s="731">
        <v>52</v>
      </c>
      <c r="F12" s="731">
        <v>46</v>
      </c>
      <c r="G12" s="917" t="s">
        <v>629</v>
      </c>
    </row>
    <row r="13" spans="1:7">
      <c r="A13" s="92" t="s">
        <v>392</v>
      </c>
      <c r="B13" s="581" t="s">
        <v>507</v>
      </c>
      <c r="C13" s="581" t="s">
        <v>508</v>
      </c>
      <c r="D13" s="581" t="s">
        <v>509</v>
      </c>
      <c r="E13" s="288" t="s">
        <v>510</v>
      </c>
      <c r="F13" s="288" t="s">
        <v>511</v>
      </c>
      <c r="G13" s="917"/>
    </row>
    <row r="14" spans="1:7">
      <c r="A14" s="919" t="s">
        <v>395</v>
      </c>
      <c r="B14" s="919"/>
      <c r="C14" s="919"/>
      <c r="D14" s="919"/>
      <c r="E14" s="919"/>
      <c r="F14" s="919"/>
      <c r="G14" s="919"/>
    </row>
    <row r="15" spans="1:7">
      <c r="A15" s="272" t="s">
        <v>396</v>
      </c>
      <c r="B15" s="88" t="s">
        <v>512</v>
      </c>
      <c r="C15" s="590" t="s">
        <v>513</v>
      </c>
      <c r="D15" s="590" t="s">
        <v>514</v>
      </c>
      <c r="E15" s="731" t="s">
        <v>515</v>
      </c>
      <c r="F15" s="731" t="s">
        <v>630</v>
      </c>
      <c r="G15" s="918" t="s">
        <v>631</v>
      </c>
    </row>
    <row r="16" spans="1:7">
      <c r="A16" s="92" t="s">
        <v>397</v>
      </c>
      <c r="B16" s="581" t="s">
        <v>516</v>
      </c>
      <c r="C16" s="581" t="s">
        <v>517</v>
      </c>
      <c r="D16" s="581" t="s">
        <v>518</v>
      </c>
      <c r="E16" s="288" t="s">
        <v>519</v>
      </c>
      <c r="F16" s="288" t="s">
        <v>520</v>
      </c>
      <c r="G16" s="918"/>
    </row>
    <row r="17" spans="1:7">
      <c r="A17" s="273" t="s">
        <v>398</v>
      </c>
      <c r="B17" s="590" t="s">
        <v>512</v>
      </c>
      <c r="C17" s="590" t="s">
        <v>521</v>
      </c>
      <c r="D17" s="590" t="s">
        <v>522</v>
      </c>
      <c r="E17" s="731" t="s">
        <v>523</v>
      </c>
      <c r="F17" s="731" t="s">
        <v>524</v>
      </c>
      <c r="G17" s="918"/>
    </row>
    <row r="18" spans="1:7">
      <c r="A18" s="921" t="s">
        <v>399</v>
      </c>
      <c r="B18" s="921"/>
      <c r="C18" s="921"/>
      <c r="D18" s="921"/>
      <c r="E18" s="921"/>
      <c r="F18" s="921"/>
      <c r="G18" s="921"/>
    </row>
    <row r="19" spans="1:7">
      <c r="A19" s="272" t="s">
        <v>400</v>
      </c>
      <c r="B19" s="88" t="s">
        <v>525</v>
      </c>
      <c r="C19" s="590" t="s">
        <v>526</v>
      </c>
      <c r="D19" s="590" t="s">
        <v>527</v>
      </c>
      <c r="E19" s="731" t="s">
        <v>505</v>
      </c>
      <c r="F19" s="731" t="s">
        <v>528</v>
      </c>
      <c r="G19" s="728" t="s">
        <v>632</v>
      </c>
    </row>
    <row r="20" spans="1:7">
      <c r="A20" s="921" t="s">
        <v>401</v>
      </c>
      <c r="B20" s="921"/>
      <c r="C20" s="921"/>
      <c r="D20" s="921"/>
      <c r="E20" s="921"/>
      <c r="F20" s="921"/>
      <c r="G20" s="921"/>
    </row>
    <row r="21" spans="1:7">
      <c r="A21" s="272" t="s">
        <v>400</v>
      </c>
      <c r="B21" s="88" t="s">
        <v>529</v>
      </c>
      <c r="C21" s="590" t="s">
        <v>530</v>
      </c>
      <c r="D21" s="590" t="s">
        <v>531</v>
      </c>
      <c r="E21" s="731" t="s">
        <v>532</v>
      </c>
      <c r="F21" s="731" t="s">
        <v>533</v>
      </c>
      <c r="G21" s="728" t="s">
        <v>632</v>
      </c>
    </row>
    <row r="22" spans="1:7">
      <c r="A22" s="922" t="s">
        <v>404</v>
      </c>
      <c r="B22" s="922"/>
      <c r="C22" s="922"/>
      <c r="D22" s="922"/>
      <c r="E22" s="922"/>
      <c r="F22" s="922"/>
      <c r="G22" s="922"/>
    </row>
    <row r="23" spans="1:7">
      <c r="A23" s="921" t="s">
        <v>402</v>
      </c>
      <c r="B23" s="921"/>
      <c r="C23" s="921"/>
      <c r="D23" s="921"/>
      <c r="E23" s="921"/>
      <c r="F23" s="921"/>
      <c r="G23" s="921"/>
    </row>
    <row r="24" spans="1:7">
      <c r="A24" s="272" t="s">
        <v>405</v>
      </c>
      <c r="B24" s="167">
        <v>2.2000000000000002</v>
      </c>
      <c r="C24" s="732">
        <v>2.2000000000000002</v>
      </c>
      <c r="D24" s="732">
        <v>2.5</v>
      </c>
      <c r="E24" s="575">
        <v>2.4</v>
      </c>
      <c r="F24" s="575">
        <v>2.2999999999999998</v>
      </c>
      <c r="G24" s="918" t="s">
        <v>633</v>
      </c>
    </row>
    <row r="25" spans="1:7">
      <c r="A25" s="274" t="s">
        <v>406</v>
      </c>
      <c r="B25" s="733" t="s">
        <v>534</v>
      </c>
      <c r="C25" s="733" t="s">
        <v>535</v>
      </c>
      <c r="D25" s="733" t="s">
        <v>536</v>
      </c>
      <c r="E25" s="734" t="s">
        <v>537</v>
      </c>
      <c r="F25" s="734" t="s">
        <v>538</v>
      </c>
      <c r="G25" s="920"/>
    </row>
    <row r="26" spans="1:7">
      <c r="A26" s="726" t="s">
        <v>426</v>
      </c>
      <c r="B26" s="735">
        <v>8982</v>
      </c>
      <c r="C26" s="735">
        <v>1272</v>
      </c>
      <c r="D26" s="735">
        <v>412</v>
      </c>
      <c r="E26" s="735">
        <v>648</v>
      </c>
      <c r="F26" s="735">
        <v>415</v>
      </c>
      <c r="G26" s="729" t="s">
        <v>170</v>
      </c>
    </row>
    <row r="27" spans="1:7">
      <c r="A27" s="772" t="s">
        <v>403</v>
      </c>
      <c r="B27" s="772"/>
      <c r="C27" s="772"/>
      <c r="D27" s="772"/>
      <c r="E27" s="772"/>
      <c r="F27" s="772"/>
      <c r="G27" s="772"/>
    </row>
    <row r="28" spans="1:7">
      <c r="A28" s="916" t="s">
        <v>407</v>
      </c>
      <c r="B28" s="916"/>
      <c r="C28" s="916"/>
      <c r="D28" s="916"/>
      <c r="E28" s="916"/>
      <c r="F28" s="916"/>
      <c r="G28" s="916"/>
    </row>
    <row r="29" spans="1:7">
      <c r="A29" s="916" t="s">
        <v>408</v>
      </c>
      <c r="B29" s="916"/>
      <c r="C29" s="916"/>
      <c r="D29" s="916"/>
      <c r="E29" s="916"/>
      <c r="F29" s="916"/>
      <c r="G29" s="916"/>
    </row>
    <row r="30" spans="1:7">
      <c r="A30" s="916" t="s">
        <v>634</v>
      </c>
      <c r="B30" s="916"/>
      <c r="C30" s="916"/>
      <c r="D30" s="916"/>
      <c r="E30" s="916"/>
      <c r="F30" s="916"/>
      <c r="G30" s="916"/>
    </row>
    <row r="31" spans="1:7">
      <c r="A31" s="916" t="s">
        <v>409</v>
      </c>
      <c r="B31" s="916"/>
      <c r="C31" s="916"/>
      <c r="D31" s="916"/>
      <c r="E31" s="916"/>
      <c r="F31" s="916"/>
      <c r="G31" s="916"/>
    </row>
    <row r="32" spans="1:7">
      <c r="A32" s="916" t="s">
        <v>635</v>
      </c>
      <c r="B32" s="916"/>
      <c r="C32" s="916"/>
      <c r="D32" s="916"/>
      <c r="E32" s="916"/>
      <c r="F32" s="916"/>
      <c r="G32" s="916"/>
    </row>
    <row r="33" spans="1:7">
      <c r="A33" s="916" t="s">
        <v>636</v>
      </c>
      <c r="B33" s="916"/>
      <c r="C33" s="916"/>
      <c r="D33" s="916"/>
      <c r="E33" s="916"/>
      <c r="F33" s="916"/>
      <c r="G33" s="916"/>
    </row>
    <row r="34" spans="1:7">
      <c r="A34" s="916" t="s">
        <v>496</v>
      </c>
      <c r="B34" s="916"/>
      <c r="C34" s="916"/>
      <c r="D34" s="916"/>
      <c r="E34" s="916"/>
      <c r="F34" s="916"/>
      <c r="G34" s="916"/>
    </row>
    <row r="35" spans="1:7">
      <c r="A35" s="916" t="s">
        <v>623</v>
      </c>
      <c r="B35" s="916"/>
      <c r="C35" s="916"/>
      <c r="D35" s="916"/>
      <c r="E35" s="916"/>
      <c r="F35" s="916"/>
      <c r="G35" s="916"/>
    </row>
  </sheetData>
  <mergeCells count="27">
    <mergeCell ref="A33:G33"/>
    <mergeCell ref="G3:G4"/>
    <mergeCell ref="B5:G5"/>
    <mergeCell ref="A6:G6"/>
    <mergeCell ref="A1:B1"/>
    <mergeCell ref="A34:G34"/>
    <mergeCell ref="A23:G23"/>
    <mergeCell ref="A29:G29"/>
    <mergeCell ref="A30:G30"/>
    <mergeCell ref="A31:G31"/>
    <mergeCell ref="A32:G32"/>
    <mergeCell ref="A11:G11"/>
    <mergeCell ref="G24:G25"/>
    <mergeCell ref="A14:G14"/>
    <mergeCell ref="A18:G18"/>
    <mergeCell ref="A20:G20"/>
    <mergeCell ref="A22:G22"/>
    <mergeCell ref="A2:G2"/>
    <mergeCell ref="A35:G35"/>
    <mergeCell ref="A3:A5"/>
    <mergeCell ref="B3:F3"/>
    <mergeCell ref="A27:G27"/>
    <mergeCell ref="A28:G28"/>
    <mergeCell ref="G9:G10"/>
    <mergeCell ref="G12:G13"/>
    <mergeCell ref="G15:G17"/>
    <mergeCell ref="A8:G8"/>
  </mergeCells>
  <hyperlinks>
    <hyperlink ref="A1" location="Inhalt!A1" display="Zurück zum Inhalt"/>
  </hyperlinks>
  <pageMargins left="0.70866141732283472" right="0.70866141732283472" top="0.78740157480314965" bottom="0.78740157480314965" header="0.31496062992125984" footer="0.31496062992125984"/>
  <pageSetup paperSize="9" scale="83" orientation="portrait" r:id="rId1"/>
  <headerFooter scaleWithDoc="0">
    <oddHeader>&amp;CBildungsbericht 2014 - (Web-)Tabellen F2</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enableFormatConditionsCalculation="0">
    <pageSetUpPr fitToPage="1"/>
  </sheetPr>
  <dimension ref="A1:S53"/>
  <sheetViews>
    <sheetView zoomScaleNormal="100" workbookViewId="0">
      <selection sqref="A1:B1"/>
    </sheetView>
  </sheetViews>
  <sheetFormatPr baseColWidth="10" defaultRowHeight="12.75"/>
  <cols>
    <col min="1" max="1" width="19" customWidth="1"/>
    <col min="2" max="16" width="6.28515625" customWidth="1"/>
  </cols>
  <sheetData>
    <row r="1" spans="1:19" ht="25.5" customHeight="1">
      <c r="A1" s="744" t="s">
        <v>259</v>
      </c>
      <c r="B1" s="744"/>
      <c r="C1" s="37"/>
    </row>
    <row r="2" spans="1:19" ht="26.25" customHeight="1">
      <c r="A2" s="928" t="s">
        <v>557</v>
      </c>
      <c r="B2" s="928"/>
      <c r="C2" s="928"/>
      <c r="D2" s="928"/>
      <c r="E2" s="928"/>
      <c r="F2" s="928"/>
      <c r="G2" s="928"/>
      <c r="H2" s="928"/>
      <c r="I2" s="928"/>
      <c r="J2" s="928"/>
      <c r="K2" s="928"/>
      <c r="L2" s="928"/>
      <c r="M2" s="928"/>
      <c r="N2" s="928"/>
      <c r="O2" s="928"/>
      <c r="P2" s="928"/>
      <c r="Q2" s="28"/>
    </row>
    <row r="3" spans="1:19">
      <c r="A3" s="933" t="s">
        <v>233</v>
      </c>
      <c r="B3" s="807" t="s">
        <v>180</v>
      </c>
      <c r="C3" s="808"/>
      <c r="D3" s="808"/>
      <c r="E3" s="808"/>
      <c r="F3" s="808"/>
      <c r="G3" s="808"/>
      <c r="H3" s="808"/>
      <c r="I3" s="808"/>
      <c r="J3" s="808"/>
      <c r="K3" s="808"/>
      <c r="L3" s="808"/>
      <c r="M3" s="808"/>
      <c r="N3" s="808"/>
      <c r="O3" s="808"/>
      <c r="P3" s="929"/>
    </row>
    <row r="4" spans="1:19" ht="13.5">
      <c r="A4" s="934"/>
      <c r="B4" s="318">
        <v>1995</v>
      </c>
      <c r="C4" s="319">
        <v>2000</v>
      </c>
      <c r="D4" s="320">
        <v>2001</v>
      </c>
      <c r="E4" s="320">
        <v>2002</v>
      </c>
      <c r="F4" s="320">
        <v>2003</v>
      </c>
      <c r="G4" s="320">
        <v>2004</v>
      </c>
      <c r="H4" s="320">
        <v>2005</v>
      </c>
      <c r="I4" s="320">
        <v>2006</v>
      </c>
      <c r="J4" s="320">
        <v>2007</v>
      </c>
      <c r="K4" s="320">
        <v>2008</v>
      </c>
      <c r="L4" s="321">
        <v>2009</v>
      </c>
      <c r="M4" s="318">
        <v>2010</v>
      </c>
      <c r="N4" s="322" t="s">
        <v>23</v>
      </c>
      <c r="O4" s="323">
        <v>2011</v>
      </c>
      <c r="P4" s="324" t="s">
        <v>24</v>
      </c>
    </row>
    <row r="5" spans="1:19">
      <c r="A5" s="935"/>
      <c r="B5" s="931" t="s">
        <v>178</v>
      </c>
      <c r="C5" s="932"/>
      <c r="D5" s="932"/>
      <c r="E5" s="932"/>
      <c r="F5" s="932"/>
      <c r="G5" s="932"/>
      <c r="H5" s="932"/>
      <c r="I5" s="932"/>
      <c r="J5" s="932"/>
      <c r="K5" s="932"/>
      <c r="L5" s="932"/>
      <c r="M5" s="932"/>
      <c r="N5" s="932"/>
      <c r="O5" s="932"/>
      <c r="P5" s="932"/>
    </row>
    <row r="6" spans="1:19">
      <c r="A6" s="325" t="s">
        <v>40</v>
      </c>
      <c r="B6" s="515" t="s">
        <v>168</v>
      </c>
      <c r="C6" s="516">
        <v>59.030297669406451</v>
      </c>
      <c r="D6" s="494">
        <v>74.555004749473284</v>
      </c>
      <c r="E6" s="516">
        <v>72.386337481944338</v>
      </c>
      <c r="F6" s="517">
        <v>71.288049976757705</v>
      </c>
      <c r="G6" s="516">
        <v>69.891077271391126</v>
      </c>
      <c r="H6" s="494">
        <v>82.443859476517702</v>
      </c>
      <c r="I6" s="516">
        <v>84.024280690032697</v>
      </c>
      <c r="J6" s="494">
        <v>85.684839340224499</v>
      </c>
      <c r="K6" s="516">
        <v>86.959156281650493</v>
      </c>
      <c r="L6" s="517">
        <v>93.852088555064597</v>
      </c>
      <c r="M6" s="516">
        <v>96.471251562380203</v>
      </c>
      <c r="N6" s="494">
        <v>67</v>
      </c>
      <c r="O6" s="518">
        <v>96</v>
      </c>
      <c r="P6" s="501">
        <v>69</v>
      </c>
      <c r="Q6" s="29"/>
      <c r="R6" s="29"/>
      <c r="S6" s="29"/>
    </row>
    <row r="7" spans="1:19">
      <c r="A7" s="89" t="s">
        <v>192</v>
      </c>
      <c r="B7" s="519">
        <v>27.193971211469858</v>
      </c>
      <c r="C7" s="520">
        <v>33.570999080466329</v>
      </c>
      <c r="D7" s="496">
        <v>34.205271672201931</v>
      </c>
      <c r="E7" s="520">
        <v>31.055550054336134</v>
      </c>
      <c r="F7" s="521">
        <v>34.466036706916199</v>
      </c>
      <c r="G7" s="520">
        <v>37.131299406379853</v>
      </c>
      <c r="H7" s="496">
        <v>37.114859553494298</v>
      </c>
      <c r="I7" s="520">
        <v>40.026907000106903</v>
      </c>
      <c r="J7" s="496">
        <v>41.505880452670098</v>
      </c>
      <c r="K7" s="520">
        <v>47</v>
      </c>
      <c r="L7" s="521">
        <v>45</v>
      </c>
      <c r="M7" s="520">
        <v>53</v>
      </c>
      <c r="N7" s="496">
        <v>49</v>
      </c>
      <c r="O7" s="522">
        <v>52</v>
      </c>
      <c r="P7" s="497">
        <v>41</v>
      </c>
    </row>
    <row r="8" spans="1:19">
      <c r="A8" s="27" t="s">
        <v>41</v>
      </c>
      <c r="B8" s="515" t="s">
        <v>168</v>
      </c>
      <c r="C8" s="523" t="s">
        <v>168</v>
      </c>
      <c r="D8" s="494">
        <v>32.333830202359074</v>
      </c>
      <c r="E8" s="516">
        <v>32.525293772318058</v>
      </c>
      <c r="F8" s="517">
        <v>33.207311385058908</v>
      </c>
      <c r="G8" s="516">
        <v>34.379279420954596</v>
      </c>
      <c r="H8" s="494">
        <v>33.385085580796499</v>
      </c>
      <c r="I8" s="516">
        <v>34.855531113651303</v>
      </c>
      <c r="J8" s="494">
        <v>30.011466981454198</v>
      </c>
      <c r="K8" s="516">
        <v>30.522516225674799</v>
      </c>
      <c r="L8" s="517">
        <v>31.036910249503698</v>
      </c>
      <c r="M8" s="516">
        <v>32.683426065778498</v>
      </c>
      <c r="N8" s="494">
        <v>30</v>
      </c>
      <c r="O8" s="518">
        <v>33</v>
      </c>
      <c r="P8" s="501">
        <v>33</v>
      </c>
      <c r="Q8" s="29"/>
      <c r="R8" s="29"/>
      <c r="S8" s="29"/>
    </row>
    <row r="9" spans="1:19">
      <c r="A9" s="89" t="s">
        <v>190</v>
      </c>
      <c r="B9" s="524" t="s">
        <v>168</v>
      </c>
      <c r="C9" s="525" t="s">
        <v>168</v>
      </c>
      <c r="D9" s="526" t="s">
        <v>168</v>
      </c>
      <c r="E9" s="525" t="s">
        <v>168</v>
      </c>
      <c r="F9" s="527" t="s">
        <v>168</v>
      </c>
      <c r="G9" s="528" t="s">
        <v>168</v>
      </c>
      <c r="H9" s="529" t="s">
        <v>168</v>
      </c>
      <c r="I9" s="525" t="s">
        <v>168</v>
      </c>
      <c r="J9" s="526" t="s">
        <v>168</v>
      </c>
      <c r="K9" s="525" t="s">
        <v>168</v>
      </c>
      <c r="L9" s="527" t="s">
        <v>168</v>
      </c>
      <c r="M9" s="528" t="s">
        <v>168</v>
      </c>
      <c r="N9" s="530" t="s">
        <v>168</v>
      </c>
      <c r="O9" s="531" t="s">
        <v>168</v>
      </c>
      <c r="P9" s="532" t="s">
        <v>168</v>
      </c>
    </row>
    <row r="10" spans="1:19">
      <c r="A10" s="27" t="s">
        <v>58</v>
      </c>
      <c r="B10" s="515" t="s">
        <v>168</v>
      </c>
      <c r="C10" s="523" t="s">
        <v>168</v>
      </c>
      <c r="D10" s="533" t="s">
        <v>168</v>
      </c>
      <c r="E10" s="523" t="s">
        <v>168</v>
      </c>
      <c r="F10" s="534" t="s">
        <v>168</v>
      </c>
      <c r="G10" s="535" t="s">
        <v>168</v>
      </c>
      <c r="H10" s="517">
        <v>46.45631911290225</v>
      </c>
      <c r="I10" s="517">
        <v>41.525805774102921</v>
      </c>
      <c r="J10" s="517">
        <v>40.753734143914052</v>
      </c>
      <c r="K10" s="517">
        <v>45.893016280795443</v>
      </c>
      <c r="L10" s="517">
        <v>44.2205423366199</v>
      </c>
      <c r="M10" s="516">
        <v>46.5960252073099</v>
      </c>
      <c r="N10" s="537" t="s">
        <v>168</v>
      </c>
      <c r="O10" s="518">
        <v>45</v>
      </c>
      <c r="P10" s="538">
        <v>45</v>
      </c>
      <c r="Q10" s="29"/>
      <c r="R10" s="29"/>
      <c r="S10" s="29"/>
    </row>
    <row r="11" spans="1:19">
      <c r="A11" s="89" t="s">
        <v>42</v>
      </c>
      <c r="B11" s="524" t="s">
        <v>168</v>
      </c>
      <c r="C11" s="520">
        <v>24.705096363967709</v>
      </c>
      <c r="D11" s="496">
        <v>29.983932480450591</v>
      </c>
      <c r="E11" s="520">
        <v>30.492717844385865</v>
      </c>
      <c r="F11" s="521">
        <v>32.981313969251836</v>
      </c>
      <c r="G11" s="520">
        <v>38.138989278634774</v>
      </c>
      <c r="H11" s="496">
        <v>41.447590075841802</v>
      </c>
      <c r="I11" s="520">
        <v>49.755589539043903</v>
      </c>
      <c r="J11" s="496">
        <v>53.658142065063899</v>
      </c>
      <c r="K11" s="520">
        <v>56.947557127592702</v>
      </c>
      <c r="L11" s="521">
        <v>59.153673881790198</v>
      </c>
      <c r="M11" s="520">
        <v>60.338830639939601</v>
      </c>
      <c r="N11" s="530" t="s">
        <v>168</v>
      </c>
      <c r="O11" s="522">
        <v>60</v>
      </c>
      <c r="P11" s="532" t="s">
        <v>168</v>
      </c>
    </row>
    <row r="12" spans="1:19">
      <c r="A12" s="27" t="s">
        <v>43</v>
      </c>
      <c r="B12" s="539">
        <v>40.31170487087028</v>
      </c>
      <c r="C12" s="516">
        <v>52.189084169304451</v>
      </c>
      <c r="D12" s="494">
        <v>53.806817195120921</v>
      </c>
      <c r="E12" s="516">
        <v>53.367510457262739</v>
      </c>
      <c r="F12" s="517">
        <v>57.446608466875503</v>
      </c>
      <c r="G12" s="516">
        <v>55.271015988307056</v>
      </c>
      <c r="H12" s="494">
        <v>57.1328770575752</v>
      </c>
      <c r="I12" s="516">
        <v>58.871562222375402</v>
      </c>
      <c r="J12" s="494">
        <v>57.453859085607498</v>
      </c>
      <c r="K12" s="516">
        <v>59.474085913607702</v>
      </c>
      <c r="L12" s="517">
        <v>55.418391704749403</v>
      </c>
      <c r="M12" s="516">
        <v>65.438748541360795</v>
      </c>
      <c r="N12" s="494">
        <v>57</v>
      </c>
      <c r="O12" s="518">
        <v>71</v>
      </c>
      <c r="P12" s="501">
        <v>62</v>
      </c>
      <c r="Q12" s="29"/>
      <c r="R12" s="29"/>
      <c r="S12" s="29"/>
    </row>
    <row r="13" spans="1:19">
      <c r="A13" s="89" t="s">
        <v>44</v>
      </c>
      <c r="B13" s="524" t="s">
        <v>168</v>
      </c>
      <c r="C13" s="525" t="s">
        <v>168</v>
      </c>
      <c r="D13" s="526" t="s">
        <v>168</v>
      </c>
      <c r="E13" s="525" t="s">
        <v>168</v>
      </c>
      <c r="F13" s="527" t="s">
        <v>168</v>
      </c>
      <c r="G13" s="528" t="s">
        <v>168</v>
      </c>
      <c r="H13" s="496">
        <v>55.2</v>
      </c>
      <c r="I13" s="520">
        <v>40.907216029729298</v>
      </c>
      <c r="J13" s="496">
        <v>38.951633558616301</v>
      </c>
      <c r="K13" s="520">
        <v>42.207192343800301</v>
      </c>
      <c r="L13" s="521">
        <v>41.7743304693022</v>
      </c>
      <c r="M13" s="520">
        <v>42.567111789397003</v>
      </c>
      <c r="N13" s="530" t="s">
        <v>168</v>
      </c>
      <c r="O13" s="522">
        <v>43</v>
      </c>
      <c r="P13" s="532" t="s">
        <v>168</v>
      </c>
    </row>
    <row r="14" spans="1:19">
      <c r="A14" s="27" t="s">
        <v>234</v>
      </c>
      <c r="B14" s="539">
        <v>39.018493323447807</v>
      </c>
      <c r="C14" s="516">
        <v>71.223341599013281</v>
      </c>
      <c r="D14" s="494">
        <v>71.990933856709773</v>
      </c>
      <c r="E14" s="516">
        <v>71.387883682481132</v>
      </c>
      <c r="F14" s="517">
        <v>73.197543940420999</v>
      </c>
      <c r="G14" s="516">
        <v>73.365917258878227</v>
      </c>
      <c r="H14" s="494">
        <v>73.222345713097397</v>
      </c>
      <c r="I14" s="516">
        <v>76.301080808232598</v>
      </c>
      <c r="J14" s="494">
        <v>71.160951918551902</v>
      </c>
      <c r="K14" s="516">
        <v>69.737064762673</v>
      </c>
      <c r="L14" s="517">
        <v>68.569051454745704</v>
      </c>
      <c r="M14" s="516">
        <v>68.1247899761794</v>
      </c>
      <c r="N14" s="537" t="s">
        <v>168</v>
      </c>
      <c r="O14" s="518">
        <v>68</v>
      </c>
      <c r="P14" s="540" t="s">
        <v>168</v>
      </c>
      <c r="Q14" s="29"/>
      <c r="R14" s="29"/>
      <c r="S14" s="29"/>
    </row>
    <row r="15" spans="1:19">
      <c r="A15" s="89" t="s">
        <v>188</v>
      </c>
      <c r="B15" s="524" t="s">
        <v>168</v>
      </c>
      <c r="C15" s="525" t="s">
        <v>168</v>
      </c>
      <c r="D15" s="526" t="s">
        <v>168</v>
      </c>
      <c r="E15" s="525" t="s">
        <v>168</v>
      </c>
      <c r="F15" s="527" t="s">
        <v>168</v>
      </c>
      <c r="G15" s="528" t="s">
        <v>168</v>
      </c>
      <c r="H15" s="529" t="s">
        <v>168</v>
      </c>
      <c r="I15" s="525" t="s">
        <v>168</v>
      </c>
      <c r="J15" s="526" t="s">
        <v>168</v>
      </c>
      <c r="K15" s="525" t="s">
        <v>168</v>
      </c>
      <c r="L15" s="527" t="s">
        <v>168</v>
      </c>
      <c r="M15" s="528" t="s">
        <v>168</v>
      </c>
      <c r="N15" s="530" t="s">
        <v>168</v>
      </c>
      <c r="O15" s="522">
        <v>39</v>
      </c>
      <c r="P15" s="532" t="s">
        <v>168</v>
      </c>
    </row>
    <row r="16" spans="1:19">
      <c r="A16" s="27" t="s">
        <v>220</v>
      </c>
      <c r="B16" s="539">
        <v>25.827675880372812</v>
      </c>
      <c r="C16" s="516">
        <v>30.202660480755899</v>
      </c>
      <c r="D16" s="494">
        <v>32.400487577808534</v>
      </c>
      <c r="E16" s="516">
        <v>35.079573457448198</v>
      </c>
      <c r="F16" s="517">
        <v>35.657192284431432</v>
      </c>
      <c r="G16" s="516">
        <v>37.483185854713113</v>
      </c>
      <c r="H16" s="494">
        <v>36.124868433253198</v>
      </c>
      <c r="I16" s="516">
        <v>35.3313224936525</v>
      </c>
      <c r="J16" s="494">
        <v>34.354536505713803</v>
      </c>
      <c r="K16" s="516">
        <v>36.211199114910102</v>
      </c>
      <c r="L16" s="517">
        <v>39.744929316522303</v>
      </c>
      <c r="M16" s="516">
        <v>42.486988490157401</v>
      </c>
      <c r="N16" s="494">
        <v>36</v>
      </c>
      <c r="O16" s="518">
        <v>46</v>
      </c>
      <c r="P16" s="501">
        <v>40</v>
      </c>
      <c r="Q16" s="29"/>
      <c r="R16" s="29"/>
      <c r="S16" s="29"/>
    </row>
    <row r="17" spans="1:19">
      <c r="A17" s="89" t="s">
        <v>45</v>
      </c>
      <c r="B17" s="519">
        <v>14.817126315614217</v>
      </c>
      <c r="C17" s="520">
        <v>29.775603819011717</v>
      </c>
      <c r="D17" s="496">
        <v>30.371589892050302</v>
      </c>
      <c r="E17" s="520">
        <v>32.64111444549706</v>
      </c>
      <c r="F17" s="521">
        <v>35.391160559462669</v>
      </c>
      <c r="G17" s="520">
        <v>34.744938609866949</v>
      </c>
      <c r="H17" s="496">
        <v>43.147378782805298</v>
      </c>
      <c r="I17" s="520">
        <v>49.183811615784499</v>
      </c>
      <c r="J17" s="496">
        <v>43.3</v>
      </c>
      <c r="K17" s="520">
        <v>42.4</v>
      </c>
      <c r="L17" s="541" t="s">
        <v>168</v>
      </c>
      <c r="M17" s="525" t="s">
        <v>168</v>
      </c>
      <c r="N17" s="530" t="s">
        <v>168</v>
      </c>
      <c r="O17" s="522">
        <v>40</v>
      </c>
      <c r="P17" s="532" t="s">
        <v>168</v>
      </c>
    </row>
    <row r="18" spans="1:19">
      <c r="A18" s="27" t="s">
        <v>46</v>
      </c>
      <c r="B18" s="542" t="s">
        <v>168</v>
      </c>
      <c r="C18" s="516">
        <v>54.711406441964158</v>
      </c>
      <c r="D18" s="494">
        <v>56.273799766295937</v>
      </c>
      <c r="E18" s="516">
        <v>61.690610329412735</v>
      </c>
      <c r="F18" s="517">
        <v>68.865270430106676</v>
      </c>
      <c r="G18" s="516">
        <v>68.33382768057416</v>
      </c>
      <c r="H18" s="494">
        <v>67.590171494608995</v>
      </c>
      <c r="I18" s="516">
        <v>66.041230560047893</v>
      </c>
      <c r="J18" s="494">
        <v>63.185037540971898</v>
      </c>
      <c r="K18" s="516">
        <v>57.0139399655883</v>
      </c>
      <c r="L18" s="517">
        <v>52.548723727809303</v>
      </c>
      <c r="M18" s="516">
        <v>53.790058285026397</v>
      </c>
      <c r="N18" s="537" t="s">
        <v>168</v>
      </c>
      <c r="O18" s="518">
        <v>52</v>
      </c>
      <c r="P18" s="540" t="s">
        <v>168</v>
      </c>
      <c r="Q18" s="29"/>
      <c r="R18" s="29"/>
      <c r="S18" s="29"/>
    </row>
    <row r="19" spans="1:19">
      <c r="A19" s="89" t="s">
        <v>47</v>
      </c>
      <c r="B19" s="519">
        <v>38.044556613862987</v>
      </c>
      <c r="C19" s="520">
        <v>65.609043097373188</v>
      </c>
      <c r="D19" s="496">
        <v>61.148234616656772</v>
      </c>
      <c r="E19" s="520">
        <v>72.010787472866411</v>
      </c>
      <c r="F19" s="521">
        <v>83.371392344359322</v>
      </c>
      <c r="G19" s="520">
        <v>78.726289587380393</v>
      </c>
      <c r="H19" s="496">
        <v>74.203562057729698</v>
      </c>
      <c r="I19" s="520">
        <v>78.306470771273894</v>
      </c>
      <c r="J19" s="496">
        <v>73.089002541815901</v>
      </c>
      <c r="K19" s="520">
        <v>73.176211129626395</v>
      </c>
      <c r="L19" s="521">
        <v>76.991202414558899</v>
      </c>
      <c r="M19" s="520">
        <v>93.194915490185494</v>
      </c>
      <c r="N19" s="496">
        <v>80</v>
      </c>
      <c r="O19" s="522">
        <v>81</v>
      </c>
      <c r="P19" s="497">
        <v>68</v>
      </c>
    </row>
    <row r="20" spans="1:19">
      <c r="A20" s="27" t="s">
        <v>48</v>
      </c>
      <c r="B20" s="515" t="s">
        <v>168</v>
      </c>
      <c r="C20" s="516">
        <v>31.962217152737338</v>
      </c>
      <c r="D20" s="494">
        <v>38.87167249631019</v>
      </c>
      <c r="E20" s="516">
        <v>39.483971242915842</v>
      </c>
      <c r="F20" s="517">
        <v>41.071473837191448</v>
      </c>
      <c r="G20" s="516">
        <v>43.890710080362204</v>
      </c>
      <c r="H20" s="494">
        <v>44.607164631653703</v>
      </c>
      <c r="I20" s="516">
        <v>40.146399317271502</v>
      </c>
      <c r="J20" s="494">
        <v>44.413750523297999</v>
      </c>
      <c r="K20" s="516">
        <v>45.9858298082153</v>
      </c>
      <c r="L20" s="517">
        <v>51.2229787338999</v>
      </c>
      <c r="M20" s="516">
        <v>55.865930536327902</v>
      </c>
      <c r="N20" s="494">
        <v>56</v>
      </c>
      <c r="O20" s="518">
        <v>51</v>
      </c>
      <c r="P20" s="501">
        <v>49</v>
      </c>
      <c r="Q20" s="29"/>
      <c r="R20" s="29"/>
      <c r="S20" s="29"/>
    </row>
    <row r="21" spans="1:19">
      <c r="A21" s="89" t="s">
        <v>135</v>
      </c>
      <c r="B21" s="524" t="s">
        <v>168</v>
      </c>
      <c r="C21" s="520">
        <v>48.470474836628973</v>
      </c>
      <c r="D21" s="496">
        <v>50.215699431584639</v>
      </c>
      <c r="E21" s="520">
        <v>57.286402991637573</v>
      </c>
      <c r="F21" s="521">
        <v>57.987529743866965</v>
      </c>
      <c r="G21" s="520">
        <v>57.558292453320469</v>
      </c>
      <c r="H21" s="496">
        <v>55.018169230562798</v>
      </c>
      <c r="I21" s="520">
        <v>56.190641335296498</v>
      </c>
      <c r="J21" s="496">
        <v>57.058659828128299</v>
      </c>
      <c r="K21" s="520">
        <v>60.043187537925</v>
      </c>
      <c r="L21" s="521">
        <v>59.741477241324297</v>
      </c>
      <c r="M21" s="520">
        <v>59.671154670238202</v>
      </c>
      <c r="N21" s="532" t="s">
        <v>168</v>
      </c>
      <c r="O21" s="543">
        <v>60</v>
      </c>
      <c r="P21" s="544">
        <v>59</v>
      </c>
    </row>
    <row r="22" spans="1:19">
      <c r="A22" s="27" t="s">
        <v>189</v>
      </c>
      <c r="B22" s="515" t="s">
        <v>168</v>
      </c>
      <c r="C22" s="516">
        <v>39.167353574139881</v>
      </c>
      <c r="D22" s="494">
        <v>43.938925257337132</v>
      </c>
      <c r="E22" s="516">
        <v>50.414435317593238</v>
      </c>
      <c r="F22" s="517">
        <v>53.570272704311051</v>
      </c>
      <c r="G22" s="516">
        <v>55.38952116306217</v>
      </c>
      <c r="H22" s="494">
        <v>56.0214432333063</v>
      </c>
      <c r="I22" s="516">
        <v>55.760737546402602</v>
      </c>
      <c r="J22" s="494">
        <v>52.9054466278738</v>
      </c>
      <c r="K22" s="516">
        <v>51.441025910593197</v>
      </c>
      <c r="L22" s="517">
        <v>49.697396687197802</v>
      </c>
      <c r="M22" s="516">
        <v>49.102061052191701</v>
      </c>
      <c r="N22" s="537" t="s">
        <v>168</v>
      </c>
      <c r="O22" s="518">
        <v>48</v>
      </c>
      <c r="P22" s="538">
        <v>48</v>
      </c>
      <c r="Q22" s="29"/>
      <c r="R22" s="29"/>
      <c r="S22" s="29"/>
    </row>
    <row r="23" spans="1:19">
      <c r="A23" s="89" t="s">
        <v>25</v>
      </c>
      <c r="B23" s="519">
        <v>31.366597860129342</v>
      </c>
      <c r="C23" s="520">
        <v>39.648170184326027</v>
      </c>
      <c r="D23" s="496">
        <v>41.360479311665522</v>
      </c>
      <c r="E23" s="520">
        <v>41.964177318306604</v>
      </c>
      <c r="F23" s="521">
        <v>42.568294552951819</v>
      </c>
      <c r="G23" s="520">
        <v>42.320524290337239</v>
      </c>
      <c r="H23" s="496">
        <v>44</v>
      </c>
      <c r="I23" s="520">
        <v>45.130818786886202</v>
      </c>
      <c r="J23" s="496">
        <v>46.145543855383302</v>
      </c>
      <c r="K23" s="520">
        <v>48.231277613598799</v>
      </c>
      <c r="L23" s="521">
        <v>49.138321745259802</v>
      </c>
      <c r="M23" s="520">
        <v>50.721415948691302</v>
      </c>
      <c r="N23" s="530" t="s">
        <v>168</v>
      </c>
      <c r="O23" s="522">
        <v>52</v>
      </c>
      <c r="P23" s="532" t="s">
        <v>168</v>
      </c>
    </row>
    <row r="24" spans="1:19">
      <c r="A24" s="27" t="s">
        <v>136</v>
      </c>
      <c r="B24" s="539">
        <v>40.71367199516299</v>
      </c>
      <c r="C24" s="516">
        <v>45.228599671177946</v>
      </c>
      <c r="D24" s="494">
        <v>46.107088418425477</v>
      </c>
      <c r="E24" s="516">
        <v>45.737347755248962</v>
      </c>
      <c r="F24" s="517">
        <v>46.653527356526908</v>
      </c>
      <c r="G24" s="516">
        <v>49.028693876440933</v>
      </c>
      <c r="H24" s="494">
        <v>50.8</v>
      </c>
      <c r="I24" s="516">
        <v>58.914106097266597</v>
      </c>
      <c r="J24" s="494">
        <v>61.150348966298402</v>
      </c>
      <c r="K24" s="516">
        <v>71.123814011432998</v>
      </c>
      <c r="L24" s="517">
        <v>70.663796915561903</v>
      </c>
      <c r="M24" s="516">
        <v>71.084136475073805</v>
      </c>
      <c r="N24" s="537" t="s">
        <v>168</v>
      </c>
      <c r="O24" s="518">
        <v>69</v>
      </c>
      <c r="P24" s="540" t="s">
        <v>168</v>
      </c>
      <c r="Q24" s="29"/>
      <c r="R24" s="29"/>
      <c r="S24" s="29"/>
    </row>
    <row r="25" spans="1:19">
      <c r="A25" s="89" t="s">
        <v>49</v>
      </c>
      <c r="B25" s="545" t="s">
        <v>168</v>
      </c>
      <c r="C25" s="525" t="s">
        <v>168</v>
      </c>
      <c r="D25" s="526" t="s">
        <v>168</v>
      </c>
      <c r="E25" s="525" t="s">
        <v>168</v>
      </c>
      <c r="F25" s="541" t="s">
        <v>168</v>
      </c>
      <c r="G25" s="525" t="s">
        <v>168</v>
      </c>
      <c r="H25" s="526" t="s">
        <v>168</v>
      </c>
      <c r="I25" s="525" t="s">
        <v>168</v>
      </c>
      <c r="J25" s="526" t="s">
        <v>168</v>
      </c>
      <c r="K25" s="520">
        <v>24.927164337922999</v>
      </c>
      <c r="L25" s="521">
        <v>30.726607899959198</v>
      </c>
      <c r="M25" s="520">
        <v>27.6353403014453</v>
      </c>
      <c r="N25" s="530" t="s">
        <v>168</v>
      </c>
      <c r="O25" s="531" t="s">
        <v>168</v>
      </c>
      <c r="P25" s="532" t="s">
        <v>168</v>
      </c>
    </row>
    <row r="26" spans="1:19">
      <c r="A26" s="27" t="s">
        <v>50</v>
      </c>
      <c r="B26" s="542" t="s">
        <v>168</v>
      </c>
      <c r="C26" s="516">
        <v>24.289216859556777</v>
      </c>
      <c r="D26" s="494">
        <v>24.406637607267189</v>
      </c>
      <c r="E26" s="516">
        <v>25.355161804888777</v>
      </c>
      <c r="F26" s="517">
        <v>25.902113286332824</v>
      </c>
      <c r="G26" s="516">
        <v>26.827688186900474</v>
      </c>
      <c r="H26" s="494">
        <v>26.9493427060115</v>
      </c>
      <c r="I26" s="516">
        <v>27.9676754313579</v>
      </c>
      <c r="J26" s="494">
        <v>28.749535889462301</v>
      </c>
      <c r="K26" s="516">
        <v>30.102437231519701</v>
      </c>
      <c r="L26" s="517">
        <v>30.7566157706508</v>
      </c>
      <c r="M26" s="516">
        <v>32.626352576879299</v>
      </c>
      <c r="N26" s="537" t="s">
        <v>168</v>
      </c>
      <c r="O26" s="518">
        <v>34</v>
      </c>
      <c r="P26" s="540" t="s">
        <v>168</v>
      </c>
      <c r="Q26" s="29"/>
      <c r="R26" s="29"/>
      <c r="S26" s="29"/>
    </row>
    <row r="27" spans="1:19">
      <c r="A27" s="89" t="s">
        <v>191</v>
      </c>
      <c r="B27" s="519">
        <v>43.605394085319318</v>
      </c>
      <c r="C27" s="520">
        <v>53.285382791619682</v>
      </c>
      <c r="D27" s="496">
        <v>53.683129558530084</v>
      </c>
      <c r="E27" s="520">
        <v>54.229847872679734</v>
      </c>
      <c r="F27" s="521">
        <v>52.280226246280222</v>
      </c>
      <c r="G27" s="520">
        <v>55.555174624295873</v>
      </c>
      <c r="H27" s="496">
        <v>58.606451658659701</v>
      </c>
      <c r="I27" s="520">
        <v>58.060666827192499</v>
      </c>
      <c r="J27" s="496">
        <v>60.129649615859698</v>
      </c>
      <c r="K27" s="520">
        <v>61.764955481090801</v>
      </c>
      <c r="L27" s="521">
        <v>62.762534308743902</v>
      </c>
      <c r="M27" s="520">
        <v>65.453903115293599</v>
      </c>
      <c r="N27" s="496">
        <v>61</v>
      </c>
      <c r="O27" s="522">
        <v>65</v>
      </c>
      <c r="P27" s="497">
        <v>60</v>
      </c>
    </row>
    <row r="28" spans="1:19">
      <c r="A28" s="27" t="s">
        <v>51</v>
      </c>
      <c r="B28" s="539">
        <v>83.387775294500571</v>
      </c>
      <c r="C28" s="516">
        <v>95.062766538955259</v>
      </c>
      <c r="D28" s="494">
        <v>95.066696389344159</v>
      </c>
      <c r="E28" s="516">
        <v>100.57006317860818</v>
      </c>
      <c r="F28" s="517">
        <v>107.36071634255948</v>
      </c>
      <c r="G28" s="516">
        <v>86.134135750889101</v>
      </c>
      <c r="H28" s="494">
        <v>78.847901815378094</v>
      </c>
      <c r="I28" s="516">
        <v>71.765925389489794</v>
      </c>
      <c r="J28" s="494">
        <v>76.315460266673995</v>
      </c>
      <c r="K28" s="516">
        <v>72.143033744964299</v>
      </c>
      <c r="L28" s="517">
        <v>79.788654803901494</v>
      </c>
      <c r="M28" s="516">
        <v>79.588671814241494</v>
      </c>
      <c r="N28" s="501">
        <v>63</v>
      </c>
      <c r="O28" s="546">
        <v>76</v>
      </c>
      <c r="P28" s="501">
        <v>59</v>
      </c>
      <c r="Q28" s="29"/>
      <c r="R28" s="29"/>
      <c r="S28" s="29"/>
    </row>
    <row r="29" spans="1:19">
      <c r="A29" s="89" t="s">
        <v>52</v>
      </c>
      <c r="B29" s="519">
        <v>59.174849070684829</v>
      </c>
      <c r="C29" s="520">
        <v>67.423606438853611</v>
      </c>
      <c r="D29" s="496">
        <v>69.959592450201853</v>
      </c>
      <c r="E29" s="520">
        <v>74.844173635348156</v>
      </c>
      <c r="F29" s="521">
        <v>75.061021144476712</v>
      </c>
      <c r="G29" s="520">
        <v>71.964359601310008</v>
      </c>
      <c r="H29" s="496">
        <v>72.790179766094298</v>
      </c>
      <c r="I29" s="520">
        <v>70.086848808220097</v>
      </c>
      <c r="J29" s="497">
        <v>70.2082151297423</v>
      </c>
      <c r="K29" s="497">
        <v>71.3090712915902</v>
      </c>
      <c r="L29" s="521">
        <v>77.034286364858303</v>
      </c>
      <c r="M29" s="520">
        <v>76.162799625559003</v>
      </c>
      <c r="N29" s="497">
        <v>73</v>
      </c>
      <c r="O29" s="543">
        <v>76</v>
      </c>
      <c r="P29" s="532" t="s">
        <v>168</v>
      </c>
    </row>
    <row r="30" spans="1:19">
      <c r="A30" s="27" t="s">
        <v>125</v>
      </c>
      <c r="B30" s="539">
        <v>35.915887461625864</v>
      </c>
      <c r="C30" s="516">
        <v>64.586155442321342</v>
      </c>
      <c r="D30" s="494">
        <v>68.249578751145208</v>
      </c>
      <c r="E30" s="516">
        <v>70.625735519462324</v>
      </c>
      <c r="F30" s="517">
        <v>69.674100491573171</v>
      </c>
      <c r="G30" s="516">
        <v>70.681713959272429</v>
      </c>
      <c r="H30" s="494">
        <v>76.421873890057299</v>
      </c>
      <c r="I30" s="516">
        <v>77.901850558692757</v>
      </c>
      <c r="J30" s="501">
        <v>78.242010461868162</v>
      </c>
      <c r="K30" s="501">
        <v>82.737610378370107</v>
      </c>
      <c r="L30" s="517">
        <v>85.3766059542383</v>
      </c>
      <c r="M30" s="516">
        <v>84.208049964794498</v>
      </c>
      <c r="N30" s="501">
        <v>83</v>
      </c>
      <c r="O30" s="546">
        <v>81</v>
      </c>
      <c r="P30" s="501">
        <v>80</v>
      </c>
      <c r="Q30" s="29"/>
      <c r="R30" s="29"/>
      <c r="S30" s="29"/>
    </row>
    <row r="31" spans="1:19" ht="13.5">
      <c r="A31" s="89" t="s">
        <v>26</v>
      </c>
      <c r="B31" s="545" t="s">
        <v>168</v>
      </c>
      <c r="C31" s="525" t="s">
        <v>168</v>
      </c>
      <c r="D31" s="526" t="s">
        <v>168</v>
      </c>
      <c r="E31" s="525" t="s">
        <v>168</v>
      </c>
      <c r="F31" s="541" t="s">
        <v>168</v>
      </c>
      <c r="G31" s="525" t="s">
        <v>168</v>
      </c>
      <c r="H31" s="526" t="s">
        <v>168</v>
      </c>
      <c r="I31" s="520">
        <v>52.881929695580901</v>
      </c>
      <c r="J31" s="497">
        <v>64.083489754494593</v>
      </c>
      <c r="K31" s="497">
        <v>80.994642674047697</v>
      </c>
      <c r="L31" s="521">
        <v>84.289745980020299</v>
      </c>
      <c r="M31" s="520">
        <v>89.304662629329599</v>
      </c>
      <c r="N31" s="497">
        <v>84</v>
      </c>
      <c r="O31" s="543">
        <v>98</v>
      </c>
      <c r="P31" s="497">
        <v>91</v>
      </c>
    </row>
    <row r="32" spans="1:19">
      <c r="A32" s="27" t="s">
        <v>53</v>
      </c>
      <c r="B32" s="494">
        <v>28.17038390263777</v>
      </c>
      <c r="C32" s="494">
        <v>36.686608871011337</v>
      </c>
      <c r="D32" s="494">
        <v>39.528991314973695</v>
      </c>
      <c r="E32" s="501">
        <v>43.469750871382352</v>
      </c>
      <c r="F32" s="501">
        <v>40.230482638055058</v>
      </c>
      <c r="G32" s="501">
        <v>47.131907785569496</v>
      </c>
      <c r="H32" s="501">
        <v>59.458289210204001</v>
      </c>
      <c r="I32" s="501">
        <v>68.210840847404</v>
      </c>
      <c r="J32" s="501">
        <v>74.003233034044896</v>
      </c>
      <c r="K32" s="501">
        <v>72.244181191022506</v>
      </c>
      <c r="L32" s="494">
        <v>68.810125465745003</v>
      </c>
      <c r="M32" s="501">
        <v>65.228354612359595</v>
      </c>
      <c r="N32" s="494">
        <v>63</v>
      </c>
      <c r="O32" s="494">
        <v>61</v>
      </c>
      <c r="P32" s="501">
        <v>59</v>
      </c>
      <c r="Q32" s="29"/>
      <c r="R32" s="29"/>
      <c r="S32" s="29"/>
    </row>
    <row r="33" spans="1:19">
      <c r="A33" s="89" t="s">
        <v>54</v>
      </c>
      <c r="B33" s="545" t="s">
        <v>168</v>
      </c>
      <c r="C33" s="525" t="s">
        <v>168</v>
      </c>
      <c r="D33" s="547" t="s">
        <v>168</v>
      </c>
      <c r="E33" s="547" t="s">
        <v>168</v>
      </c>
      <c r="F33" s="548" t="s">
        <v>168</v>
      </c>
      <c r="G33" s="547" t="s">
        <v>168</v>
      </c>
      <c r="H33" s="497">
        <v>40.4807539258872</v>
      </c>
      <c r="I33" s="497">
        <v>45.807884250207699</v>
      </c>
      <c r="J33" s="497">
        <v>49.966695193294903</v>
      </c>
      <c r="K33" s="497">
        <v>55.6532356188333</v>
      </c>
      <c r="L33" s="549">
        <v>60.5763576549625</v>
      </c>
      <c r="M33" s="497">
        <v>76.696619077162595</v>
      </c>
      <c r="N33" s="496">
        <v>75</v>
      </c>
      <c r="O33" s="543">
        <v>75</v>
      </c>
      <c r="P33" s="497">
        <v>74</v>
      </c>
    </row>
    <row r="34" spans="1:19">
      <c r="A34" s="27" t="s">
        <v>123</v>
      </c>
      <c r="B34" s="550" t="s">
        <v>168</v>
      </c>
      <c r="C34" s="501">
        <v>46.850029686152808</v>
      </c>
      <c r="D34" s="501">
        <v>46.924775824118719</v>
      </c>
      <c r="E34" s="501">
        <v>48.647514686425126</v>
      </c>
      <c r="F34" s="551">
        <v>45.891383365273001</v>
      </c>
      <c r="G34" s="501">
        <v>44.125349181305566</v>
      </c>
      <c r="H34" s="501">
        <v>43.328220134090003</v>
      </c>
      <c r="I34" s="501">
        <v>43.632291500285902</v>
      </c>
      <c r="J34" s="501">
        <v>42.942496295568297</v>
      </c>
      <c r="K34" s="501">
        <v>42.647092395318303</v>
      </c>
      <c r="L34" s="551">
        <v>46.111601076601303</v>
      </c>
      <c r="M34" s="501">
        <v>51.517932185634201</v>
      </c>
      <c r="N34" s="537" t="s">
        <v>168</v>
      </c>
      <c r="O34" s="546">
        <v>53</v>
      </c>
      <c r="P34" s="540" t="s">
        <v>168</v>
      </c>
      <c r="Q34" s="29"/>
      <c r="R34" s="29"/>
      <c r="S34" s="29"/>
    </row>
    <row r="35" spans="1:19">
      <c r="A35" s="89" t="s">
        <v>193</v>
      </c>
      <c r="B35" s="497">
        <v>57.058266576437831</v>
      </c>
      <c r="C35" s="497">
        <v>67.183508118515462</v>
      </c>
      <c r="D35" s="497">
        <v>69.28438353306727</v>
      </c>
      <c r="E35" s="497">
        <v>75.13861862447223</v>
      </c>
      <c r="F35" s="497">
        <v>80.042394878009617</v>
      </c>
      <c r="G35" s="497">
        <v>78.734075806169301</v>
      </c>
      <c r="H35" s="497">
        <v>76.045471975052294</v>
      </c>
      <c r="I35" s="497">
        <v>76.036633632416894</v>
      </c>
      <c r="J35" s="497">
        <v>73.085026391392503</v>
      </c>
      <c r="K35" s="497">
        <v>65.187626097110495</v>
      </c>
      <c r="L35" s="497">
        <v>68.203572867661507</v>
      </c>
      <c r="M35" s="497">
        <v>75.873033348039399</v>
      </c>
      <c r="N35" s="496">
        <v>65</v>
      </c>
      <c r="O35" s="497">
        <v>72</v>
      </c>
      <c r="P35" s="497">
        <v>59</v>
      </c>
    </row>
    <row r="36" spans="1:19">
      <c r="A36" s="27" t="s">
        <v>235</v>
      </c>
      <c r="B36" s="501">
        <v>16.952149411995794</v>
      </c>
      <c r="C36" s="501">
        <v>29.164615199515275</v>
      </c>
      <c r="D36" s="501">
        <v>33.265084838748464</v>
      </c>
      <c r="E36" s="501">
        <v>34.761523899681187</v>
      </c>
      <c r="F36" s="551">
        <v>37.702117288755474</v>
      </c>
      <c r="G36" s="501">
        <v>38.487766701786803</v>
      </c>
      <c r="H36" s="501">
        <v>36.756769619592198</v>
      </c>
      <c r="I36" s="501">
        <v>37.757067921306103</v>
      </c>
      <c r="J36" s="501">
        <v>39.036788168402403</v>
      </c>
      <c r="K36" s="501">
        <v>37.964256739197197</v>
      </c>
      <c r="L36" s="551">
        <v>41.255038333217101</v>
      </c>
      <c r="M36" s="501">
        <v>43.7106390057181</v>
      </c>
      <c r="N36" s="494">
        <v>33</v>
      </c>
      <c r="O36" s="546">
        <v>44</v>
      </c>
      <c r="P36" s="501">
        <v>33</v>
      </c>
      <c r="Q36" s="29"/>
      <c r="R36" s="29"/>
      <c r="S36" s="29"/>
    </row>
    <row r="37" spans="1:19">
      <c r="A37" s="89" t="s">
        <v>126</v>
      </c>
      <c r="B37" s="497">
        <v>17.588915747961003</v>
      </c>
      <c r="C37" s="497">
        <v>21.121607296127692</v>
      </c>
      <c r="D37" s="497">
        <v>20.828602755553771</v>
      </c>
      <c r="E37" s="497">
        <v>22.94518287909559</v>
      </c>
      <c r="F37" s="549">
        <v>23.766416675440158</v>
      </c>
      <c r="G37" s="497">
        <v>25.633736222686018</v>
      </c>
      <c r="H37" s="497">
        <v>26.980557190543699</v>
      </c>
      <c r="I37" s="497">
        <v>30.9657738541156</v>
      </c>
      <c r="J37" s="497">
        <v>29.0242706553361</v>
      </c>
      <c r="K37" s="497">
        <v>29.957055695526801</v>
      </c>
      <c r="L37" s="549">
        <v>39.8659834897732</v>
      </c>
      <c r="M37" s="497">
        <v>40.132261338389</v>
      </c>
      <c r="N37" s="530" t="s">
        <v>168</v>
      </c>
      <c r="O37" s="543">
        <v>39</v>
      </c>
      <c r="P37" s="532" t="s">
        <v>168</v>
      </c>
    </row>
    <row r="38" spans="1:19">
      <c r="A38" s="27" t="s">
        <v>55</v>
      </c>
      <c r="B38" s="550" t="s">
        <v>168</v>
      </c>
      <c r="C38" s="501">
        <v>47.12181470651818</v>
      </c>
      <c r="D38" s="501">
        <v>46.22158171047051</v>
      </c>
      <c r="E38" s="501">
        <v>47.702903115280584</v>
      </c>
      <c r="F38" s="501">
        <v>47.694656362333774</v>
      </c>
      <c r="G38" s="501">
        <v>52.323252139879841</v>
      </c>
      <c r="H38" s="501">
        <v>51.4615085178919</v>
      </c>
      <c r="I38" s="501">
        <v>57.244451657655702</v>
      </c>
      <c r="J38" s="501">
        <v>55.380675477036299</v>
      </c>
      <c r="K38" s="501">
        <v>57.157964204504701</v>
      </c>
      <c r="L38" s="501">
        <v>60.539455439324598</v>
      </c>
      <c r="M38" s="501">
        <v>63.474028567890201</v>
      </c>
      <c r="N38" s="494">
        <v>41</v>
      </c>
      <c r="O38" s="494">
        <v>64</v>
      </c>
      <c r="P38" s="540" t="s">
        <v>168</v>
      </c>
      <c r="Q38" s="29"/>
      <c r="R38" s="29"/>
      <c r="S38" s="29"/>
    </row>
    <row r="39" spans="1:19">
      <c r="A39" s="326" t="s">
        <v>122</v>
      </c>
      <c r="B39" s="696">
        <v>57</v>
      </c>
      <c r="C39" s="697">
        <v>58</v>
      </c>
      <c r="D39" s="698">
        <v>59</v>
      </c>
      <c r="E39" s="698">
        <v>61.485809001921787</v>
      </c>
      <c r="F39" s="698">
        <v>62.919474855349179</v>
      </c>
      <c r="G39" s="698">
        <v>63.447474049919904</v>
      </c>
      <c r="H39" s="698">
        <v>63.754455998188398</v>
      </c>
      <c r="I39" s="699">
        <v>64.084528189034501</v>
      </c>
      <c r="J39" s="699">
        <v>64.573506750691706</v>
      </c>
      <c r="K39" s="699">
        <v>64.481481170795007</v>
      </c>
      <c r="L39" s="698">
        <v>69.780949359906202</v>
      </c>
      <c r="M39" s="699">
        <v>74.302385245886697</v>
      </c>
      <c r="N39" s="622" t="s">
        <v>168</v>
      </c>
      <c r="O39" s="700">
        <v>72</v>
      </c>
      <c r="P39" s="623" t="s">
        <v>168</v>
      </c>
    </row>
    <row r="40" spans="1:19" s="29" customFormat="1">
      <c r="A40" s="325" t="s">
        <v>27</v>
      </c>
      <c r="B40" s="701">
        <v>39</v>
      </c>
      <c r="C40" s="702">
        <v>48</v>
      </c>
      <c r="D40" s="703">
        <v>49</v>
      </c>
      <c r="E40" s="703">
        <v>51.381481433811146</v>
      </c>
      <c r="F40" s="703">
        <v>53.194373401219565</v>
      </c>
      <c r="G40" s="703">
        <v>53.211118378910669</v>
      </c>
      <c r="H40" s="703">
        <v>53.832453507892879</v>
      </c>
      <c r="I40" s="703">
        <v>55.07173581633382</v>
      </c>
      <c r="J40" s="703">
        <v>55.325671762517999</v>
      </c>
      <c r="K40" s="704">
        <v>55</v>
      </c>
      <c r="L40" s="703">
        <v>58</v>
      </c>
      <c r="M40" s="704">
        <v>61</v>
      </c>
      <c r="N40" s="705" t="s">
        <v>168</v>
      </c>
      <c r="O40" s="706">
        <v>60</v>
      </c>
      <c r="P40" s="707" t="s">
        <v>168</v>
      </c>
    </row>
    <row r="41" spans="1:19">
      <c r="A41" s="621" t="s">
        <v>28</v>
      </c>
      <c r="B41" s="708">
        <v>34.657655958643971</v>
      </c>
      <c r="C41" s="709">
        <v>45.548084153166634</v>
      </c>
      <c r="D41" s="710">
        <v>46.754356318059365</v>
      </c>
      <c r="E41" s="710">
        <v>48.622064455834575</v>
      </c>
      <c r="F41" s="710">
        <v>50.104214266596969</v>
      </c>
      <c r="G41" s="710">
        <v>51.667509889889097</v>
      </c>
      <c r="H41" s="711">
        <v>52.822019659348612</v>
      </c>
      <c r="I41" s="711">
        <v>54.050417748196566</v>
      </c>
      <c r="J41" s="711">
        <v>54.143893762283192</v>
      </c>
      <c r="K41" s="711">
        <v>54.260041296436938</v>
      </c>
      <c r="L41" s="710">
        <v>56.36690636015225</v>
      </c>
      <c r="M41" s="711">
        <v>59</v>
      </c>
      <c r="N41" s="622" t="s">
        <v>168</v>
      </c>
      <c r="O41" s="712">
        <v>59</v>
      </c>
      <c r="P41" s="623" t="s">
        <v>168</v>
      </c>
      <c r="Q41" s="29"/>
      <c r="R41" s="29"/>
      <c r="S41" s="29"/>
    </row>
    <row r="42" spans="1:19" s="29" customFormat="1">
      <c r="A42" s="926" t="s">
        <v>138</v>
      </c>
      <c r="B42" s="926"/>
      <c r="C42" s="926"/>
      <c r="D42" s="926"/>
      <c r="E42" s="926"/>
      <c r="F42" s="926"/>
      <c r="G42" s="926"/>
      <c r="H42" s="926"/>
      <c r="I42" s="926"/>
      <c r="J42" s="926"/>
      <c r="K42" s="926"/>
      <c r="L42" s="926"/>
      <c r="M42" s="926"/>
      <c r="N42" s="926"/>
      <c r="O42" s="926"/>
      <c r="P42" s="926"/>
    </row>
    <row r="43" spans="1:19">
      <c r="A43" s="610" t="s">
        <v>56</v>
      </c>
      <c r="B43" s="613" t="s">
        <v>168</v>
      </c>
      <c r="C43" s="614" t="s">
        <v>168</v>
      </c>
      <c r="D43" s="611" t="s">
        <v>168</v>
      </c>
      <c r="E43" s="614" t="s">
        <v>168</v>
      </c>
      <c r="F43" s="615" t="s">
        <v>168</v>
      </c>
      <c r="G43" s="616" t="s">
        <v>168</v>
      </c>
      <c r="H43" s="617" t="s">
        <v>168</v>
      </c>
      <c r="I43" s="614" t="s">
        <v>168</v>
      </c>
      <c r="J43" s="611" t="s">
        <v>168</v>
      </c>
      <c r="K43" s="614" t="s">
        <v>168</v>
      </c>
      <c r="L43" s="618" t="s">
        <v>168</v>
      </c>
      <c r="M43" s="614" t="s">
        <v>168</v>
      </c>
      <c r="N43" s="612" t="s">
        <v>168</v>
      </c>
      <c r="O43" s="612" t="s">
        <v>168</v>
      </c>
      <c r="P43" s="619" t="s">
        <v>168</v>
      </c>
      <c r="Q43" s="29"/>
      <c r="R43" s="29"/>
      <c r="S43" s="29"/>
    </row>
    <row r="44" spans="1:19" s="29" customFormat="1" ht="13.5">
      <c r="A44" s="27" t="s">
        <v>29</v>
      </c>
      <c r="B44" s="515" t="s">
        <v>168</v>
      </c>
      <c r="C44" s="523" t="s">
        <v>168</v>
      </c>
      <c r="D44" s="533" t="s">
        <v>168</v>
      </c>
      <c r="E44" s="523" t="s">
        <v>168</v>
      </c>
      <c r="F44" s="534" t="s">
        <v>168</v>
      </c>
      <c r="G44" s="535" t="s">
        <v>168</v>
      </c>
      <c r="H44" s="536" t="s">
        <v>168</v>
      </c>
      <c r="I44" s="523" t="s">
        <v>168</v>
      </c>
      <c r="J44" s="533" t="s">
        <v>168</v>
      </c>
      <c r="K44" s="523" t="s">
        <v>168</v>
      </c>
      <c r="L44" s="517">
        <v>16.840525576788416</v>
      </c>
      <c r="M44" s="516">
        <v>17.169520270364199</v>
      </c>
      <c r="N44" s="537" t="s">
        <v>168</v>
      </c>
      <c r="O44" s="518">
        <v>19</v>
      </c>
      <c r="P44" s="540" t="s">
        <v>168</v>
      </c>
    </row>
    <row r="45" spans="1:19">
      <c r="A45" s="610" t="s">
        <v>127</v>
      </c>
      <c r="B45" s="613" t="s">
        <v>168</v>
      </c>
      <c r="C45" s="614" t="s">
        <v>168</v>
      </c>
      <c r="D45" s="611" t="s">
        <v>168</v>
      </c>
      <c r="E45" s="614" t="s">
        <v>168</v>
      </c>
      <c r="F45" s="615" t="s">
        <v>168</v>
      </c>
      <c r="G45" s="616" t="s">
        <v>168</v>
      </c>
      <c r="H45" s="617" t="s">
        <v>168</v>
      </c>
      <c r="I45" s="614" t="s">
        <v>168</v>
      </c>
      <c r="J45" s="611" t="s">
        <v>168</v>
      </c>
      <c r="K45" s="614" t="s">
        <v>168</v>
      </c>
      <c r="L45" s="618" t="s">
        <v>168</v>
      </c>
      <c r="M45" s="614" t="s">
        <v>168</v>
      </c>
      <c r="N45" s="612" t="s">
        <v>168</v>
      </c>
      <c r="O45" s="620" t="s">
        <v>168</v>
      </c>
      <c r="P45" s="619" t="s">
        <v>168</v>
      </c>
      <c r="Q45" s="29"/>
      <c r="R45" s="29"/>
      <c r="S45" s="29"/>
    </row>
    <row r="46" spans="1:19" s="29" customFormat="1">
      <c r="A46" s="27" t="s">
        <v>124</v>
      </c>
      <c r="B46" s="542" t="s">
        <v>168</v>
      </c>
      <c r="C46" s="523" t="s">
        <v>168</v>
      </c>
      <c r="D46" s="550" t="s">
        <v>168</v>
      </c>
      <c r="E46" s="501">
        <v>64.99881452937197</v>
      </c>
      <c r="F46" s="501">
        <v>63.217606002675595</v>
      </c>
      <c r="G46" s="501">
        <v>67.737651424792105</v>
      </c>
      <c r="H46" s="501">
        <v>67</v>
      </c>
      <c r="I46" s="501">
        <v>65.5</v>
      </c>
      <c r="J46" s="501">
        <v>65.8</v>
      </c>
      <c r="K46" s="501">
        <v>67.7</v>
      </c>
      <c r="L46" s="501">
        <v>68.900000000000006</v>
      </c>
      <c r="M46" s="501">
        <v>66.153565074478692</v>
      </c>
      <c r="N46" s="533" t="s">
        <v>168</v>
      </c>
      <c r="O46" s="546">
        <v>72</v>
      </c>
      <c r="P46" s="550" t="s">
        <v>168</v>
      </c>
    </row>
    <row r="47" spans="1:19">
      <c r="A47" s="621" t="s">
        <v>57</v>
      </c>
      <c r="B47" s="622" t="s">
        <v>168</v>
      </c>
      <c r="C47" s="622" t="s">
        <v>168</v>
      </c>
      <c r="D47" s="622" t="s">
        <v>168</v>
      </c>
      <c r="E47" s="622" t="s">
        <v>168</v>
      </c>
      <c r="F47" s="622" t="s">
        <v>168</v>
      </c>
      <c r="G47" s="622" t="s">
        <v>168</v>
      </c>
      <c r="H47" s="622" t="s">
        <v>168</v>
      </c>
      <c r="I47" s="622" t="s">
        <v>168</v>
      </c>
      <c r="J47" s="622" t="s">
        <v>168</v>
      </c>
      <c r="K47" s="622" t="s">
        <v>168</v>
      </c>
      <c r="L47" s="622" t="s">
        <v>168</v>
      </c>
      <c r="M47" s="622" t="s">
        <v>168</v>
      </c>
      <c r="N47" s="622" t="s">
        <v>168</v>
      </c>
      <c r="O47" s="622" t="s">
        <v>168</v>
      </c>
      <c r="P47" s="623" t="s">
        <v>168</v>
      </c>
      <c r="Q47" s="29"/>
      <c r="R47" s="29"/>
      <c r="S47" s="29"/>
    </row>
    <row r="48" spans="1:19" ht="25.5" customHeight="1">
      <c r="A48" s="772" t="s">
        <v>368</v>
      </c>
      <c r="B48" s="772"/>
      <c r="C48" s="772"/>
      <c r="D48" s="772"/>
      <c r="E48" s="772"/>
      <c r="F48" s="772"/>
      <c r="G48" s="772"/>
      <c r="H48" s="772"/>
      <c r="I48" s="772"/>
      <c r="J48" s="772"/>
      <c r="K48" s="772"/>
      <c r="L48" s="772"/>
      <c r="M48" s="772"/>
      <c r="N48" s="772"/>
      <c r="O48" s="772"/>
      <c r="P48" s="772"/>
    </row>
    <row r="49" spans="1:16" ht="12.75" customHeight="1">
      <c r="A49" s="927" t="s">
        <v>367</v>
      </c>
      <c r="B49" s="927"/>
      <c r="C49" s="927"/>
      <c r="D49" s="927"/>
      <c r="E49" s="927"/>
      <c r="F49" s="927"/>
      <c r="G49" s="927"/>
      <c r="H49" s="927"/>
      <c r="I49" s="927"/>
      <c r="J49" s="927"/>
      <c r="K49" s="927"/>
      <c r="L49" s="927"/>
      <c r="M49" s="927"/>
      <c r="N49" s="927"/>
      <c r="O49" s="927"/>
      <c r="P49" s="927"/>
    </row>
    <row r="50" spans="1:16" ht="12.75" customHeight="1">
      <c r="A50" s="927" t="s">
        <v>369</v>
      </c>
      <c r="B50" s="927"/>
      <c r="C50" s="927"/>
      <c r="D50" s="927"/>
      <c r="E50" s="927"/>
      <c r="F50" s="927"/>
      <c r="G50" s="927"/>
      <c r="H50" s="927"/>
      <c r="I50" s="927"/>
      <c r="J50" s="927"/>
      <c r="K50" s="927"/>
      <c r="L50" s="927"/>
      <c r="M50" s="927"/>
      <c r="N50" s="927"/>
      <c r="O50" s="927"/>
      <c r="P50" s="927"/>
    </row>
    <row r="51" spans="1:16" ht="25.5" customHeight="1">
      <c r="A51" s="936" t="s">
        <v>30</v>
      </c>
      <c r="B51" s="936"/>
      <c r="C51" s="936"/>
      <c r="D51" s="936"/>
      <c r="E51" s="936"/>
      <c r="F51" s="936"/>
      <c r="G51" s="936"/>
      <c r="H51" s="936"/>
      <c r="I51" s="936"/>
      <c r="J51" s="936"/>
      <c r="K51" s="936"/>
      <c r="L51" s="936"/>
      <c r="M51" s="936"/>
      <c r="N51" s="936"/>
      <c r="O51" s="936"/>
      <c r="P51" s="936"/>
    </row>
    <row r="52" spans="1:16">
      <c r="A52" s="930" t="s">
        <v>370</v>
      </c>
      <c r="B52" s="930"/>
      <c r="C52" s="930"/>
      <c r="D52" s="930"/>
      <c r="E52" s="930"/>
      <c r="F52" s="930"/>
      <c r="G52" s="930"/>
      <c r="H52" s="930"/>
      <c r="I52" s="930"/>
      <c r="J52" s="930"/>
      <c r="K52" s="930"/>
      <c r="L52" s="930"/>
      <c r="M52" s="930"/>
      <c r="N52" s="930"/>
      <c r="O52" s="930"/>
      <c r="P52" s="930"/>
    </row>
    <row r="53" spans="1:16" ht="12.75" customHeight="1">
      <c r="A53" s="930" t="s">
        <v>454</v>
      </c>
      <c r="B53" s="930"/>
      <c r="C53" s="930"/>
      <c r="D53" s="930"/>
      <c r="E53" s="930"/>
      <c r="F53" s="930"/>
      <c r="G53" s="930"/>
      <c r="H53" s="930"/>
      <c r="I53" s="930"/>
      <c r="J53" s="930"/>
      <c r="K53" s="930"/>
      <c r="L53" s="930"/>
      <c r="M53" s="930"/>
      <c r="N53" s="930"/>
      <c r="O53" s="930"/>
      <c r="P53" s="930"/>
    </row>
  </sheetData>
  <mergeCells count="12">
    <mergeCell ref="A53:P53"/>
    <mergeCell ref="A52:P52"/>
    <mergeCell ref="B5:P5"/>
    <mergeCell ref="A3:A5"/>
    <mergeCell ref="A51:P51"/>
    <mergeCell ref="A42:P42"/>
    <mergeCell ref="A50:P50"/>
    <mergeCell ref="A2:P2"/>
    <mergeCell ref="A1:B1"/>
    <mergeCell ref="B3:P3"/>
    <mergeCell ref="A48:P48"/>
    <mergeCell ref="A49:P49"/>
  </mergeCells>
  <phoneticPr fontId="0" type="noConversion"/>
  <hyperlinks>
    <hyperlink ref="A1" location="Inhalt!A1" display="Zurück zum Inhalt"/>
    <hyperlink ref="A1:B1" location="Inhalt!A1" display="Zurück zum Inhalt"/>
  </hyperlinks>
  <pageMargins left="0.70866141732283472" right="0.70866141732283472" top="0.78740157480314965" bottom="0.78740157480314965" header="0.31496062992125984" footer="0.31496062992125984"/>
  <pageSetup paperSize="9" scale="78" orientation="portrait" r:id="rId1"/>
  <headerFooter scaleWithDoc="0">
    <oddHeader>&amp;CBildungsbericht 2014 - (Web-)Tabellen F2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M33"/>
  <sheetViews>
    <sheetView zoomScaleNormal="100" workbookViewId="0">
      <selection sqref="A1:B1"/>
    </sheetView>
  </sheetViews>
  <sheetFormatPr baseColWidth="10" defaultRowHeight="12.75"/>
  <sheetData>
    <row r="1" spans="1:13" ht="25.5" customHeight="1">
      <c r="A1" s="744" t="s">
        <v>259</v>
      </c>
      <c r="B1" s="744"/>
    </row>
    <row r="2" spans="1:13" ht="27.75" customHeight="1">
      <c r="A2" s="745" t="s">
        <v>616</v>
      </c>
      <c r="B2" s="745"/>
      <c r="C2" s="745"/>
      <c r="D2" s="745"/>
      <c r="E2" s="745"/>
      <c r="F2" s="745"/>
      <c r="G2" s="745"/>
      <c r="H2" s="745"/>
      <c r="I2" s="745"/>
      <c r="J2" s="745"/>
      <c r="K2" s="745"/>
      <c r="L2" s="745"/>
      <c r="M2" s="745"/>
    </row>
    <row r="33" spans="1:10">
      <c r="A33" s="448" t="s">
        <v>571</v>
      </c>
      <c r="J33" s="651" t="s">
        <v>598</v>
      </c>
    </row>
  </sheetData>
  <mergeCells count="2">
    <mergeCell ref="A1:B1"/>
    <mergeCell ref="A2:M2"/>
  </mergeCells>
  <hyperlinks>
    <hyperlink ref="A1:B1" location="Inhalt!A1" display="Inhalt!A1"/>
  </hyperlinks>
  <pageMargins left="0.70866141732283472" right="0.70866141732283472" top="0.78740157480314965" bottom="0.78740157480314965" header="0.31496062992125984" footer="0.31496062992125984"/>
  <pageSetup paperSize="9" scale="90" orientation="landscape" r:id="rId1"/>
  <headerFooter scaleWithDoc="0">
    <oddHeader>&amp;CBildungsbericht 2014 - (Web-)Tabellen F2</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enableFormatConditionsCalculation="0">
    <pageSetUpPr fitToPage="1"/>
  </sheetPr>
  <dimension ref="A1:P55"/>
  <sheetViews>
    <sheetView zoomScaleNormal="100" workbookViewId="0">
      <selection sqref="A1:C1"/>
    </sheetView>
  </sheetViews>
  <sheetFormatPr baseColWidth="10" defaultRowHeight="12.75"/>
  <cols>
    <col min="1" max="1" width="5.42578125" customWidth="1"/>
    <col min="2" max="2" width="10" customWidth="1"/>
    <col min="3" max="3" width="10.42578125" customWidth="1"/>
    <col min="4" max="5" width="10" customWidth="1"/>
    <col min="6" max="6" width="10.28515625" customWidth="1"/>
    <col min="7" max="8" width="10" customWidth="1"/>
    <col min="9" max="9" width="10.140625" customWidth="1"/>
    <col min="10" max="11" width="10" customWidth="1"/>
    <col min="12" max="12" width="10.140625" customWidth="1"/>
    <col min="13" max="13" width="10" customWidth="1"/>
  </cols>
  <sheetData>
    <row r="1" spans="1:16" ht="25.5" customHeight="1">
      <c r="A1" s="744" t="s">
        <v>259</v>
      </c>
      <c r="B1" s="744"/>
      <c r="C1" s="744"/>
    </row>
    <row r="2" spans="1:16" ht="21" customHeight="1">
      <c r="A2" s="760" t="s">
        <v>599</v>
      </c>
      <c r="B2" s="760"/>
      <c r="C2" s="760"/>
      <c r="D2" s="760"/>
      <c r="E2" s="760"/>
      <c r="F2" s="760"/>
      <c r="G2" s="760"/>
      <c r="H2" s="760"/>
      <c r="I2" s="760"/>
      <c r="J2" s="760"/>
      <c r="K2" s="760"/>
      <c r="L2" s="760"/>
      <c r="M2" s="760"/>
    </row>
    <row r="3" spans="1:16" ht="15" customHeight="1">
      <c r="A3" s="747" t="s">
        <v>350</v>
      </c>
      <c r="B3" s="750" t="s">
        <v>337</v>
      </c>
      <c r="C3" s="753" t="s">
        <v>212</v>
      </c>
      <c r="D3" s="754"/>
      <c r="E3" s="750" t="s">
        <v>336</v>
      </c>
      <c r="F3" s="753" t="s">
        <v>212</v>
      </c>
      <c r="G3" s="754"/>
      <c r="H3" s="762" t="s">
        <v>349</v>
      </c>
      <c r="I3" s="763"/>
      <c r="J3" s="763"/>
      <c r="K3" s="763"/>
      <c r="L3" s="763"/>
      <c r="M3" s="763"/>
    </row>
    <row r="4" spans="1:16" ht="12.75" customHeight="1">
      <c r="A4" s="748"/>
      <c r="B4" s="751"/>
      <c r="C4" s="755"/>
      <c r="D4" s="756"/>
      <c r="E4" s="751"/>
      <c r="F4" s="755"/>
      <c r="G4" s="756"/>
      <c r="H4" s="750" t="s">
        <v>337</v>
      </c>
      <c r="I4" s="761" t="s">
        <v>212</v>
      </c>
      <c r="J4" s="764"/>
      <c r="K4" s="750" t="s">
        <v>336</v>
      </c>
      <c r="L4" s="761" t="s">
        <v>212</v>
      </c>
      <c r="M4" s="762"/>
      <c r="O4" s="53"/>
      <c r="P4" s="78"/>
    </row>
    <row r="5" spans="1:16" ht="60">
      <c r="A5" s="748"/>
      <c r="B5" s="752"/>
      <c r="C5" s="391" t="s">
        <v>210</v>
      </c>
      <c r="D5" s="3" t="s">
        <v>211</v>
      </c>
      <c r="E5" s="752"/>
      <c r="F5" s="3" t="s">
        <v>210</v>
      </c>
      <c r="G5" s="2" t="s">
        <v>211</v>
      </c>
      <c r="H5" s="752"/>
      <c r="I5" s="3" t="s">
        <v>210</v>
      </c>
      <c r="J5" s="3" t="s">
        <v>211</v>
      </c>
      <c r="K5" s="752"/>
      <c r="L5" s="3" t="s">
        <v>210</v>
      </c>
      <c r="M5" s="2" t="s">
        <v>211</v>
      </c>
    </row>
    <row r="6" spans="1:16">
      <c r="A6" s="749"/>
      <c r="B6" s="637" t="s">
        <v>177</v>
      </c>
      <c r="C6" s="758" t="s">
        <v>178</v>
      </c>
      <c r="D6" s="759"/>
      <c r="E6" s="759"/>
      <c r="F6" s="759"/>
      <c r="G6" s="759"/>
      <c r="H6" s="637" t="s">
        <v>177</v>
      </c>
      <c r="I6" s="758" t="s">
        <v>178</v>
      </c>
      <c r="J6" s="759"/>
      <c r="K6" s="759"/>
      <c r="L6" s="759"/>
      <c r="M6" s="759"/>
      <c r="O6" s="53"/>
      <c r="P6" s="184"/>
    </row>
    <row r="7" spans="1:16" ht="12.75" customHeight="1">
      <c r="A7" s="471"/>
      <c r="B7" s="757" t="s">
        <v>179</v>
      </c>
      <c r="C7" s="757"/>
      <c r="D7" s="757"/>
      <c r="E7" s="757"/>
      <c r="F7" s="757"/>
      <c r="G7" s="757"/>
      <c r="H7" s="757"/>
      <c r="I7" s="757"/>
      <c r="J7" s="757"/>
      <c r="K7" s="757"/>
      <c r="L7" s="757"/>
      <c r="M7" s="757"/>
    </row>
    <row r="8" spans="1:16">
      <c r="A8" s="17">
        <v>1995</v>
      </c>
      <c r="B8" s="57">
        <v>307772</v>
      </c>
      <c r="C8" s="58">
        <v>76.3</v>
      </c>
      <c r="D8" s="58">
        <v>23.7</v>
      </c>
      <c r="E8" s="58">
        <v>36.4</v>
      </c>
      <c r="F8" s="58">
        <v>27.7</v>
      </c>
      <c r="G8" s="59">
        <v>8.6</v>
      </c>
      <c r="H8" s="57" t="s">
        <v>170</v>
      </c>
      <c r="I8" s="57" t="s">
        <v>170</v>
      </c>
      <c r="J8" s="57" t="s">
        <v>170</v>
      </c>
      <c r="K8" s="57" t="s">
        <v>170</v>
      </c>
      <c r="L8" s="57" t="s">
        <v>170</v>
      </c>
      <c r="M8" s="122" t="s">
        <v>170</v>
      </c>
    </row>
    <row r="9" spans="1:16">
      <c r="A9" s="151">
        <v>2000</v>
      </c>
      <c r="B9" s="81">
        <v>347539</v>
      </c>
      <c r="C9" s="152">
        <v>73.2</v>
      </c>
      <c r="D9" s="152">
        <v>26.8</v>
      </c>
      <c r="E9" s="152">
        <v>37.200000000000003</v>
      </c>
      <c r="F9" s="152">
        <v>27.6</v>
      </c>
      <c r="G9" s="153">
        <v>9.6</v>
      </c>
      <c r="H9" s="81" t="s">
        <v>170</v>
      </c>
      <c r="I9" s="81" t="s">
        <v>170</v>
      </c>
      <c r="J9" s="81" t="s">
        <v>170</v>
      </c>
      <c r="K9" s="81" t="s">
        <v>170</v>
      </c>
      <c r="L9" s="81" t="s">
        <v>170</v>
      </c>
      <c r="M9" s="154" t="s">
        <v>170</v>
      </c>
    </row>
    <row r="10" spans="1:16">
      <c r="A10" s="17">
        <v>2001</v>
      </c>
      <c r="B10" s="57">
        <v>343453</v>
      </c>
      <c r="C10" s="58">
        <v>70.8</v>
      </c>
      <c r="D10" s="58">
        <v>29.2</v>
      </c>
      <c r="E10" s="58">
        <v>36.1</v>
      </c>
      <c r="F10" s="58">
        <v>25.6</v>
      </c>
      <c r="G10" s="59">
        <v>10.6</v>
      </c>
      <c r="H10" s="57" t="s">
        <v>170</v>
      </c>
      <c r="I10" s="57" t="s">
        <v>170</v>
      </c>
      <c r="J10" s="57" t="s">
        <v>170</v>
      </c>
      <c r="K10" s="57" t="s">
        <v>170</v>
      </c>
      <c r="L10" s="57" t="s">
        <v>170</v>
      </c>
      <c r="M10" s="122" t="s">
        <v>170</v>
      </c>
    </row>
    <row r="11" spans="1:16">
      <c r="A11" s="151">
        <v>2002</v>
      </c>
      <c r="B11" s="81">
        <v>361498</v>
      </c>
      <c r="C11" s="152">
        <v>70.099999999999994</v>
      </c>
      <c r="D11" s="152">
        <v>29.9</v>
      </c>
      <c r="E11" s="152">
        <v>38.200000000000003</v>
      </c>
      <c r="F11" s="152">
        <v>26.7</v>
      </c>
      <c r="G11" s="153">
        <v>11.4</v>
      </c>
      <c r="H11" s="81" t="s">
        <v>170</v>
      </c>
      <c r="I11" s="81" t="s">
        <v>170</v>
      </c>
      <c r="J11" s="81" t="s">
        <v>170</v>
      </c>
      <c r="K11" s="81" t="s">
        <v>170</v>
      </c>
      <c r="L11" s="81" t="s">
        <v>170</v>
      </c>
      <c r="M11" s="154" t="s">
        <v>170</v>
      </c>
    </row>
    <row r="12" spans="1:16">
      <c r="A12" s="17">
        <v>2003</v>
      </c>
      <c r="B12" s="57">
        <v>369046</v>
      </c>
      <c r="C12" s="58">
        <v>69.2</v>
      </c>
      <c r="D12" s="58">
        <v>30.8</v>
      </c>
      <c r="E12" s="58">
        <v>39.200000000000003</v>
      </c>
      <c r="F12" s="58">
        <v>27.1</v>
      </c>
      <c r="G12" s="59">
        <v>12.1</v>
      </c>
      <c r="H12" s="57" t="s">
        <v>170</v>
      </c>
      <c r="I12" s="57" t="s">
        <v>170</v>
      </c>
      <c r="J12" s="57" t="s">
        <v>170</v>
      </c>
      <c r="K12" s="57" t="s">
        <v>170</v>
      </c>
      <c r="L12" s="57" t="s">
        <v>170</v>
      </c>
      <c r="M12" s="122" t="s">
        <v>170</v>
      </c>
    </row>
    <row r="13" spans="1:16">
      <c r="A13" s="151">
        <v>2004</v>
      </c>
      <c r="B13" s="81">
        <v>386906</v>
      </c>
      <c r="C13" s="152">
        <v>68.099999999999994</v>
      </c>
      <c r="D13" s="152">
        <v>31.9</v>
      </c>
      <c r="E13" s="152">
        <v>41.5</v>
      </c>
      <c r="F13" s="152">
        <v>28.3</v>
      </c>
      <c r="G13" s="153">
        <v>13.2</v>
      </c>
      <c r="H13" s="81" t="s">
        <v>170</v>
      </c>
      <c r="I13" s="81" t="s">
        <v>170</v>
      </c>
      <c r="J13" s="81" t="s">
        <v>170</v>
      </c>
      <c r="K13" s="81" t="s">
        <v>170</v>
      </c>
      <c r="L13" s="81" t="s">
        <v>170</v>
      </c>
      <c r="M13" s="154" t="s">
        <v>170</v>
      </c>
    </row>
    <row r="14" spans="1:16">
      <c r="A14" s="17">
        <v>2005</v>
      </c>
      <c r="B14" s="57">
        <v>399372</v>
      </c>
      <c r="C14" s="58">
        <v>67.8</v>
      </c>
      <c r="D14" s="58">
        <v>32.200000000000003</v>
      </c>
      <c r="E14" s="58">
        <v>42.5</v>
      </c>
      <c r="F14" s="58">
        <v>28.8</v>
      </c>
      <c r="G14" s="59">
        <v>13.7</v>
      </c>
      <c r="H14" s="57" t="s">
        <v>170</v>
      </c>
      <c r="I14" s="57" t="s">
        <v>170</v>
      </c>
      <c r="J14" s="57" t="s">
        <v>170</v>
      </c>
      <c r="K14" s="57" t="s">
        <v>170</v>
      </c>
      <c r="L14" s="57" t="s">
        <v>170</v>
      </c>
      <c r="M14" s="122" t="s">
        <v>170</v>
      </c>
      <c r="O14" s="29"/>
    </row>
    <row r="15" spans="1:16">
      <c r="A15" s="151">
        <v>2006</v>
      </c>
      <c r="B15" s="81">
        <v>414764</v>
      </c>
      <c r="C15" s="152">
        <v>68.782729455786907</v>
      </c>
      <c r="D15" s="152">
        <v>31.217270544213093</v>
      </c>
      <c r="E15" s="152">
        <v>42.981997355449693</v>
      </c>
      <c r="F15" s="152">
        <v>29.630212176188802</v>
      </c>
      <c r="G15" s="153">
        <v>13.351785179260879</v>
      </c>
      <c r="H15" s="81" t="s">
        <v>170</v>
      </c>
      <c r="I15" s="81" t="s">
        <v>170</v>
      </c>
      <c r="J15" s="81" t="s">
        <v>170</v>
      </c>
      <c r="K15" s="81" t="s">
        <v>170</v>
      </c>
      <c r="L15" s="81" t="s">
        <v>170</v>
      </c>
      <c r="M15" s="154" t="s">
        <v>170</v>
      </c>
    </row>
    <row r="16" spans="1:16">
      <c r="A16" s="17">
        <v>2007</v>
      </c>
      <c r="B16" s="60">
        <v>433997</v>
      </c>
      <c r="C16" s="61">
        <v>69.642186466726727</v>
      </c>
      <c r="D16" s="61">
        <v>30.357813533273273</v>
      </c>
      <c r="E16" s="61">
        <v>44.425077115694378</v>
      </c>
      <c r="F16" s="61">
        <v>30.920453577824183</v>
      </c>
      <c r="G16" s="62">
        <v>13.504623537870186</v>
      </c>
      <c r="H16" s="60">
        <v>426336</v>
      </c>
      <c r="I16" s="61">
        <v>69.2</v>
      </c>
      <c r="J16" s="61">
        <v>30.8</v>
      </c>
      <c r="K16" s="61">
        <v>43.6</v>
      </c>
      <c r="L16" s="61">
        <v>30.2</v>
      </c>
      <c r="M16" s="62">
        <v>13.4</v>
      </c>
      <c r="O16" s="31"/>
    </row>
    <row r="17" spans="1:15">
      <c r="A17" s="151">
        <v>2008</v>
      </c>
      <c r="B17" s="81">
        <v>441804</v>
      </c>
      <c r="C17" s="152">
        <v>70.189043105087322</v>
      </c>
      <c r="D17" s="152">
        <v>29.810956894912678</v>
      </c>
      <c r="E17" s="152">
        <v>45.20451806439948</v>
      </c>
      <c r="F17" s="152">
        <v>31.709194875724958</v>
      </c>
      <c r="G17" s="153">
        <v>13.495323188674524</v>
      </c>
      <c r="H17" s="81">
        <v>436716</v>
      </c>
      <c r="I17" s="152">
        <v>69.900000000000006</v>
      </c>
      <c r="J17" s="152">
        <v>30.1</v>
      </c>
      <c r="K17" s="152">
        <v>44.7</v>
      </c>
      <c r="L17" s="152">
        <v>31.2</v>
      </c>
      <c r="M17" s="153">
        <v>13.5</v>
      </c>
      <c r="O17" s="31"/>
    </row>
    <row r="18" spans="1:15">
      <c r="A18" s="17">
        <v>2009</v>
      </c>
      <c r="B18" s="60">
        <v>449044</v>
      </c>
      <c r="C18" s="61">
        <v>70.023204852976548</v>
      </c>
      <c r="D18" s="61">
        <v>29.976795147023452</v>
      </c>
      <c r="E18" s="61">
        <v>46.462198872221698</v>
      </c>
      <c r="F18" s="61">
        <v>32.5053675066154</v>
      </c>
      <c r="G18" s="62">
        <v>13.956831365606288</v>
      </c>
      <c r="H18" s="60">
        <v>446538</v>
      </c>
      <c r="I18" s="61">
        <v>69.900000000000006</v>
      </c>
      <c r="J18" s="61">
        <v>30.1</v>
      </c>
      <c r="K18" s="61">
        <v>46.2</v>
      </c>
      <c r="L18" s="61">
        <v>32.200000000000003</v>
      </c>
      <c r="M18" s="62">
        <v>14</v>
      </c>
      <c r="O18" s="31"/>
    </row>
    <row r="19" spans="1:15">
      <c r="A19" s="151">
        <v>2010</v>
      </c>
      <c r="B19" s="81">
        <v>458362</v>
      </c>
      <c r="C19" s="152">
        <v>68.915398745969341</v>
      </c>
      <c r="D19" s="152">
        <v>31.084601254030659</v>
      </c>
      <c r="E19" s="152">
        <v>49.026553348659618</v>
      </c>
      <c r="F19" s="152">
        <v>33.864147182212626</v>
      </c>
      <c r="G19" s="153">
        <v>15.162406166446971</v>
      </c>
      <c r="H19" s="81">
        <v>453844</v>
      </c>
      <c r="I19" s="152">
        <v>68.599999999999994</v>
      </c>
      <c r="J19" s="152">
        <v>31.4</v>
      </c>
      <c r="K19" s="152">
        <v>48.5</v>
      </c>
      <c r="L19" s="152">
        <v>33.4</v>
      </c>
      <c r="M19" s="153">
        <v>15.1</v>
      </c>
    </row>
    <row r="20" spans="1:15">
      <c r="A20" s="17">
        <v>2011</v>
      </c>
      <c r="B20" s="60">
        <v>506467</v>
      </c>
      <c r="C20" s="61">
        <f>360016/B20*100</f>
        <v>71.083802103592149</v>
      </c>
      <c r="D20" s="61">
        <f>146451/B20*100</f>
        <v>28.916197896407859</v>
      </c>
      <c r="E20" s="61">
        <v>57</v>
      </c>
      <c r="F20" s="61">
        <v>41</v>
      </c>
      <c r="G20" s="61">
        <v>16</v>
      </c>
      <c r="H20" s="60">
        <v>458965</v>
      </c>
      <c r="I20" s="61">
        <f>313742/H20*100</f>
        <v>68.358589434924227</v>
      </c>
      <c r="J20" s="61">
        <f>145223/H20*100</f>
        <v>31.641410565075766</v>
      </c>
      <c r="K20" s="61">
        <v>51.5</v>
      </c>
      <c r="L20" s="61">
        <v>35.700000000000003</v>
      </c>
      <c r="M20" s="62">
        <v>15.9</v>
      </c>
    </row>
    <row r="21" spans="1:15">
      <c r="A21" s="151">
        <v>2012</v>
      </c>
      <c r="B21" s="81">
        <v>500597</v>
      </c>
      <c r="C21" s="152">
        <v>71.2</v>
      </c>
      <c r="D21" s="152">
        <v>28.8</v>
      </c>
      <c r="E21" s="152">
        <v>58.444738605111411</v>
      </c>
      <c r="F21" s="152">
        <v>42.282487040420534</v>
      </c>
      <c r="G21" s="153">
        <v>16.162251564690902</v>
      </c>
      <c r="H21" s="638">
        <v>459376</v>
      </c>
      <c r="I21" s="152">
        <v>68.599999999999994</v>
      </c>
      <c r="J21" s="152">
        <v>31.4</v>
      </c>
      <c r="K21" s="152">
        <v>53.5</v>
      </c>
      <c r="L21" s="153">
        <v>37.299999999999997</v>
      </c>
      <c r="M21" s="363">
        <v>16.2</v>
      </c>
    </row>
    <row r="22" spans="1:15" ht="12.75" customHeight="1">
      <c r="A22" s="471"/>
      <c r="B22" s="757" t="s">
        <v>275</v>
      </c>
      <c r="C22" s="757"/>
      <c r="D22" s="757"/>
      <c r="E22" s="757"/>
      <c r="F22" s="757"/>
      <c r="G22" s="757"/>
      <c r="H22" s="757"/>
      <c r="I22" s="757"/>
      <c r="J22" s="757"/>
      <c r="K22" s="757"/>
      <c r="L22" s="757"/>
      <c r="M22" s="757"/>
    </row>
    <row r="23" spans="1:15">
      <c r="A23" s="17">
        <v>1995</v>
      </c>
      <c r="B23" s="57">
        <v>150636</v>
      </c>
      <c r="C23" s="58">
        <v>72.599999999999994</v>
      </c>
      <c r="D23" s="58">
        <v>27.4</v>
      </c>
      <c r="E23" s="58">
        <v>34.700000000000003</v>
      </c>
      <c r="F23" s="58">
        <v>25.2</v>
      </c>
      <c r="G23" s="59">
        <v>9.5</v>
      </c>
      <c r="H23" s="57" t="s">
        <v>170</v>
      </c>
      <c r="I23" s="57" t="s">
        <v>170</v>
      </c>
      <c r="J23" s="57" t="s">
        <v>170</v>
      </c>
      <c r="K23" s="57" t="s">
        <v>170</v>
      </c>
      <c r="L23" s="57" t="s">
        <v>170</v>
      </c>
      <c r="M23" s="122" t="s">
        <v>170</v>
      </c>
    </row>
    <row r="24" spans="1:15">
      <c r="A24" s="151">
        <v>2000</v>
      </c>
      <c r="B24" s="81">
        <v>161162</v>
      </c>
      <c r="C24" s="152">
        <v>71.3</v>
      </c>
      <c r="D24" s="152">
        <v>28.7</v>
      </c>
      <c r="E24" s="152">
        <v>33.799999999999997</v>
      </c>
      <c r="F24" s="152">
        <v>24.2</v>
      </c>
      <c r="G24" s="153">
        <v>9.6</v>
      </c>
      <c r="H24" s="81" t="s">
        <v>170</v>
      </c>
      <c r="I24" s="81" t="s">
        <v>170</v>
      </c>
      <c r="J24" s="81" t="s">
        <v>170</v>
      </c>
      <c r="K24" s="81" t="s">
        <v>170</v>
      </c>
      <c r="L24" s="81" t="s">
        <v>170</v>
      </c>
      <c r="M24" s="154" t="s">
        <v>170</v>
      </c>
    </row>
    <row r="25" spans="1:15">
      <c r="A25" s="18">
        <v>2001</v>
      </c>
      <c r="B25" s="60">
        <v>160576</v>
      </c>
      <c r="C25" s="61">
        <v>68</v>
      </c>
      <c r="D25" s="61">
        <v>32</v>
      </c>
      <c r="E25" s="61">
        <v>33</v>
      </c>
      <c r="F25" s="61">
        <v>22.5</v>
      </c>
      <c r="G25" s="62">
        <v>10.6</v>
      </c>
      <c r="H25" s="57" t="s">
        <v>170</v>
      </c>
      <c r="I25" s="57" t="s">
        <v>170</v>
      </c>
      <c r="J25" s="57" t="s">
        <v>170</v>
      </c>
      <c r="K25" s="57" t="s">
        <v>170</v>
      </c>
      <c r="L25" s="57" t="s">
        <v>170</v>
      </c>
      <c r="M25" s="122" t="s">
        <v>170</v>
      </c>
    </row>
    <row r="26" spans="1:15">
      <c r="A26" s="151">
        <v>2002</v>
      </c>
      <c r="B26" s="81">
        <v>169545</v>
      </c>
      <c r="C26" s="152">
        <v>66</v>
      </c>
      <c r="D26" s="152">
        <v>34</v>
      </c>
      <c r="E26" s="152">
        <v>35</v>
      </c>
      <c r="F26" s="152">
        <v>23.1</v>
      </c>
      <c r="G26" s="153">
        <v>11.9</v>
      </c>
      <c r="H26" s="81" t="s">
        <v>170</v>
      </c>
      <c r="I26" s="81" t="s">
        <v>170</v>
      </c>
      <c r="J26" s="81" t="s">
        <v>170</v>
      </c>
      <c r="K26" s="81" t="s">
        <v>170</v>
      </c>
      <c r="L26" s="81" t="s">
        <v>170</v>
      </c>
      <c r="M26" s="154" t="s">
        <v>170</v>
      </c>
    </row>
    <row r="27" spans="1:15">
      <c r="A27" s="17">
        <v>2003</v>
      </c>
      <c r="B27" s="57">
        <v>174670</v>
      </c>
      <c r="C27" s="58">
        <v>65.099999999999994</v>
      </c>
      <c r="D27" s="58">
        <v>34.9</v>
      </c>
      <c r="E27" s="58">
        <v>36.299999999999997</v>
      </c>
      <c r="F27" s="58">
        <v>23.6</v>
      </c>
      <c r="G27" s="59">
        <v>12.7</v>
      </c>
      <c r="H27" s="57" t="s">
        <v>170</v>
      </c>
      <c r="I27" s="57" t="s">
        <v>170</v>
      </c>
      <c r="J27" s="57" t="s">
        <v>170</v>
      </c>
      <c r="K27" s="57" t="s">
        <v>170</v>
      </c>
      <c r="L27" s="57" t="s">
        <v>170</v>
      </c>
      <c r="M27" s="122" t="s">
        <v>170</v>
      </c>
    </row>
    <row r="28" spans="1:15">
      <c r="A28" s="151">
        <v>2004</v>
      </c>
      <c r="B28" s="81">
        <v>183188</v>
      </c>
      <c r="C28" s="152">
        <v>63.5</v>
      </c>
      <c r="D28" s="152">
        <v>36.5</v>
      </c>
      <c r="E28" s="152">
        <v>38.5</v>
      </c>
      <c r="F28" s="152">
        <v>24.4</v>
      </c>
      <c r="G28" s="153">
        <v>14</v>
      </c>
      <c r="H28" s="81" t="s">
        <v>170</v>
      </c>
      <c r="I28" s="81" t="s">
        <v>170</v>
      </c>
      <c r="J28" s="81" t="s">
        <v>170</v>
      </c>
      <c r="K28" s="81" t="s">
        <v>170</v>
      </c>
      <c r="L28" s="81" t="s">
        <v>170</v>
      </c>
      <c r="M28" s="154" t="s">
        <v>170</v>
      </c>
    </row>
    <row r="29" spans="1:15">
      <c r="A29" s="17">
        <v>2005</v>
      </c>
      <c r="B29" s="57">
        <v>189648</v>
      </c>
      <c r="C29" s="58">
        <v>63.1</v>
      </c>
      <c r="D29" s="58">
        <v>36.9</v>
      </c>
      <c r="E29" s="58">
        <v>39.4</v>
      </c>
      <c r="F29" s="58">
        <v>24.9</v>
      </c>
      <c r="G29" s="59">
        <v>14.6</v>
      </c>
      <c r="H29" s="57" t="s">
        <v>170</v>
      </c>
      <c r="I29" s="57" t="s">
        <v>170</v>
      </c>
      <c r="J29" s="57" t="s">
        <v>170</v>
      </c>
      <c r="K29" s="57" t="s">
        <v>170</v>
      </c>
      <c r="L29" s="57" t="s">
        <v>170</v>
      </c>
      <c r="M29" s="122" t="s">
        <v>170</v>
      </c>
      <c r="O29" s="366"/>
    </row>
    <row r="30" spans="1:15">
      <c r="A30" s="151">
        <v>2006</v>
      </c>
      <c r="B30" s="81">
        <v>196259</v>
      </c>
      <c r="C30" s="152">
        <v>65.032941164481628</v>
      </c>
      <c r="D30" s="152">
        <v>34.967058835518372</v>
      </c>
      <c r="E30" s="152">
        <v>39.813253319205629</v>
      </c>
      <c r="F30" s="152">
        <v>25.939595134624984</v>
      </c>
      <c r="G30" s="153">
        <v>13.873658184580645</v>
      </c>
      <c r="H30" s="81" t="s">
        <v>170</v>
      </c>
      <c r="I30" s="81" t="s">
        <v>170</v>
      </c>
      <c r="J30" s="81" t="s">
        <v>170</v>
      </c>
      <c r="K30" s="81" t="s">
        <v>170</v>
      </c>
      <c r="L30" s="81" t="s">
        <v>170</v>
      </c>
      <c r="M30" s="154" t="s">
        <v>170</v>
      </c>
      <c r="O30" s="366"/>
    </row>
    <row r="31" spans="1:15">
      <c r="A31" s="17">
        <v>2007</v>
      </c>
      <c r="B31" s="57">
        <v>202513</v>
      </c>
      <c r="C31" s="58">
        <v>66.42585908065162</v>
      </c>
      <c r="D31" s="58">
        <v>33.57414091934838</v>
      </c>
      <c r="E31" s="58">
        <v>40.560539936139833</v>
      </c>
      <c r="F31" s="58">
        <v>26.901258098801865</v>
      </c>
      <c r="G31" s="59">
        <v>13.659281837337982</v>
      </c>
      <c r="H31" s="57">
        <v>200275</v>
      </c>
      <c r="I31" s="58">
        <v>66.167519660466851</v>
      </c>
      <c r="J31" s="58">
        <v>33.832480339533149</v>
      </c>
      <c r="K31" s="58">
        <v>40.1</v>
      </c>
      <c r="L31" s="58">
        <v>26.5</v>
      </c>
      <c r="M31" s="59">
        <v>13.6</v>
      </c>
      <c r="O31" s="366"/>
    </row>
    <row r="32" spans="1:15">
      <c r="A32" s="151">
        <v>2008</v>
      </c>
      <c r="B32" s="81">
        <v>205673</v>
      </c>
      <c r="C32" s="152">
        <v>67.364214067962251</v>
      </c>
      <c r="D32" s="152">
        <v>32.635785932037749</v>
      </c>
      <c r="E32" s="152">
        <v>41.124046665286748</v>
      </c>
      <c r="F32" s="152">
        <v>27.659923525455319</v>
      </c>
      <c r="G32" s="153">
        <v>13.464123139831427</v>
      </c>
      <c r="H32" s="81">
        <v>203488</v>
      </c>
      <c r="I32" s="152">
        <v>67.062431199874197</v>
      </c>
      <c r="J32" s="152">
        <v>32.937568800125803</v>
      </c>
      <c r="K32" s="152">
        <v>40.700000000000003</v>
      </c>
      <c r="L32" s="152">
        <v>27.2</v>
      </c>
      <c r="M32" s="153">
        <v>13.4</v>
      </c>
    </row>
    <row r="33" spans="1:13">
      <c r="A33" s="17">
        <v>2009</v>
      </c>
      <c r="B33" s="57">
        <v>210467</v>
      </c>
      <c r="C33" s="58">
        <v>67.001952800201465</v>
      </c>
      <c r="D33" s="58">
        <v>32.998047199798535</v>
      </c>
      <c r="E33" s="58">
        <v>42.483627099510421</v>
      </c>
      <c r="F33" s="58">
        <v>28.449883340996092</v>
      </c>
      <c r="G33" s="59">
        <v>14.033743758514332</v>
      </c>
      <c r="H33" s="57">
        <v>209711</v>
      </c>
      <c r="I33" s="58">
        <v>66.892056210689958</v>
      </c>
      <c r="J33" s="58">
        <v>33.107943789310042</v>
      </c>
      <c r="K33" s="58">
        <v>42.3</v>
      </c>
      <c r="L33" s="58">
        <v>28.3</v>
      </c>
      <c r="M33" s="59">
        <v>14</v>
      </c>
    </row>
    <row r="34" spans="1:13">
      <c r="A34" s="151">
        <v>2010</v>
      </c>
      <c r="B34" s="81">
        <v>216332</v>
      </c>
      <c r="C34" s="152">
        <v>65.671745280402348</v>
      </c>
      <c r="D34" s="152">
        <v>34.328254719597652</v>
      </c>
      <c r="E34" s="152">
        <v>44.953617071733774</v>
      </c>
      <c r="F34" s="152">
        <v>29.625293528553268</v>
      </c>
      <c r="G34" s="153">
        <v>15.328323543180511</v>
      </c>
      <c r="H34" s="81">
        <v>214280</v>
      </c>
      <c r="I34" s="152">
        <v>65.380810154937464</v>
      </c>
      <c r="J34" s="152">
        <v>34.619189845062536</v>
      </c>
      <c r="K34" s="152">
        <v>44.5</v>
      </c>
      <c r="L34" s="152">
        <v>29.2</v>
      </c>
      <c r="M34" s="153">
        <v>15.3</v>
      </c>
    </row>
    <row r="35" spans="1:13">
      <c r="A35" s="17">
        <v>2011</v>
      </c>
      <c r="B35" s="60">
        <v>239472</v>
      </c>
      <c r="C35" s="61">
        <f>162292/B35*100</f>
        <v>67.77076234382308</v>
      </c>
      <c r="D35" s="61">
        <f>77180/B35*100</f>
        <v>32.22923765617692</v>
      </c>
      <c r="E35" s="61">
        <v>52.2</v>
      </c>
      <c r="F35" s="61">
        <v>36</v>
      </c>
      <c r="G35" s="61">
        <v>16.3</v>
      </c>
      <c r="H35" s="60">
        <v>218041</v>
      </c>
      <c r="I35" s="61">
        <f>141446/H35*100</f>
        <v>64.871285675629807</v>
      </c>
      <c r="J35" s="61">
        <f>76595/H35*100</f>
        <v>35.128714324370186</v>
      </c>
      <c r="K35" s="61">
        <v>47.4</v>
      </c>
      <c r="L35" s="61">
        <v>31.3</v>
      </c>
      <c r="M35" s="62">
        <v>16.2</v>
      </c>
    </row>
    <row r="36" spans="1:13">
      <c r="A36" s="151">
        <v>2012</v>
      </c>
      <c r="B36" s="81">
        <v>238911</v>
      </c>
      <c r="C36" s="152">
        <v>68.099999999999994</v>
      </c>
      <c r="D36" s="152">
        <v>31.916327307883869</v>
      </c>
      <c r="E36" s="152">
        <v>53.931331170548454</v>
      </c>
      <c r="F36" s="152">
        <v>37.5</v>
      </c>
      <c r="G36" s="153">
        <v>16.399999999999999</v>
      </c>
      <c r="H36" s="638">
        <v>219714</v>
      </c>
      <c r="I36" s="152">
        <v>65.3</v>
      </c>
      <c r="J36" s="152">
        <v>34.700000000000003</v>
      </c>
      <c r="K36" s="152">
        <v>49.5</v>
      </c>
      <c r="L36" s="153">
        <v>33</v>
      </c>
      <c r="M36" s="363">
        <v>16.399999999999999</v>
      </c>
    </row>
    <row r="37" spans="1:13" ht="12.75" customHeight="1">
      <c r="A37" s="471"/>
      <c r="B37" s="757" t="s">
        <v>226</v>
      </c>
      <c r="C37" s="757"/>
      <c r="D37" s="757"/>
      <c r="E37" s="757"/>
      <c r="F37" s="757"/>
      <c r="G37" s="757"/>
      <c r="H37" s="757"/>
      <c r="I37" s="757"/>
      <c r="J37" s="757"/>
      <c r="K37" s="757"/>
      <c r="L37" s="757"/>
      <c r="M37" s="757"/>
    </row>
    <row r="38" spans="1:13">
      <c r="A38" s="17">
        <v>1995</v>
      </c>
      <c r="B38" s="57">
        <v>157136</v>
      </c>
      <c r="C38" s="63">
        <v>79.900000000000006</v>
      </c>
      <c r="D38" s="63">
        <v>20.100000000000001</v>
      </c>
      <c r="E38" s="63">
        <v>38.1</v>
      </c>
      <c r="F38" s="63">
        <v>30.5</v>
      </c>
      <c r="G38" s="64">
        <v>7.7</v>
      </c>
      <c r="H38" s="57" t="s">
        <v>170</v>
      </c>
      <c r="I38" s="57" t="s">
        <v>170</v>
      </c>
      <c r="J38" s="57" t="s">
        <v>170</v>
      </c>
      <c r="K38" s="57" t="s">
        <v>170</v>
      </c>
      <c r="L38" s="57" t="s">
        <v>170</v>
      </c>
      <c r="M38" s="122" t="s">
        <v>170</v>
      </c>
    </row>
    <row r="39" spans="1:13">
      <c r="A39" s="151">
        <v>2000</v>
      </c>
      <c r="B39" s="81">
        <v>186377</v>
      </c>
      <c r="C39" s="155">
        <v>74.8</v>
      </c>
      <c r="D39" s="155">
        <v>25.2</v>
      </c>
      <c r="E39" s="155">
        <v>40.9</v>
      </c>
      <c r="F39" s="155">
        <v>31.2</v>
      </c>
      <c r="G39" s="156">
        <v>9.6999999999999993</v>
      </c>
      <c r="H39" s="81" t="s">
        <v>170</v>
      </c>
      <c r="I39" s="81" t="s">
        <v>170</v>
      </c>
      <c r="J39" s="81" t="s">
        <v>170</v>
      </c>
      <c r="K39" s="81" t="s">
        <v>170</v>
      </c>
      <c r="L39" s="81" t="s">
        <v>170</v>
      </c>
      <c r="M39" s="154" t="s">
        <v>170</v>
      </c>
    </row>
    <row r="40" spans="1:13">
      <c r="A40" s="17">
        <v>2001</v>
      </c>
      <c r="B40" s="57">
        <v>182877</v>
      </c>
      <c r="C40" s="63">
        <v>73.2</v>
      </c>
      <c r="D40" s="63">
        <v>26.8</v>
      </c>
      <c r="E40" s="63">
        <v>39.299999999999997</v>
      </c>
      <c r="F40" s="63">
        <v>28.8</v>
      </c>
      <c r="G40" s="64">
        <v>10.5</v>
      </c>
      <c r="H40" s="57" t="s">
        <v>170</v>
      </c>
      <c r="I40" s="57" t="s">
        <v>170</v>
      </c>
      <c r="J40" s="57" t="s">
        <v>170</v>
      </c>
      <c r="K40" s="57" t="s">
        <v>170</v>
      </c>
      <c r="L40" s="57" t="s">
        <v>170</v>
      </c>
      <c r="M40" s="122" t="s">
        <v>170</v>
      </c>
    </row>
    <row r="41" spans="1:13">
      <c r="A41" s="151">
        <v>2002</v>
      </c>
      <c r="B41" s="81">
        <v>191953</v>
      </c>
      <c r="C41" s="152">
        <v>73.7</v>
      </c>
      <c r="D41" s="152">
        <v>26.3</v>
      </c>
      <c r="E41" s="152">
        <v>41.5</v>
      </c>
      <c r="F41" s="152">
        <v>30.5</v>
      </c>
      <c r="G41" s="153">
        <v>10.9</v>
      </c>
      <c r="H41" s="81" t="s">
        <v>170</v>
      </c>
      <c r="I41" s="81" t="s">
        <v>170</v>
      </c>
      <c r="J41" s="81" t="s">
        <v>170</v>
      </c>
      <c r="K41" s="81" t="s">
        <v>170</v>
      </c>
      <c r="L41" s="81" t="s">
        <v>170</v>
      </c>
      <c r="M41" s="154" t="s">
        <v>170</v>
      </c>
    </row>
    <row r="42" spans="1:13">
      <c r="A42" s="17">
        <v>2003</v>
      </c>
      <c r="B42" s="57">
        <v>194376</v>
      </c>
      <c r="C42" s="63">
        <v>72.8</v>
      </c>
      <c r="D42" s="63">
        <v>27.2</v>
      </c>
      <c r="E42" s="63">
        <v>42.3</v>
      </c>
      <c r="F42" s="63">
        <v>30.8</v>
      </c>
      <c r="G42" s="64">
        <v>11.5</v>
      </c>
      <c r="H42" s="57" t="s">
        <v>170</v>
      </c>
      <c r="I42" s="57" t="s">
        <v>170</v>
      </c>
      <c r="J42" s="57" t="s">
        <v>170</v>
      </c>
      <c r="K42" s="57" t="s">
        <v>170</v>
      </c>
      <c r="L42" s="57" t="s">
        <v>170</v>
      </c>
      <c r="M42" s="122" t="s">
        <v>170</v>
      </c>
    </row>
    <row r="43" spans="1:13">
      <c r="A43" s="151">
        <v>2004</v>
      </c>
      <c r="B43" s="81">
        <v>203718</v>
      </c>
      <c r="C43" s="152">
        <v>72.2</v>
      </c>
      <c r="D43" s="152">
        <v>27.8</v>
      </c>
      <c r="E43" s="152">
        <v>44.7</v>
      </c>
      <c r="F43" s="152">
        <v>32.299999999999997</v>
      </c>
      <c r="G43" s="153">
        <v>12.4</v>
      </c>
      <c r="H43" s="81" t="s">
        <v>170</v>
      </c>
      <c r="I43" s="81" t="s">
        <v>170</v>
      </c>
      <c r="J43" s="81" t="s">
        <v>170</v>
      </c>
      <c r="K43" s="81" t="s">
        <v>170</v>
      </c>
      <c r="L43" s="81" t="s">
        <v>170</v>
      </c>
      <c r="M43" s="154" t="s">
        <v>170</v>
      </c>
    </row>
    <row r="44" spans="1:13">
      <c r="A44" s="17">
        <v>2005</v>
      </c>
      <c r="B44" s="57">
        <v>209724</v>
      </c>
      <c r="C44" s="58">
        <v>72</v>
      </c>
      <c r="D44" s="58">
        <v>28</v>
      </c>
      <c r="E44" s="63">
        <v>45.6</v>
      </c>
      <c r="F44" s="63">
        <v>32.799999999999997</v>
      </c>
      <c r="G44" s="64">
        <v>12.8</v>
      </c>
      <c r="H44" s="57" t="s">
        <v>170</v>
      </c>
      <c r="I44" s="57" t="s">
        <v>170</v>
      </c>
      <c r="J44" s="57" t="s">
        <v>170</v>
      </c>
      <c r="K44" s="57" t="s">
        <v>170</v>
      </c>
      <c r="L44" s="57" t="s">
        <v>170</v>
      </c>
      <c r="M44" s="122" t="s">
        <v>170</v>
      </c>
    </row>
    <row r="45" spans="1:13">
      <c r="A45" s="151">
        <v>2006</v>
      </c>
      <c r="B45" s="81">
        <v>218505</v>
      </c>
      <c r="C45" s="152">
        <v>72.150751699045784</v>
      </c>
      <c r="D45" s="152">
        <v>27.849248300954216</v>
      </c>
      <c r="E45" s="152">
        <v>46.350122284389371</v>
      </c>
      <c r="F45" s="152">
        <v>33.514477681559072</v>
      </c>
      <c r="G45" s="153">
        <v>12.835644602830291</v>
      </c>
      <c r="H45" s="81" t="s">
        <v>170</v>
      </c>
      <c r="I45" s="81" t="s">
        <v>170</v>
      </c>
      <c r="J45" s="81" t="s">
        <v>170</v>
      </c>
      <c r="K45" s="81" t="s">
        <v>170</v>
      </c>
      <c r="L45" s="81" t="s">
        <v>170</v>
      </c>
      <c r="M45" s="154" t="s">
        <v>170</v>
      </c>
    </row>
    <row r="46" spans="1:13" ht="12.75" customHeight="1">
      <c r="A46" s="18">
        <v>2007</v>
      </c>
      <c r="B46" s="57">
        <v>231484</v>
      </c>
      <c r="C46" s="61">
        <v>72.455979678941091</v>
      </c>
      <c r="D46" s="58">
        <v>27.544020321058909</v>
      </c>
      <c r="E46" s="58">
        <v>48.518507915155858</v>
      </c>
      <c r="F46" s="58">
        <v>35.15087362500099</v>
      </c>
      <c r="G46" s="59">
        <v>13.367634290154887</v>
      </c>
      <c r="H46" s="57">
        <v>226061</v>
      </c>
      <c r="I46" s="61">
        <v>71.953145389961122</v>
      </c>
      <c r="J46" s="58">
        <v>28.046854610038878</v>
      </c>
      <c r="K46" s="58">
        <v>47.4</v>
      </c>
      <c r="L46" s="63">
        <v>34.1</v>
      </c>
      <c r="M46" s="64">
        <v>13.3</v>
      </c>
    </row>
    <row r="47" spans="1:13" ht="12.75" customHeight="1">
      <c r="A47" s="151">
        <v>2008</v>
      </c>
      <c r="B47" s="81">
        <v>236131</v>
      </c>
      <c r="C47" s="152">
        <v>72.649503877085181</v>
      </c>
      <c r="D47" s="152">
        <v>27.350496122914819</v>
      </c>
      <c r="E47" s="152">
        <v>49.507755823561148</v>
      </c>
      <c r="F47" s="152">
        <v>35.959462389769158</v>
      </c>
      <c r="G47" s="153">
        <v>13.548293433791986</v>
      </c>
      <c r="H47" s="81">
        <v>233228</v>
      </c>
      <c r="I47" s="152">
        <v>72.35837892534343</v>
      </c>
      <c r="J47" s="152">
        <v>27.64162107465657</v>
      </c>
      <c r="K47" s="155">
        <v>48.9</v>
      </c>
      <c r="L47" s="155">
        <v>35.4</v>
      </c>
      <c r="M47" s="156">
        <v>13.5</v>
      </c>
    </row>
    <row r="48" spans="1:13" ht="12.75" customHeight="1">
      <c r="A48" s="17">
        <v>2009</v>
      </c>
      <c r="B48" s="57">
        <v>238577</v>
      </c>
      <c r="C48" s="61">
        <v>72.688482125267726</v>
      </c>
      <c r="D48" s="58">
        <v>27.311517874732274</v>
      </c>
      <c r="E48" s="58">
        <v>50.664495816707003</v>
      </c>
      <c r="F48" s="58">
        <v>36.768409198319489</v>
      </c>
      <c r="G48" s="59">
        <v>13.896086618387502</v>
      </c>
      <c r="H48" s="57">
        <v>236827</v>
      </c>
      <c r="I48" s="61">
        <v>72.493845718604717</v>
      </c>
      <c r="J48" s="58">
        <v>27.506154281395283</v>
      </c>
      <c r="K48" s="58">
        <v>50.3</v>
      </c>
      <c r="L48" s="58">
        <v>36.4</v>
      </c>
      <c r="M48" s="64">
        <v>13.9</v>
      </c>
    </row>
    <row r="49" spans="1:13">
      <c r="A49" s="151">
        <v>2010</v>
      </c>
      <c r="B49" s="81">
        <v>242030</v>
      </c>
      <c r="C49" s="152">
        <v>71.814651076312856</v>
      </c>
      <c r="D49" s="152">
        <v>28.185348923687144</v>
      </c>
      <c r="E49" s="153">
        <v>53.328841949534102</v>
      </c>
      <c r="F49" s="153">
        <v>38.322293450130957</v>
      </c>
      <c r="G49" s="152">
        <v>15.006548499403147</v>
      </c>
      <c r="H49" s="81">
        <v>239564</v>
      </c>
      <c r="I49" s="152">
        <v>71.561252942846167</v>
      </c>
      <c r="J49" s="152">
        <v>28.438747057153833</v>
      </c>
      <c r="K49" s="155">
        <v>52.8</v>
      </c>
      <c r="L49" s="155">
        <v>37.799999999999997</v>
      </c>
      <c r="M49" s="153">
        <v>15</v>
      </c>
    </row>
    <row r="50" spans="1:13">
      <c r="A50" s="17">
        <v>2011</v>
      </c>
      <c r="B50" s="60">
        <v>266995</v>
      </c>
      <c r="C50" s="61">
        <f>197724/B50*100</f>
        <v>74.055319388003511</v>
      </c>
      <c r="D50" s="61">
        <f>69271/B50*100</f>
        <v>25.944680611996478</v>
      </c>
      <c r="E50" s="61">
        <v>62</v>
      </c>
      <c r="F50" s="61">
        <v>46.3</v>
      </c>
      <c r="G50" s="61">
        <v>15.7</v>
      </c>
      <c r="H50" s="60">
        <v>240924</v>
      </c>
      <c r="I50" s="61">
        <f>172296/H50*100</f>
        <v>71.514668526174233</v>
      </c>
      <c r="J50" s="61">
        <f>68628/H50*100</f>
        <v>28.48533147382577</v>
      </c>
      <c r="K50" s="61">
        <v>55.9</v>
      </c>
      <c r="L50" s="61">
        <v>40.299999999999997</v>
      </c>
      <c r="M50" s="62">
        <v>15.6</v>
      </c>
    </row>
    <row r="51" spans="1:13">
      <c r="A51" s="225">
        <v>2012</v>
      </c>
      <c r="B51" s="185">
        <v>262046</v>
      </c>
      <c r="C51" s="362">
        <v>74.027084056732278</v>
      </c>
      <c r="D51" s="362">
        <v>25.972915943267715</v>
      </c>
      <c r="E51" s="363">
        <v>63.226213467649814</v>
      </c>
      <c r="F51" s="363">
        <v>47.339163885187027</v>
      </c>
      <c r="G51" s="362">
        <v>15.887049582462787</v>
      </c>
      <c r="H51" s="639">
        <v>239660</v>
      </c>
      <c r="I51" s="362">
        <v>71.599999999999994</v>
      </c>
      <c r="J51" s="362">
        <v>28.4</v>
      </c>
      <c r="K51" s="362">
        <v>57.7</v>
      </c>
      <c r="L51" s="363">
        <v>41.8</v>
      </c>
      <c r="M51" s="363">
        <v>15.9</v>
      </c>
    </row>
    <row r="52" spans="1:13" ht="12.75" customHeight="1">
      <c r="A52" s="746" t="s">
        <v>565</v>
      </c>
      <c r="B52" s="746"/>
      <c r="C52" s="746"/>
      <c r="D52" s="746"/>
      <c r="E52" s="746"/>
      <c r="F52" s="746"/>
      <c r="G52" s="746"/>
      <c r="H52" s="746"/>
      <c r="I52" s="746"/>
      <c r="J52" s="746"/>
      <c r="K52" s="746"/>
      <c r="L52" s="746"/>
      <c r="M52" s="746"/>
    </row>
    <row r="53" spans="1:13">
      <c r="A53" s="746" t="s">
        <v>363</v>
      </c>
      <c r="B53" s="746"/>
      <c r="C53" s="746"/>
      <c r="D53" s="746"/>
      <c r="E53" s="746"/>
      <c r="F53" s="746"/>
      <c r="G53" s="746"/>
    </row>
    <row r="54" spans="1:13" ht="12.75" customHeight="1">
      <c r="A54" s="746" t="s">
        <v>364</v>
      </c>
      <c r="B54" s="746"/>
      <c r="C54" s="746"/>
      <c r="D54" s="746"/>
      <c r="E54" s="746"/>
      <c r="F54" s="746"/>
      <c r="G54" s="746"/>
    </row>
    <row r="55" spans="1:13">
      <c r="A55" s="746" t="s">
        <v>291</v>
      </c>
      <c r="B55" s="746"/>
      <c r="C55" s="746"/>
      <c r="D55" s="746"/>
      <c r="E55" s="746"/>
      <c r="F55" s="746"/>
      <c r="G55" s="746"/>
    </row>
  </sheetData>
  <mergeCells count="22">
    <mergeCell ref="A2:M2"/>
    <mergeCell ref="H4:H5"/>
    <mergeCell ref="L4:M4"/>
    <mergeCell ref="H3:M3"/>
    <mergeCell ref="I4:J4"/>
    <mergeCell ref="A1:C1"/>
    <mergeCell ref="H52:M52"/>
    <mergeCell ref="C6:G6"/>
    <mergeCell ref="K4:K5"/>
    <mergeCell ref="I6:M6"/>
    <mergeCell ref="B22:M22"/>
    <mergeCell ref="B37:M37"/>
    <mergeCell ref="A55:G55"/>
    <mergeCell ref="A53:G53"/>
    <mergeCell ref="A3:A6"/>
    <mergeCell ref="A52:G52"/>
    <mergeCell ref="A54:G54"/>
    <mergeCell ref="B3:B5"/>
    <mergeCell ref="C3:D4"/>
    <mergeCell ref="F3:G4"/>
    <mergeCell ref="E3:E5"/>
    <mergeCell ref="B7:M7"/>
  </mergeCells>
  <phoneticPr fontId="15" type="noConversion"/>
  <hyperlinks>
    <hyperlink ref="A1:B1" location="Inhalt!A1" display="Inhalt!A1"/>
  </hyperlinks>
  <pageMargins left="0.70866141732283472" right="0.70866141732283472" top="0.78740157480314965" bottom="0.78740157480314965" header="0.31496062992125984" footer="0.31496062992125984"/>
  <pageSetup paperSize="9" scale="70" orientation="portrait" r:id="rId1"/>
  <headerFooter scaleWithDoc="0">
    <oddHeader>&amp;CBildungsbericht 2014 - (Web-)Tabellen F2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AM49"/>
  <sheetViews>
    <sheetView zoomScaleNormal="100" workbookViewId="0">
      <selection sqref="A1:B1"/>
    </sheetView>
  </sheetViews>
  <sheetFormatPr baseColWidth="10" defaultRowHeight="12.75"/>
  <cols>
    <col min="1" max="1" width="23.28515625" customWidth="1"/>
    <col min="2" max="20" width="5.42578125" style="15" customWidth="1"/>
    <col min="21" max="22" width="8.28515625" customWidth="1"/>
  </cols>
  <sheetData>
    <row r="1" spans="1:28" ht="25.5" customHeight="1">
      <c r="A1" s="744" t="s">
        <v>259</v>
      </c>
      <c r="B1" s="744"/>
    </row>
    <row r="2" spans="1:28" ht="30" customHeight="1">
      <c r="A2" s="760" t="s">
        <v>0</v>
      </c>
      <c r="B2" s="760"/>
      <c r="C2" s="760"/>
      <c r="D2" s="760"/>
      <c r="E2" s="760"/>
      <c r="F2" s="760"/>
      <c r="G2" s="760"/>
      <c r="H2" s="760"/>
      <c r="I2" s="760"/>
      <c r="J2" s="760"/>
      <c r="K2" s="760"/>
      <c r="L2" s="760"/>
      <c r="M2" s="760"/>
      <c r="N2" s="760"/>
      <c r="O2" s="760"/>
      <c r="P2" s="760"/>
      <c r="Q2" s="760"/>
      <c r="R2" s="760"/>
      <c r="S2" s="760"/>
      <c r="T2" s="760"/>
      <c r="U2" s="760"/>
      <c r="V2" s="760"/>
    </row>
    <row r="3" spans="1:28" ht="23.25" customHeight="1">
      <c r="A3" s="754" t="s">
        <v>128</v>
      </c>
      <c r="B3" s="765" t="s">
        <v>326</v>
      </c>
      <c r="C3" s="766"/>
      <c r="D3" s="766"/>
      <c r="E3" s="766"/>
      <c r="F3" s="766"/>
      <c r="G3" s="766"/>
      <c r="H3" s="766"/>
      <c r="I3" s="766"/>
      <c r="J3" s="766"/>
      <c r="K3" s="766"/>
      <c r="L3" s="766"/>
      <c r="M3" s="766"/>
      <c r="N3" s="766"/>
      <c r="O3" s="766"/>
      <c r="P3" s="766"/>
      <c r="Q3" s="766"/>
      <c r="R3" s="766"/>
      <c r="S3" s="766"/>
      <c r="T3" s="776"/>
      <c r="U3" s="762" t="s">
        <v>564</v>
      </c>
      <c r="V3" s="763"/>
    </row>
    <row r="4" spans="1:28" ht="17.25" customHeight="1">
      <c r="A4" s="774"/>
      <c r="B4" s="765" t="s">
        <v>327</v>
      </c>
      <c r="C4" s="766"/>
      <c r="D4" s="766"/>
      <c r="E4" s="766"/>
      <c r="F4" s="766"/>
      <c r="G4" s="766"/>
      <c r="H4" s="766"/>
      <c r="I4" s="766"/>
      <c r="J4" s="766"/>
      <c r="K4" s="766"/>
      <c r="L4" s="766"/>
      <c r="M4" s="766"/>
      <c r="N4" s="766"/>
      <c r="O4" s="766"/>
      <c r="P4" s="766"/>
      <c r="Q4" s="766"/>
      <c r="R4" s="766"/>
      <c r="S4" s="766"/>
      <c r="T4" s="766"/>
      <c r="U4" s="766"/>
      <c r="V4" s="766"/>
    </row>
    <row r="5" spans="1:28">
      <c r="A5" s="774"/>
      <c r="B5" s="636">
        <v>1980</v>
      </c>
      <c r="C5" s="636">
        <v>1985</v>
      </c>
      <c r="D5" s="636">
        <v>1990</v>
      </c>
      <c r="E5" s="636">
        <v>1993</v>
      </c>
      <c r="F5" s="636">
        <v>1994</v>
      </c>
      <c r="G5" s="636">
        <v>1995</v>
      </c>
      <c r="H5" s="636">
        <v>1996</v>
      </c>
      <c r="I5" s="636">
        <v>1997</v>
      </c>
      <c r="J5" s="636">
        <v>1998</v>
      </c>
      <c r="K5" s="636">
        <v>1999</v>
      </c>
      <c r="L5" s="636">
        <v>2000</v>
      </c>
      <c r="M5" s="636">
        <v>2001</v>
      </c>
      <c r="N5" s="84">
        <v>2002</v>
      </c>
      <c r="O5" s="84">
        <v>2003</v>
      </c>
      <c r="P5" s="84">
        <v>2004</v>
      </c>
      <c r="Q5" s="84">
        <v>2005</v>
      </c>
      <c r="R5" s="84">
        <v>2006</v>
      </c>
      <c r="S5" s="84">
        <v>2007</v>
      </c>
      <c r="T5" s="84">
        <v>2008</v>
      </c>
      <c r="U5" s="84">
        <v>2010</v>
      </c>
      <c r="V5" s="654">
        <v>2012</v>
      </c>
      <c r="X5" s="571"/>
      <c r="Y5" s="570"/>
    </row>
    <row r="6" spans="1:28">
      <c r="A6" s="756"/>
      <c r="B6" s="777" t="s">
        <v>178</v>
      </c>
      <c r="C6" s="778"/>
      <c r="D6" s="778"/>
      <c r="E6" s="778"/>
      <c r="F6" s="778"/>
      <c r="G6" s="778"/>
      <c r="H6" s="778"/>
      <c r="I6" s="778"/>
      <c r="J6" s="778"/>
      <c r="K6" s="778"/>
      <c r="L6" s="778"/>
      <c r="M6" s="778"/>
      <c r="N6" s="778"/>
      <c r="O6" s="778"/>
      <c r="P6" s="778"/>
      <c r="Q6" s="778"/>
      <c r="R6" s="778"/>
      <c r="S6" s="778"/>
      <c r="T6" s="778"/>
      <c r="U6" s="778"/>
      <c r="V6" s="778"/>
      <c r="X6" s="571"/>
      <c r="Y6" s="570"/>
    </row>
    <row r="7" spans="1:28" ht="12.75" customHeight="1">
      <c r="A7" s="22" t="s">
        <v>220</v>
      </c>
      <c r="B7" s="23">
        <v>87.1</v>
      </c>
      <c r="C7" s="23">
        <v>78.5</v>
      </c>
      <c r="D7" s="23">
        <v>76.8</v>
      </c>
      <c r="E7" s="23">
        <v>75.5</v>
      </c>
      <c r="F7" s="23">
        <v>75</v>
      </c>
      <c r="G7" s="23">
        <v>70.900000000000006</v>
      </c>
      <c r="H7" s="23">
        <v>69.5</v>
      </c>
      <c r="I7" s="23">
        <v>67.7</v>
      </c>
      <c r="J7" s="23">
        <v>67.400000000000006</v>
      </c>
      <c r="K7" s="23">
        <v>70.2</v>
      </c>
      <c r="L7" s="23">
        <v>70.599999999999994</v>
      </c>
      <c r="M7" s="23">
        <v>70.099999999999994</v>
      </c>
      <c r="N7" s="23">
        <v>71</v>
      </c>
      <c r="O7" s="23">
        <v>71.400000000000006</v>
      </c>
      <c r="P7" s="230">
        <v>69.599999999999994</v>
      </c>
      <c r="Q7" s="24">
        <v>69.099999999999994</v>
      </c>
      <c r="R7" s="79">
        <v>68.400000000000006</v>
      </c>
      <c r="S7" s="90">
        <v>70</v>
      </c>
      <c r="T7" s="90">
        <v>70</v>
      </c>
      <c r="U7" s="676" t="s">
        <v>303</v>
      </c>
      <c r="V7" s="676" t="s">
        <v>437</v>
      </c>
      <c r="X7" s="571"/>
      <c r="Y7" s="570"/>
    </row>
    <row r="8" spans="1:28">
      <c r="A8" s="472"/>
      <c r="B8" s="767" t="s">
        <v>540</v>
      </c>
      <c r="C8" s="767"/>
      <c r="D8" s="767"/>
      <c r="E8" s="767"/>
      <c r="F8" s="767"/>
      <c r="G8" s="767"/>
      <c r="H8" s="767"/>
      <c r="I8" s="767"/>
      <c r="J8" s="767"/>
      <c r="K8" s="767"/>
      <c r="L8" s="767"/>
      <c r="M8" s="767"/>
      <c r="N8" s="767"/>
      <c r="O8" s="767"/>
      <c r="P8" s="767"/>
      <c r="Q8" s="767"/>
      <c r="R8" s="767"/>
      <c r="S8" s="767"/>
      <c r="T8" s="767"/>
      <c r="U8" s="767"/>
      <c r="V8" s="767"/>
      <c r="X8" s="571"/>
      <c r="Y8" s="570"/>
      <c r="Z8" s="29"/>
      <c r="AA8" s="29"/>
      <c r="AB8" s="29"/>
    </row>
    <row r="9" spans="1:28">
      <c r="A9" s="304" t="s">
        <v>471</v>
      </c>
      <c r="B9" s="79">
        <v>86</v>
      </c>
      <c r="C9" s="79" t="s">
        <v>269</v>
      </c>
      <c r="D9" s="79">
        <v>73.5</v>
      </c>
      <c r="E9" s="79">
        <v>78.8</v>
      </c>
      <c r="F9" s="79">
        <v>78.2</v>
      </c>
      <c r="G9" s="79">
        <v>75.400000000000006</v>
      </c>
      <c r="H9" s="79">
        <v>75.099999999999994</v>
      </c>
      <c r="I9" s="79">
        <v>73.5</v>
      </c>
      <c r="J9" s="79">
        <v>74.2</v>
      </c>
      <c r="K9" s="79">
        <v>76</v>
      </c>
      <c r="L9" s="79">
        <v>76.900000000000006</v>
      </c>
      <c r="M9" s="79">
        <v>75.099999999999994</v>
      </c>
      <c r="N9" s="79">
        <v>74</v>
      </c>
      <c r="O9" s="79">
        <v>74.900000000000006</v>
      </c>
      <c r="P9" s="79">
        <v>72.099999999999994</v>
      </c>
      <c r="Q9" s="79">
        <v>71.5</v>
      </c>
      <c r="R9" s="79">
        <v>71.2</v>
      </c>
      <c r="S9" s="90">
        <v>72.2</v>
      </c>
      <c r="T9" s="90">
        <v>74.8</v>
      </c>
      <c r="U9" s="90" t="s">
        <v>261</v>
      </c>
      <c r="V9" s="90" t="s">
        <v>438</v>
      </c>
      <c r="X9" s="571"/>
      <c r="Y9" s="570"/>
      <c r="Z9" s="29"/>
      <c r="AA9" s="29"/>
      <c r="AB9" s="29"/>
    </row>
    <row r="10" spans="1:28" s="29" customFormat="1">
      <c r="A10" s="640" t="s">
        <v>328</v>
      </c>
      <c r="B10" s="641">
        <v>89.1</v>
      </c>
      <c r="C10" s="641" t="s">
        <v>269</v>
      </c>
      <c r="D10" s="641">
        <v>83.4</v>
      </c>
      <c r="E10" s="641">
        <v>82.5</v>
      </c>
      <c r="F10" s="641">
        <v>82.4</v>
      </c>
      <c r="G10" s="641">
        <v>80.8</v>
      </c>
      <c r="H10" s="641">
        <v>79.900000000000006</v>
      </c>
      <c r="I10" s="641">
        <v>77.8</v>
      </c>
      <c r="J10" s="641">
        <v>77.099999999999994</v>
      </c>
      <c r="K10" s="641">
        <v>78.400000000000006</v>
      </c>
      <c r="L10" s="641">
        <v>78.900000000000006</v>
      </c>
      <c r="M10" s="641">
        <v>80.8</v>
      </c>
      <c r="N10" s="641">
        <v>80.3</v>
      </c>
      <c r="O10" s="641">
        <v>80.2</v>
      </c>
      <c r="P10" s="641">
        <v>79.400000000000006</v>
      </c>
      <c r="Q10" s="641">
        <v>78.2</v>
      </c>
      <c r="R10" s="641">
        <v>77.3</v>
      </c>
      <c r="S10" s="642">
        <v>80</v>
      </c>
      <c r="T10" s="642">
        <v>81.099999999999994</v>
      </c>
      <c r="U10" s="642" t="s">
        <v>305</v>
      </c>
      <c r="V10" s="642" t="s">
        <v>439</v>
      </c>
      <c r="X10" s="571"/>
      <c r="Y10" s="570"/>
    </row>
    <row r="11" spans="1:28">
      <c r="A11" s="304" t="s">
        <v>329</v>
      </c>
      <c r="B11" s="79">
        <v>99.1</v>
      </c>
      <c r="C11" s="79" t="s">
        <v>269</v>
      </c>
      <c r="D11" s="79">
        <v>105.6</v>
      </c>
      <c r="E11" s="79">
        <v>103.9</v>
      </c>
      <c r="F11" s="79">
        <v>86</v>
      </c>
      <c r="G11" s="79">
        <v>79.400000000000006</v>
      </c>
      <c r="H11" s="79">
        <v>68.8</v>
      </c>
      <c r="I11" s="79">
        <v>69.599999999999994</v>
      </c>
      <c r="J11" s="79">
        <v>71.900000000000006</v>
      </c>
      <c r="K11" s="79">
        <v>72.8</v>
      </c>
      <c r="L11" s="79">
        <v>74.3</v>
      </c>
      <c r="M11" s="79">
        <v>73.8</v>
      </c>
      <c r="N11" s="79">
        <v>74.2</v>
      </c>
      <c r="O11" s="79">
        <v>74.3</v>
      </c>
      <c r="P11" s="79">
        <v>73.400000000000006</v>
      </c>
      <c r="Q11" s="79">
        <v>72.5</v>
      </c>
      <c r="R11" s="79">
        <v>72.7</v>
      </c>
      <c r="S11" s="90">
        <v>79.400000000000006</v>
      </c>
      <c r="T11" s="90">
        <v>77.599999999999994</v>
      </c>
      <c r="U11" s="90" t="s">
        <v>306</v>
      </c>
      <c r="V11" s="90" t="s">
        <v>310</v>
      </c>
      <c r="X11" s="571"/>
      <c r="Y11" s="570"/>
      <c r="Z11" s="303"/>
      <c r="AA11" s="303"/>
      <c r="AB11" s="303"/>
    </row>
    <row r="12" spans="1:28" s="29" customFormat="1">
      <c r="A12" s="640" t="s">
        <v>330</v>
      </c>
      <c r="B12" s="641" t="s">
        <v>170</v>
      </c>
      <c r="C12" s="641" t="s">
        <v>170</v>
      </c>
      <c r="D12" s="641" t="s">
        <v>170</v>
      </c>
      <c r="E12" s="641">
        <v>69.751616195985036</v>
      </c>
      <c r="F12" s="641">
        <v>61.484098939929332</v>
      </c>
      <c r="G12" s="641">
        <v>61.114989528273668</v>
      </c>
      <c r="H12" s="641">
        <v>57.30011093096681</v>
      </c>
      <c r="I12" s="641">
        <v>57.459368291934986</v>
      </c>
      <c r="J12" s="641">
        <v>58.731583277241796</v>
      </c>
      <c r="K12" s="641">
        <v>59.773434029320306</v>
      </c>
      <c r="L12" s="641">
        <v>60.916302172140256</v>
      </c>
      <c r="M12" s="641">
        <v>63.334070633340708</v>
      </c>
      <c r="N12" s="641">
        <v>63.554303870595028</v>
      </c>
      <c r="O12" s="641">
        <v>65.312057266423082</v>
      </c>
      <c r="P12" s="641">
        <v>63.899311003479085</v>
      </c>
      <c r="Q12" s="641">
        <v>61.54760240458549</v>
      </c>
      <c r="R12" s="641">
        <v>62.887309364433094</v>
      </c>
      <c r="S12" s="642">
        <v>62.205517148801938</v>
      </c>
      <c r="T12" s="642">
        <v>63.376192451265034</v>
      </c>
      <c r="U12" s="642" t="s">
        <v>307</v>
      </c>
      <c r="V12" s="642" t="s">
        <v>313</v>
      </c>
      <c r="W12" s="231"/>
      <c r="X12" s="571"/>
      <c r="Y12" s="570"/>
      <c r="Z12" s="303"/>
      <c r="AA12" s="303"/>
      <c r="AB12" s="303"/>
    </row>
    <row r="13" spans="1:28">
      <c r="A13" s="304" t="s">
        <v>331</v>
      </c>
      <c r="B13" s="79">
        <v>74.7</v>
      </c>
      <c r="C13" s="79" t="s">
        <v>269</v>
      </c>
      <c r="D13" s="79">
        <v>59.645669291338585</v>
      </c>
      <c r="E13" s="79">
        <v>83.795669824086602</v>
      </c>
      <c r="F13" s="79">
        <v>87.116345467523189</v>
      </c>
      <c r="G13" s="79">
        <v>83.946608946608947</v>
      </c>
      <c r="H13" s="79">
        <v>86.981132075471706</v>
      </c>
      <c r="I13" s="79">
        <v>80.615942028985515</v>
      </c>
      <c r="J13" s="79">
        <v>87.129760225669955</v>
      </c>
      <c r="K13" s="79">
        <v>63.756521739130434</v>
      </c>
      <c r="L13" s="79">
        <v>78.884325804243673</v>
      </c>
      <c r="M13" s="79">
        <v>78.687943262411352</v>
      </c>
      <c r="N13" s="79">
        <v>79.765193370165747</v>
      </c>
      <c r="O13" s="79">
        <v>76.16613418530352</v>
      </c>
      <c r="P13" s="79">
        <v>74.518272425249165</v>
      </c>
      <c r="Q13" s="79">
        <v>69.884726224783861</v>
      </c>
      <c r="R13" s="79">
        <v>74.753623188405797</v>
      </c>
      <c r="S13" s="90">
        <v>79.23627684964201</v>
      </c>
      <c r="T13" s="90">
        <v>79.467787114845933</v>
      </c>
      <c r="U13" s="90" t="s">
        <v>308</v>
      </c>
      <c r="V13" s="90" t="s">
        <v>246</v>
      </c>
      <c r="X13" s="571"/>
      <c r="Y13" s="570"/>
      <c r="Z13" s="29"/>
      <c r="AA13" s="29"/>
      <c r="AB13" s="29"/>
    </row>
    <row r="14" spans="1:28" s="29" customFormat="1">
      <c r="A14" s="640" t="s">
        <v>338</v>
      </c>
      <c r="B14" s="641">
        <v>75</v>
      </c>
      <c r="C14" s="641" t="s">
        <v>269</v>
      </c>
      <c r="D14" s="641">
        <v>59.317256498590666</v>
      </c>
      <c r="E14" s="641">
        <v>70.23186237845924</v>
      </c>
      <c r="F14" s="641">
        <v>71.23659228208605</v>
      </c>
      <c r="G14" s="641">
        <v>67.766916338707631</v>
      </c>
      <c r="H14" s="641">
        <v>60.389529835008062</v>
      </c>
      <c r="I14" s="641">
        <v>58.485390578413835</v>
      </c>
      <c r="J14" s="641">
        <v>60.154552040569911</v>
      </c>
      <c r="K14" s="641">
        <v>62.039693926351028</v>
      </c>
      <c r="L14" s="641">
        <v>59.344541910331387</v>
      </c>
      <c r="M14" s="641">
        <v>67.486270594108831</v>
      </c>
      <c r="N14" s="641">
        <v>68.022457891453527</v>
      </c>
      <c r="O14" s="641">
        <v>71.716772151898738</v>
      </c>
      <c r="P14" s="641">
        <v>66.281161655101513</v>
      </c>
      <c r="Q14" s="641">
        <v>70.495379876796719</v>
      </c>
      <c r="R14" s="641">
        <v>69.158415841584159</v>
      </c>
      <c r="S14" s="642">
        <v>72.404945183111735</v>
      </c>
      <c r="T14" s="642">
        <v>68.143922773146116</v>
      </c>
      <c r="U14" s="642" t="s">
        <v>309</v>
      </c>
      <c r="V14" s="642" t="s">
        <v>304</v>
      </c>
      <c r="X14" s="571"/>
      <c r="Y14" s="570"/>
    </row>
    <row r="15" spans="1:28">
      <c r="A15" s="304" t="s">
        <v>339</v>
      </c>
      <c r="B15" s="79">
        <v>86.400228647644454</v>
      </c>
      <c r="C15" s="79" t="s">
        <v>269</v>
      </c>
      <c r="D15" s="79">
        <v>73.580995509843802</v>
      </c>
      <c r="E15" s="79">
        <v>77.720904003817296</v>
      </c>
      <c r="F15" s="79">
        <v>75.749514399121693</v>
      </c>
      <c r="G15" s="79">
        <v>73.508219355395426</v>
      </c>
      <c r="H15" s="79">
        <v>77.1264367816092</v>
      </c>
      <c r="I15" s="79">
        <v>72.348373557187827</v>
      </c>
      <c r="J15" s="79">
        <v>65.159010600706708</v>
      </c>
      <c r="K15" s="79">
        <v>74.074074074074076</v>
      </c>
      <c r="L15" s="79">
        <v>76.574232399078141</v>
      </c>
      <c r="M15" s="79">
        <v>74.61797461797461</v>
      </c>
      <c r="N15" s="79">
        <v>76.471685443557419</v>
      </c>
      <c r="O15" s="79">
        <v>75.190405011032809</v>
      </c>
      <c r="P15" s="79">
        <v>74.997436510920465</v>
      </c>
      <c r="Q15" s="79">
        <v>72.259928768227937</v>
      </c>
      <c r="R15" s="79">
        <v>70.856349231400529</v>
      </c>
      <c r="S15" s="90">
        <v>74.170219485236061</v>
      </c>
      <c r="T15" s="90">
        <v>76.546695625193919</v>
      </c>
      <c r="U15" s="90" t="s">
        <v>310</v>
      </c>
      <c r="V15" s="90" t="s">
        <v>440</v>
      </c>
      <c r="X15" s="571"/>
      <c r="Y15" s="570"/>
      <c r="Z15" s="29"/>
      <c r="AA15" s="29"/>
      <c r="AB15" s="29"/>
    </row>
    <row r="16" spans="1:28" s="29" customFormat="1">
      <c r="A16" s="640" t="s">
        <v>341</v>
      </c>
      <c r="B16" s="641" t="s">
        <v>170</v>
      </c>
      <c r="C16" s="641" t="s">
        <v>170</v>
      </c>
      <c r="D16" s="641" t="s">
        <v>170</v>
      </c>
      <c r="E16" s="641">
        <v>67.882606532913286</v>
      </c>
      <c r="F16" s="641">
        <v>66.266266266266271</v>
      </c>
      <c r="G16" s="641">
        <v>63.511469624401307</v>
      </c>
      <c r="H16" s="641">
        <v>61.083262012470961</v>
      </c>
      <c r="I16" s="641">
        <v>63.458343223356273</v>
      </c>
      <c r="J16" s="641">
        <v>63.931067727163168</v>
      </c>
      <c r="K16" s="641">
        <v>66.212765957446805</v>
      </c>
      <c r="L16" s="641">
        <v>66.451071984668815</v>
      </c>
      <c r="M16" s="641">
        <v>74.225282833251356</v>
      </c>
      <c r="N16" s="641">
        <v>71.839751069622722</v>
      </c>
      <c r="O16" s="641">
        <v>74.072575205719687</v>
      </c>
      <c r="P16" s="641">
        <v>72.96165423373904</v>
      </c>
      <c r="Q16" s="641">
        <v>70.158494304110945</v>
      </c>
      <c r="R16" s="641">
        <v>69.241842610364685</v>
      </c>
      <c r="S16" s="642">
        <v>69.913394234191486</v>
      </c>
      <c r="T16" s="642">
        <v>68.3891957327684</v>
      </c>
      <c r="U16" s="642" t="s">
        <v>262</v>
      </c>
      <c r="V16" s="642" t="s">
        <v>441</v>
      </c>
      <c r="X16" s="571"/>
      <c r="Y16" s="570"/>
    </row>
    <row r="17" spans="1:39">
      <c r="A17" s="304" t="s">
        <v>342</v>
      </c>
      <c r="B17" s="79">
        <v>85.988769624508194</v>
      </c>
      <c r="C17" s="79" t="s">
        <v>269</v>
      </c>
      <c r="D17" s="79">
        <v>72.569757675677366</v>
      </c>
      <c r="E17" s="79">
        <v>74.613778705636747</v>
      </c>
      <c r="F17" s="79">
        <v>73.443545550474852</v>
      </c>
      <c r="G17" s="79">
        <v>72.127192192732906</v>
      </c>
      <c r="H17" s="79">
        <v>76.476410425602111</v>
      </c>
      <c r="I17" s="79">
        <v>74.585095997396678</v>
      </c>
      <c r="J17" s="79">
        <v>71.85862529538683</v>
      </c>
      <c r="K17" s="79">
        <v>71.548710507222481</v>
      </c>
      <c r="L17" s="79">
        <v>68.931609068201212</v>
      </c>
      <c r="M17" s="79">
        <v>70.139300071675649</v>
      </c>
      <c r="N17" s="79">
        <v>71.628136976140439</v>
      </c>
      <c r="O17" s="79">
        <v>72.002412545235231</v>
      </c>
      <c r="P17" s="79">
        <v>69.470422858454299</v>
      </c>
      <c r="Q17" s="79">
        <v>68.939187346604854</v>
      </c>
      <c r="R17" s="79">
        <v>67.373018440634098</v>
      </c>
      <c r="S17" s="90">
        <v>69.044767752949269</v>
      </c>
      <c r="T17" s="90">
        <v>68.98616285258116</v>
      </c>
      <c r="U17" s="90" t="s">
        <v>311</v>
      </c>
      <c r="V17" s="90" t="s">
        <v>442</v>
      </c>
      <c r="X17" s="571"/>
      <c r="Y17" s="570"/>
    </row>
    <row r="18" spans="1:39" s="29" customFormat="1">
      <c r="A18" s="640" t="s">
        <v>343</v>
      </c>
      <c r="B18" s="641">
        <v>82.1</v>
      </c>
      <c r="C18" s="641" t="s">
        <v>269</v>
      </c>
      <c r="D18" s="641">
        <v>67.865324540090242</v>
      </c>
      <c r="E18" s="641">
        <v>64.677376526818904</v>
      </c>
      <c r="F18" s="641">
        <v>67.077564703242757</v>
      </c>
      <c r="G18" s="641">
        <v>66.279693035781989</v>
      </c>
      <c r="H18" s="641">
        <v>62.7170401776701</v>
      </c>
      <c r="I18" s="641">
        <v>60.985451584282366</v>
      </c>
      <c r="J18" s="641">
        <v>59.632360073721991</v>
      </c>
      <c r="K18" s="641">
        <v>65.935026580035441</v>
      </c>
      <c r="L18" s="641">
        <v>64.739701275387489</v>
      </c>
      <c r="M18" s="641">
        <v>61.903002911650951</v>
      </c>
      <c r="N18" s="641">
        <v>63.508017854190783</v>
      </c>
      <c r="O18" s="641">
        <v>62.964660243840051</v>
      </c>
      <c r="P18" s="641">
        <v>61.530906818249456</v>
      </c>
      <c r="Q18" s="641">
        <v>61.09428629113669</v>
      </c>
      <c r="R18" s="641">
        <v>60.836128984949312</v>
      </c>
      <c r="S18" s="642">
        <v>61.856610178673002</v>
      </c>
      <c r="T18" s="642">
        <v>60.673249785049897</v>
      </c>
      <c r="U18" s="642" t="s">
        <v>312</v>
      </c>
      <c r="V18" s="642" t="s">
        <v>443</v>
      </c>
      <c r="X18" s="571"/>
      <c r="Y18" s="570"/>
    </row>
    <row r="19" spans="1:39">
      <c r="A19" s="304" t="s">
        <v>345</v>
      </c>
      <c r="B19" s="79">
        <v>87.300714678394726</v>
      </c>
      <c r="C19" s="79" t="s">
        <v>269</v>
      </c>
      <c r="D19" s="79">
        <v>78.323007603491973</v>
      </c>
      <c r="E19" s="79">
        <v>80.033423523794369</v>
      </c>
      <c r="F19" s="79">
        <v>81.991847174486452</v>
      </c>
      <c r="G19" s="79">
        <v>80.497274078969099</v>
      </c>
      <c r="H19" s="79">
        <v>76.182682565661281</v>
      </c>
      <c r="I19" s="79">
        <v>69.630931458699479</v>
      </c>
      <c r="J19" s="79">
        <v>70.883506020722493</v>
      </c>
      <c r="K19" s="79">
        <v>70.577593138568744</v>
      </c>
      <c r="L19" s="79">
        <v>75.627169712451689</v>
      </c>
      <c r="M19" s="79">
        <v>71.214976755873849</v>
      </c>
      <c r="N19" s="79">
        <v>72.131344719749819</v>
      </c>
      <c r="O19" s="79">
        <v>73.693235572374647</v>
      </c>
      <c r="P19" s="79">
        <v>73.705943933930442</v>
      </c>
      <c r="Q19" s="79">
        <v>77.302651088310299</v>
      </c>
      <c r="R19" s="79">
        <v>77.023424649764621</v>
      </c>
      <c r="S19" s="90">
        <v>74.142706077848828</v>
      </c>
      <c r="T19" s="90">
        <v>73.960003773228948</v>
      </c>
      <c r="U19" s="90" t="s">
        <v>262</v>
      </c>
      <c r="V19" s="90" t="s">
        <v>340</v>
      </c>
      <c r="X19" s="571"/>
      <c r="Y19" s="570"/>
    </row>
    <row r="20" spans="1:39" s="29" customFormat="1" ht="13.5">
      <c r="A20" s="640" t="s">
        <v>600</v>
      </c>
      <c r="B20" s="641">
        <v>92.950819672131146</v>
      </c>
      <c r="C20" s="641" t="s">
        <v>269</v>
      </c>
      <c r="D20" s="641">
        <v>87.709658762290346</v>
      </c>
      <c r="E20" s="641">
        <v>70.138345079613671</v>
      </c>
      <c r="F20" s="641">
        <v>72.846955567745482</v>
      </c>
      <c r="G20" s="641">
        <v>69.955969955969948</v>
      </c>
      <c r="H20" s="641">
        <v>68.284625158831005</v>
      </c>
      <c r="I20" s="641">
        <v>66.287410338857285</v>
      </c>
      <c r="J20" s="641">
        <v>67.529355379822661</v>
      </c>
      <c r="K20" s="641">
        <v>68.90660592255125</v>
      </c>
      <c r="L20" s="641">
        <v>70.672645739910308</v>
      </c>
      <c r="M20" s="641">
        <v>71.124489357127501</v>
      </c>
      <c r="N20" s="641">
        <v>68.982263513513516</v>
      </c>
      <c r="O20" s="641">
        <v>70.045700041545487</v>
      </c>
      <c r="P20" s="641">
        <v>68.472712995681192</v>
      </c>
      <c r="Q20" s="641">
        <v>67.908362823617068</v>
      </c>
      <c r="R20" s="641">
        <v>68.085106382978722</v>
      </c>
      <c r="S20" s="642">
        <v>74.047025293908092</v>
      </c>
      <c r="T20" s="642">
        <v>67.086766844401353</v>
      </c>
      <c r="U20" s="642" t="s">
        <v>313</v>
      </c>
      <c r="V20" s="677" t="s">
        <v>168</v>
      </c>
      <c r="X20" s="571"/>
      <c r="Y20" s="570"/>
    </row>
    <row r="21" spans="1:39">
      <c r="A21" s="304" t="s">
        <v>215</v>
      </c>
      <c r="B21" s="79" t="s">
        <v>170</v>
      </c>
      <c r="C21" s="79" t="s">
        <v>170</v>
      </c>
      <c r="D21" s="79" t="s">
        <v>170</v>
      </c>
      <c r="E21" s="79">
        <v>80.098522167487687</v>
      </c>
      <c r="F21" s="79">
        <v>76.485096187724608</v>
      </c>
      <c r="G21" s="79">
        <v>62.255661650752394</v>
      </c>
      <c r="H21" s="79">
        <v>59.631734926881407</v>
      </c>
      <c r="I21" s="79">
        <v>60.27234769405959</v>
      </c>
      <c r="J21" s="79">
        <v>64.307970650316619</v>
      </c>
      <c r="K21" s="79">
        <v>65.240981523120539</v>
      </c>
      <c r="L21" s="79">
        <v>66.670037415309935</v>
      </c>
      <c r="M21" s="79">
        <v>68.781713384895809</v>
      </c>
      <c r="N21" s="79">
        <v>70.073750908902042</v>
      </c>
      <c r="O21" s="79">
        <v>71.875815288285935</v>
      </c>
      <c r="P21" s="79">
        <v>69.903006789524738</v>
      </c>
      <c r="Q21" s="79">
        <v>69.835874526561142</v>
      </c>
      <c r="R21" s="79">
        <v>70.065995471843536</v>
      </c>
      <c r="S21" s="90">
        <v>72.610663983903422</v>
      </c>
      <c r="T21" s="90">
        <v>69.353007945516453</v>
      </c>
      <c r="U21" s="90" t="s">
        <v>247</v>
      </c>
      <c r="V21" s="90" t="s">
        <v>444</v>
      </c>
      <c r="X21" s="571"/>
      <c r="Y21" s="570"/>
    </row>
    <row r="22" spans="1:39" s="29" customFormat="1">
      <c r="A22" s="640" t="s">
        <v>216</v>
      </c>
      <c r="B22" s="641" t="s">
        <v>170</v>
      </c>
      <c r="C22" s="641" t="s">
        <v>170</v>
      </c>
      <c r="D22" s="641" t="s">
        <v>170</v>
      </c>
      <c r="E22" s="641">
        <v>80.328553529166086</v>
      </c>
      <c r="F22" s="641">
        <v>68.985688916745019</v>
      </c>
      <c r="G22" s="641">
        <v>65.043190589965079</v>
      </c>
      <c r="H22" s="641">
        <v>62.833801827125789</v>
      </c>
      <c r="I22" s="641">
        <v>64.938228641030108</v>
      </c>
      <c r="J22" s="641">
        <v>65.566689702833443</v>
      </c>
      <c r="K22" s="641">
        <v>67.694415895854746</v>
      </c>
      <c r="L22" s="641">
        <v>65.161027313493676</v>
      </c>
      <c r="M22" s="641">
        <v>63.960396039603964</v>
      </c>
      <c r="N22" s="641">
        <v>70.253055603374065</v>
      </c>
      <c r="O22" s="641">
        <v>72.727272727272734</v>
      </c>
      <c r="P22" s="641">
        <v>71.146078761359803</v>
      </c>
      <c r="Q22" s="641">
        <v>69.429267882659502</v>
      </c>
      <c r="R22" s="641">
        <v>68.493506493506501</v>
      </c>
      <c r="S22" s="641">
        <v>69.639529311538269</v>
      </c>
      <c r="T22" s="641">
        <v>69.006497948016417</v>
      </c>
      <c r="U22" s="642" t="s">
        <v>314</v>
      </c>
      <c r="V22" s="642" t="s">
        <v>315</v>
      </c>
      <c r="X22" s="571"/>
      <c r="Y22" s="570"/>
    </row>
    <row r="23" spans="1:39">
      <c r="A23" s="304" t="s">
        <v>218</v>
      </c>
      <c r="B23" s="79">
        <v>88.5</v>
      </c>
      <c r="C23" s="79" t="s">
        <v>269</v>
      </c>
      <c r="D23" s="79">
        <v>76.48897058823529</v>
      </c>
      <c r="E23" s="79">
        <v>78.527171152869485</v>
      </c>
      <c r="F23" s="79">
        <v>76.338262861903772</v>
      </c>
      <c r="G23" s="79">
        <v>54.729729729729726</v>
      </c>
      <c r="H23" s="79">
        <v>69.612848330142512</v>
      </c>
      <c r="I23" s="79">
        <v>70.130704949646443</v>
      </c>
      <c r="J23" s="79">
        <v>71.85001688998986</v>
      </c>
      <c r="K23" s="79">
        <v>72.007805724197752</v>
      </c>
      <c r="L23" s="79">
        <v>71.899694447371203</v>
      </c>
      <c r="M23" s="79">
        <v>72.14832728738412</v>
      </c>
      <c r="N23" s="79">
        <v>73.361892707623412</v>
      </c>
      <c r="O23" s="79">
        <v>74.187866927592964</v>
      </c>
      <c r="P23" s="79">
        <v>68.251055239493482</v>
      </c>
      <c r="Q23" s="79">
        <v>71.402958314657099</v>
      </c>
      <c r="R23" s="90">
        <v>67.592592592592595</v>
      </c>
      <c r="S23" s="90">
        <v>66.740917121130664</v>
      </c>
      <c r="T23" s="79">
        <v>66.348824986860876</v>
      </c>
      <c r="U23" s="90" t="s">
        <v>315</v>
      </c>
      <c r="V23" s="90" t="s">
        <v>303</v>
      </c>
      <c r="X23" s="571"/>
      <c r="Y23" s="570"/>
    </row>
    <row r="24" spans="1:39" s="29" customFormat="1">
      <c r="A24" s="640" t="s">
        <v>219</v>
      </c>
      <c r="B24" s="641" t="s">
        <v>170</v>
      </c>
      <c r="C24" s="641" t="s">
        <v>170</v>
      </c>
      <c r="D24" s="641" t="s">
        <v>170</v>
      </c>
      <c r="E24" s="641">
        <v>77.658259149357065</v>
      </c>
      <c r="F24" s="641">
        <v>71.721521583102628</v>
      </c>
      <c r="G24" s="641">
        <v>65.877980237512475</v>
      </c>
      <c r="H24" s="641">
        <v>63.936045989400881</v>
      </c>
      <c r="I24" s="641">
        <v>65.270647572728095</v>
      </c>
      <c r="J24" s="641">
        <v>65.479011509817198</v>
      </c>
      <c r="K24" s="641">
        <v>66.730038022813687</v>
      </c>
      <c r="L24" s="641">
        <v>68.642447418738044</v>
      </c>
      <c r="M24" s="641">
        <v>68.538587848932679</v>
      </c>
      <c r="N24" s="641">
        <v>68.8296144310507</v>
      </c>
      <c r="O24" s="641">
        <v>72.745834694544271</v>
      </c>
      <c r="P24" s="641">
        <v>70.67568630535672</v>
      </c>
      <c r="Q24" s="641">
        <v>70.66900846239821</v>
      </c>
      <c r="R24" s="641">
        <v>67.842953961205893</v>
      </c>
      <c r="S24" s="642">
        <v>67.697567180791864</v>
      </c>
      <c r="T24" s="642">
        <v>67.69267477928895</v>
      </c>
      <c r="U24" s="642" t="s">
        <v>316</v>
      </c>
      <c r="V24" s="642" t="s">
        <v>313</v>
      </c>
      <c r="X24" s="571"/>
      <c r="Y24" s="570"/>
    </row>
    <row r="25" spans="1:39">
      <c r="A25" s="472"/>
      <c r="B25" s="767" t="s">
        <v>541</v>
      </c>
      <c r="C25" s="767"/>
      <c r="D25" s="767"/>
      <c r="E25" s="767"/>
      <c r="F25" s="767"/>
      <c r="G25" s="767"/>
      <c r="H25" s="767"/>
      <c r="I25" s="767"/>
      <c r="J25" s="767"/>
      <c r="K25" s="767"/>
      <c r="L25" s="767"/>
      <c r="M25" s="767"/>
      <c r="N25" s="767"/>
      <c r="O25" s="767"/>
      <c r="P25" s="767"/>
      <c r="Q25" s="767"/>
      <c r="R25" s="767"/>
      <c r="S25" s="767"/>
      <c r="T25" s="767"/>
      <c r="U25" s="767"/>
      <c r="V25" s="767"/>
      <c r="X25" s="571"/>
      <c r="Y25" s="570"/>
      <c r="Z25" s="570"/>
      <c r="AA25" s="570"/>
      <c r="AB25" s="570"/>
      <c r="AC25" s="570"/>
      <c r="AD25" s="570"/>
      <c r="AE25" s="570"/>
      <c r="AF25" s="570"/>
      <c r="AG25" s="570"/>
      <c r="AH25" s="570"/>
      <c r="AI25" s="570"/>
      <c r="AJ25" s="570"/>
      <c r="AK25" s="570"/>
      <c r="AL25" s="570"/>
      <c r="AM25" s="570"/>
    </row>
    <row r="26" spans="1:39">
      <c r="A26" s="397" t="s">
        <v>275</v>
      </c>
      <c r="B26" s="79">
        <v>94.3</v>
      </c>
      <c r="C26" s="79">
        <v>89.8</v>
      </c>
      <c r="D26" s="79">
        <v>82.682037518976358</v>
      </c>
      <c r="E26" s="79">
        <v>83.477183647773202</v>
      </c>
      <c r="F26" s="79">
        <v>81.731949712279061</v>
      </c>
      <c r="G26" s="79">
        <v>76.678881542260811</v>
      </c>
      <c r="H26" s="79">
        <v>76.57627386646638</v>
      </c>
      <c r="I26" s="79">
        <v>73.480017555635882</v>
      </c>
      <c r="J26" s="79">
        <v>73.054425473299801</v>
      </c>
      <c r="K26" s="79">
        <v>76.816297211125246</v>
      </c>
      <c r="L26" s="79">
        <v>77.454983184621682</v>
      </c>
      <c r="M26" s="79">
        <v>76.426115982463131</v>
      </c>
      <c r="N26" s="79">
        <v>76.735379987613911</v>
      </c>
      <c r="O26" s="79">
        <v>76.892425717066473</v>
      </c>
      <c r="P26" s="79">
        <v>74.89846496495403</v>
      </c>
      <c r="Q26" s="79">
        <v>74.084092634776013</v>
      </c>
      <c r="R26" s="79">
        <v>73.771134451000648</v>
      </c>
      <c r="S26" s="90">
        <v>75.545530377441366</v>
      </c>
      <c r="T26" s="90">
        <v>75.682726923805689</v>
      </c>
      <c r="U26" s="90" t="s">
        <v>317</v>
      </c>
      <c r="V26" s="90" t="s">
        <v>445</v>
      </c>
      <c r="X26" s="571"/>
      <c r="Y26" s="570"/>
    </row>
    <row r="27" spans="1:39" s="29" customFormat="1">
      <c r="A27" s="643" t="s">
        <v>226</v>
      </c>
      <c r="B27" s="641">
        <v>78.438861906993907</v>
      </c>
      <c r="C27" s="641">
        <v>66</v>
      </c>
      <c r="D27" s="641">
        <v>69.929558640859142</v>
      </c>
      <c r="E27" s="641">
        <v>67.159842221255204</v>
      </c>
      <c r="F27" s="641">
        <v>68.263041103607463</v>
      </c>
      <c r="G27" s="641">
        <v>65.302667752774667</v>
      </c>
      <c r="H27" s="641">
        <v>62.886175630812126</v>
      </c>
      <c r="I27" s="641">
        <v>62.336937813809392</v>
      </c>
      <c r="J27" s="641">
        <v>62.242789471563661</v>
      </c>
      <c r="K27" s="641">
        <v>64.331688360436743</v>
      </c>
      <c r="L27" s="641">
        <v>64.735992102029755</v>
      </c>
      <c r="M27" s="641">
        <v>64.566347873160652</v>
      </c>
      <c r="N27" s="641">
        <v>65.92655493792752</v>
      </c>
      <c r="O27" s="641">
        <v>66.474256080997648</v>
      </c>
      <c r="P27" s="641">
        <v>64.794470788050148</v>
      </c>
      <c r="Q27" s="641">
        <v>64.560088497263067</v>
      </c>
      <c r="R27" s="641">
        <v>63.631871977747991</v>
      </c>
      <c r="S27" s="642">
        <v>65.214612660851543</v>
      </c>
      <c r="T27" s="642">
        <v>65.004528870491228</v>
      </c>
      <c r="U27" s="642" t="s">
        <v>344</v>
      </c>
      <c r="V27" s="642" t="s">
        <v>446</v>
      </c>
      <c r="X27" s="571"/>
      <c r="Y27" s="570"/>
    </row>
    <row r="28" spans="1:39">
      <c r="A28" s="472"/>
      <c r="B28" s="767" t="s">
        <v>542</v>
      </c>
      <c r="C28" s="767"/>
      <c r="D28" s="767"/>
      <c r="E28" s="767"/>
      <c r="F28" s="767"/>
      <c r="G28" s="767"/>
      <c r="H28" s="767"/>
      <c r="I28" s="767"/>
      <c r="J28" s="767"/>
      <c r="K28" s="767"/>
      <c r="L28" s="767"/>
      <c r="M28" s="767"/>
      <c r="N28" s="767"/>
      <c r="O28" s="767"/>
      <c r="P28" s="767"/>
      <c r="Q28" s="767"/>
      <c r="R28" s="767"/>
      <c r="S28" s="767"/>
      <c r="T28" s="767"/>
      <c r="U28" s="767"/>
      <c r="V28" s="767"/>
      <c r="X28" s="571"/>
      <c r="Y28" s="570"/>
    </row>
    <row r="29" spans="1:39">
      <c r="A29" s="397" t="s">
        <v>253</v>
      </c>
      <c r="B29" s="79">
        <v>91.920695403667537</v>
      </c>
      <c r="C29" s="79">
        <v>84.7</v>
      </c>
      <c r="D29" s="79">
        <v>84.864226446065913</v>
      </c>
      <c r="E29" s="79">
        <v>83.03151496506365</v>
      </c>
      <c r="F29" s="79">
        <v>82.283080536075033</v>
      </c>
      <c r="G29" s="79">
        <v>77.147588579115634</v>
      </c>
      <c r="H29" s="79">
        <v>75.322813237305425</v>
      </c>
      <c r="I29" s="79">
        <v>75.059344897149018</v>
      </c>
      <c r="J29" s="79">
        <v>75.945764981586876</v>
      </c>
      <c r="K29" s="79">
        <v>79.237626370860866</v>
      </c>
      <c r="L29" s="79">
        <v>79.205911230639671</v>
      </c>
      <c r="M29" s="79">
        <v>80.618113896865822</v>
      </c>
      <c r="N29" s="79">
        <v>81.793203638201106</v>
      </c>
      <c r="O29" s="79">
        <v>82.007530492224632</v>
      </c>
      <c r="P29" s="79">
        <v>80.650755761662779</v>
      </c>
      <c r="Q29" s="79">
        <v>80.761614116499544</v>
      </c>
      <c r="R29" s="79">
        <v>80.27506866207051</v>
      </c>
      <c r="S29" s="90">
        <v>82.125097536137972</v>
      </c>
      <c r="T29" s="90">
        <v>81.625684160339148</v>
      </c>
      <c r="U29" s="90" t="s">
        <v>318</v>
      </c>
      <c r="V29" s="90" t="s">
        <v>439</v>
      </c>
      <c r="X29" s="571"/>
      <c r="Y29" s="570"/>
    </row>
    <row r="30" spans="1:39" s="29" customFormat="1" ht="13.5">
      <c r="A30" s="643" t="s">
        <v>603</v>
      </c>
      <c r="B30" s="641">
        <v>71.719822749662427</v>
      </c>
      <c r="C30" s="641">
        <v>57.7</v>
      </c>
      <c r="D30" s="641">
        <v>55.21539529173117</v>
      </c>
      <c r="E30" s="641">
        <v>54.016228788920017</v>
      </c>
      <c r="F30" s="641">
        <v>54.019481125161562</v>
      </c>
      <c r="G30" s="641">
        <v>50.636072952833167</v>
      </c>
      <c r="H30" s="641">
        <v>50.177285620772416</v>
      </c>
      <c r="I30" s="641">
        <v>43.8668895622192</v>
      </c>
      <c r="J30" s="641">
        <v>42.584521145011188</v>
      </c>
      <c r="K30" s="641">
        <v>43.181100889548681</v>
      </c>
      <c r="L30" s="641">
        <v>46.053861562430448</v>
      </c>
      <c r="M30" s="641">
        <v>44.67233118506639</v>
      </c>
      <c r="N30" s="641">
        <v>45.714787495609414</v>
      </c>
      <c r="O30" s="641">
        <v>47.629967403814895</v>
      </c>
      <c r="P30" s="641">
        <v>45.933855766347641</v>
      </c>
      <c r="Q30" s="641">
        <v>44.523347059280553</v>
      </c>
      <c r="R30" s="641">
        <v>42.332808447573171</v>
      </c>
      <c r="S30" s="642">
        <v>42.276947369220139</v>
      </c>
      <c r="T30" s="642">
        <v>42.51256892021204</v>
      </c>
      <c r="U30" s="642" t="s">
        <v>319</v>
      </c>
      <c r="V30" s="642" t="s">
        <v>447</v>
      </c>
      <c r="X30" s="571"/>
      <c r="Y30" s="570"/>
    </row>
    <row r="31" spans="1:39">
      <c r="A31" s="472"/>
      <c r="B31" s="767" t="s">
        <v>543</v>
      </c>
      <c r="C31" s="767"/>
      <c r="D31" s="767"/>
      <c r="E31" s="767"/>
      <c r="F31" s="767"/>
      <c r="G31" s="767"/>
      <c r="H31" s="767"/>
      <c r="I31" s="767"/>
      <c r="J31" s="767"/>
      <c r="K31" s="767"/>
      <c r="L31" s="767"/>
      <c r="M31" s="767"/>
      <c r="N31" s="767"/>
      <c r="O31" s="767"/>
      <c r="P31" s="767"/>
      <c r="Q31" s="767"/>
      <c r="R31" s="767"/>
      <c r="S31" s="767"/>
      <c r="T31" s="767"/>
      <c r="U31" s="767"/>
      <c r="V31" s="767"/>
      <c r="X31" s="571"/>
      <c r="Y31" s="570"/>
    </row>
    <row r="32" spans="1:39" ht="24">
      <c r="A32" s="398" t="s">
        <v>34</v>
      </c>
      <c r="B32" s="123">
        <v>97.4</v>
      </c>
      <c r="C32" s="123">
        <v>73.5</v>
      </c>
      <c r="D32" s="123">
        <v>89.559394563753074</v>
      </c>
      <c r="E32" s="123">
        <v>90.949047063399462</v>
      </c>
      <c r="F32" s="123">
        <v>88.408312934590739</v>
      </c>
      <c r="G32" s="123">
        <v>82.172640819312363</v>
      </c>
      <c r="H32" s="123">
        <v>82.021685276271867</v>
      </c>
      <c r="I32" s="123">
        <v>80.736214683793946</v>
      </c>
      <c r="J32" s="123">
        <v>80.697919269067427</v>
      </c>
      <c r="K32" s="123">
        <v>85.196653156365784</v>
      </c>
      <c r="L32" s="123">
        <v>84.542417475896215</v>
      </c>
      <c r="M32" s="123">
        <v>85.572640800542487</v>
      </c>
      <c r="N32" s="123">
        <v>86.867802485459791</v>
      </c>
      <c r="O32" s="123">
        <v>86.270477395767415</v>
      </c>
      <c r="P32" s="123">
        <v>85.141438523850837</v>
      </c>
      <c r="Q32" s="123">
        <v>85.467770253323309</v>
      </c>
      <c r="R32" s="123">
        <v>85.026704465362513</v>
      </c>
      <c r="S32" s="123">
        <v>86.653691295110463</v>
      </c>
      <c r="T32" s="123">
        <v>86.109468948711665</v>
      </c>
      <c r="U32" s="678" t="s">
        <v>320</v>
      </c>
      <c r="V32" s="678" t="s">
        <v>448</v>
      </c>
      <c r="X32" s="571"/>
      <c r="Y32" s="570"/>
    </row>
    <row r="33" spans="1:25" s="29" customFormat="1" ht="25.5">
      <c r="A33" s="644" t="s">
        <v>604</v>
      </c>
      <c r="B33" s="645">
        <v>85.9</v>
      </c>
      <c r="C33" s="645">
        <v>75.8</v>
      </c>
      <c r="D33" s="645">
        <v>67.783261802575112</v>
      </c>
      <c r="E33" s="645">
        <v>66.356972573134598</v>
      </c>
      <c r="F33" s="645">
        <v>65.907725024270718</v>
      </c>
      <c r="G33" s="645">
        <v>62.123267758503729</v>
      </c>
      <c r="H33" s="645">
        <v>61.54817934109488</v>
      </c>
      <c r="I33" s="645">
        <v>53.550961189698953</v>
      </c>
      <c r="J33" s="645">
        <v>53.589038605739738</v>
      </c>
      <c r="K33" s="645">
        <v>54.781833150384195</v>
      </c>
      <c r="L33" s="645">
        <v>59.504603244191145</v>
      </c>
      <c r="M33" s="645">
        <v>57.026239067055393</v>
      </c>
      <c r="N33" s="645">
        <v>57.050369701808592</v>
      </c>
      <c r="O33" s="645">
        <v>59.3666852806885</v>
      </c>
      <c r="P33" s="645">
        <v>57.042095332225159</v>
      </c>
      <c r="Q33" s="645">
        <v>54.643193694851369</v>
      </c>
      <c r="R33" s="645">
        <v>52.85841081379953</v>
      </c>
      <c r="S33" s="645">
        <v>53.551414240957826</v>
      </c>
      <c r="T33" s="645">
        <v>54.136436094930204</v>
      </c>
      <c r="U33" s="679" t="s">
        <v>353</v>
      </c>
      <c r="V33" s="679" t="s">
        <v>449</v>
      </c>
      <c r="X33" s="571"/>
      <c r="Y33" s="570"/>
    </row>
    <row r="34" spans="1:25" ht="24">
      <c r="A34" s="398" t="s">
        <v>19</v>
      </c>
      <c r="B34" s="123">
        <v>85.8</v>
      </c>
      <c r="C34" s="123">
        <v>75.305321089571166</v>
      </c>
      <c r="D34" s="123">
        <v>80.069993728885564</v>
      </c>
      <c r="E34" s="123">
        <v>75.741541546918796</v>
      </c>
      <c r="F34" s="123">
        <v>76.762705011689832</v>
      </c>
      <c r="G34" s="123">
        <v>72.77028587814533</v>
      </c>
      <c r="H34" s="123">
        <v>69.608195955620559</v>
      </c>
      <c r="I34" s="123">
        <v>70.221561963070499</v>
      </c>
      <c r="J34" s="123">
        <v>71.936955245450037</v>
      </c>
      <c r="K34" s="123">
        <v>74.320532234797653</v>
      </c>
      <c r="L34" s="123">
        <v>74.867909129923945</v>
      </c>
      <c r="M34" s="123">
        <v>76.581352287659783</v>
      </c>
      <c r="N34" s="123">
        <v>77.775655851917875</v>
      </c>
      <c r="O34" s="123">
        <v>78.578245961327724</v>
      </c>
      <c r="P34" s="123">
        <v>77.0969013854709</v>
      </c>
      <c r="Q34" s="123">
        <v>77.035060773773267</v>
      </c>
      <c r="R34" s="123">
        <v>76.429051355839803</v>
      </c>
      <c r="S34" s="123">
        <v>78.492951536600771</v>
      </c>
      <c r="T34" s="123">
        <v>78.003738840260667</v>
      </c>
      <c r="U34" s="678" t="s">
        <v>317</v>
      </c>
      <c r="V34" s="678" t="s">
        <v>450</v>
      </c>
      <c r="X34" s="571"/>
      <c r="Y34" s="570"/>
    </row>
    <row r="35" spans="1:25" s="29" customFormat="1" ht="25.5">
      <c r="A35" s="644" t="s">
        <v>605</v>
      </c>
      <c r="B35" s="645">
        <v>49.6</v>
      </c>
      <c r="C35" s="645">
        <v>32</v>
      </c>
      <c r="D35" s="645">
        <v>34.543978540166599</v>
      </c>
      <c r="E35" s="645">
        <v>36.02403768068865</v>
      </c>
      <c r="F35" s="645">
        <v>37.838603114676737</v>
      </c>
      <c r="G35" s="645">
        <v>35.628145475263509</v>
      </c>
      <c r="H35" s="645">
        <v>36.24916560470902</v>
      </c>
      <c r="I35" s="645">
        <v>32.493681310879502</v>
      </c>
      <c r="J35" s="645">
        <v>30.737995645899076</v>
      </c>
      <c r="K35" s="645">
        <v>31.051385667487626</v>
      </c>
      <c r="L35" s="645">
        <v>32.183544303797468</v>
      </c>
      <c r="M35" s="645">
        <v>31.685090210661816</v>
      </c>
      <c r="N35" s="645">
        <v>32.800759313454087</v>
      </c>
      <c r="O35" s="645">
        <v>34.129338195008593</v>
      </c>
      <c r="P35" s="645">
        <v>32.832921229247617</v>
      </c>
      <c r="Q35" s="645">
        <v>32.443073356967552</v>
      </c>
      <c r="R35" s="645">
        <v>30.439786272092068</v>
      </c>
      <c r="S35" s="645">
        <v>30.251639421417593</v>
      </c>
      <c r="T35" s="645">
        <v>30.425554987529242</v>
      </c>
      <c r="U35" s="679" t="s">
        <v>272</v>
      </c>
      <c r="V35" s="679" t="s">
        <v>272</v>
      </c>
      <c r="X35" s="571"/>
      <c r="Y35" s="570"/>
    </row>
    <row r="36" spans="1:25" ht="13.5">
      <c r="A36" s="472"/>
      <c r="B36" s="767" t="s">
        <v>606</v>
      </c>
      <c r="C36" s="767"/>
      <c r="D36" s="767"/>
      <c r="E36" s="767"/>
      <c r="F36" s="767"/>
      <c r="G36" s="767"/>
      <c r="H36" s="767"/>
      <c r="I36" s="767"/>
      <c r="J36" s="767"/>
      <c r="K36" s="767"/>
      <c r="L36" s="767"/>
      <c r="M36" s="767"/>
      <c r="N36" s="767"/>
      <c r="O36" s="767"/>
      <c r="P36" s="767"/>
      <c r="Q36" s="767"/>
      <c r="R36" s="767"/>
      <c r="S36" s="767"/>
      <c r="T36" s="767"/>
      <c r="U36" s="767"/>
      <c r="V36" s="767"/>
      <c r="X36" s="571"/>
      <c r="Y36" s="570"/>
    </row>
    <row r="37" spans="1:25" ht="24">
      <c r="A37" s="399" t="s">
        <v>544</v>
      </c>
      <c r="B37" s="131" t="s">
        <v>168</v>
      </c>
      <c r="C37" s="131" t="s">
        <v>168</v>
      </c>
      <c r="D37" s="131" t="s">
        <v>168</v>
      </c>
      <c r="E37" s="131" t="s">
        <v>168</v>
      </c>
      <c r="F37" s="131" t="s">
        <v>168</v>
      </c>
      <c r="G37" s="131" t="s">
        <v>168</v>
      </c>
      <c r="H37" s="131" t="s">
        <v>168</v>
      </c>
      <c r="I37" s="131" t="s">
        <v>168</v>
      </c>
      <c r="J37" s="131" t="s">
        <v>168</v>
      </c>
      <c r="K37" s="131" t="s">
        <v>168</v>
      </c>
      <c r="L37" s="131" t="s">
        <v>168</v>
      </c>
      <c r="M37" s="131" t="s">
        <v>168</v>
      </c>
      <c r="N37" s="131" t="s">
        <v>168</v>
      </c>
      <c r="O37" s="131" t="s">
        <v>168</v>
      </c>
      <c r="P37" s="132" t="s">
        <v>246</v>
      </c>
      <c r="Q37" s="132" t="s">
        <v>247</v>
      </c>
      <c r="R37" s="133" t="s">
        <v>344</v>
      </c>
      <c r="S37" s="131" t="s">
        <v>168</v>
      </c>
      <c r="T37" s="133" t="s">
        <v>303</v>
      </c>
      <c r="U37" s="90" t="s">
        <v>278</v>
      </c>
      <c r="V37" s="90" t="s">
        <v>451</v>
      </c>
      <c r="X37" s="571"/>
      <c r="Y37" s="570"/>
    </row>
    <row r="38" spans="1:25" s="29" customFormat="1" ht="24">
      <c r="A38" s="646" t="s">
        <v>545</v>
      </c>
      <c r="B38" s="647" t="s">
        <v>168</v>
      </c>
      <c r="C38" s="647" t="s">
        <v>168</v>
      </c>
      <c r="D38" s="647" t="s">
        <v>168</v>
      </c>
      <c r="E38" s="647" t="s">
        <v>168</v>
      </c>
      <c r="F38" s="647" t="s">
        <v>168</v>
      </c>
      <c r="G38" s="647" t="s">
        <v>168</v>
      </c>
      <c r="H38" s="647" t="s">
        <v>168</v>
      </c>
      <c r="I38" s="647" t="s">
        <v>168</v>
      </c>
      <c r="J38" s="647" t="s">
        <v>168</v>
      </c>
      <c r="K38" s="647" t="s">
        <v>168</v>
      </c>
      <c r="L38" s="647" t="s">
        <v>168</v>
      </c>
      <c r="M38" s="647" t="s">
        <v>168</v>
      </c>
      <c r="N38" s="647" t="s">
        <v>168</v>
      </c>
      <c r="O38" s="647" t="s">
        <v>168</v>
      </c>
      <c r="P38" s="648" t="s">
        <v>217</v>
      </c>
      <c r="Q38" s="648" t="s">
        <v>248</v>
      </c>
      <c r="R38" s="649" t="s">
        <v>340</v>
      </c>
      <c r="S38" s="647" t="s">
        <v>168</v>
      </c>
      <c r="T38" s="649" t="s">
        <v>66</v>
      </c>
      <c r="U38" s="642" t="s">
        <v>279</v>
      </c>
      <c r="V38" s="642" t="s">
        <v>440</v>
      </c>
    </row>
    <row r="39" spans="1:25" ht="13.5">
      <c r="A39" s="305" t="s">
        <v>607</v>
      </c>
      <c r="B39" s="306" t="s">
        <v>168</v>
      </c>
      <c r="C39" s="306" t="s">
        <v>168</v>
      </c>
      <c r="D39" s="306" t="s">
        <v>168</v>
      </c>
      <c r="E39" s="306" t="s">
        <v>168</v>
      </c>
      <c r="F39" s="306" t="s">
        <v>168</v>
      </c>
      <c r="G39" s="306" t="s">
        <v>168</v>
      </c>
      <c r="H39" s="306" t="s">
        <v>168</v>
      </c>
      <c r="I39" s="306" t="s">
        <v>168</v>
      </c>
      <c r="J39" s="306" t="s">
        <v>168</v>
      </c>
      <c r="K39" s="306" t="s">
        <v>168</v>
      </c>
      <c r="L39" s="306" t="s">
        <v>168</v>
      </c>
      <c r="M39" s="306" t="s">
        <v>168</v>
      </c>
      <c r="N39" s="306" t="s">
        <v>168</v>
      </c>
      <c r="O39" s="306" t="s">
        <v>168</v>
      </c>
      <c r="P39" s="306" t="s">
        <v>168</v>
      </c>
      <c r="Q39" s="306" t="s">
        <v>168</v>
      </c>
      <c r="R39" s="306" t="s">
        <v>168</v>
      </c>
      <c r="S39" s="306" t="s">
        <v>168</v>
      </c>
      <c r="T39" s="306" t="s">
        <v>168</v>
      </c>
      <c r="U39" s="680" t="s">
        <v>304</v>
      </c>
      <c r="V39" s="680" t="s">
        <v>310</v>
      </c>
    </row>
    <row r="40" spans="1:25" s="29" customFormat="1" ht="44.25" customHeight="1">
      <c r="A40" s="772" t="s">
        <v>366</v>
      </c>
      <c r="B40" s="773"/>
      <c r="C40" s="773"/>
      <c r="D40" s="773"/>
      <c r="E40" s="773"/>
      <c r="F40" s="773"/>
      <c r="G40" s="773"/>
      <c r="H40" s="773"/>
      <c r="I40" s="773"/>
      <c r="J40" s="773"/>
      <c r="K40" s="773"/>
      <c r="L40" s="773"/>
      <c r="M40" s="773"/>
      <c r="N40" s="773"/>
      <c r="O40" s="773"/>
      <c r="P40" s="773"/>
      <c r="Q40" s="773"/>
      <c r="R40" s="773"/>
      <c r="S40" s="773"/>
      <c r="T40" s="773"/>
      <c r="U40" s="773"/>
      <c r="V40" s="773"/>
    </row>
    <row r="41" spans="1:25" s="713" customFormat="1" ht="12.75" customHeight="1">
      <c r="A41" s="775" t="s">
        <v>365</v>
      </c>
      <c r="B41" s="775"/>
      <c r="C41" s="775"/>
      <c r="D41" s="775"/>
      <c r="E41" s="775"/>
      <c r="F41" s="775"/>
      <c r="G41" s="775"/>
      <c r="H41" s="775"/>
      <c r="I41" s="775"/>
      <c r="J41" s="775"/>
      <c r="K41" s="775"/>
      <c r="L41" s="775"/>
      <c r="M41" s="775"/>
      <c r="N41" s="775"/>
      <c r="O41" s="775"/>
      <c r="P41" s="775"/>
      <c r="Q41" s="775"/>
      <c r="R41" s="775"/>
      <c r="S41" s="775"/>
      <c r="T41" s="775"/>
      <c r="U41" s="775"/>
    </row>
    <row r="42" spans="1:25" s="30" customFormat="1" ht="34.5" customHeight="1">
      <c r="A42" s="770" t="s">
        <v>472</v>
      </c>
      <c r="B42" s="770"/>
      <c r="C42" s="770"/>
      <c r="D42" s="770"/>
      <c r="E42" s="770"/>
      <c r="F42" s="770"/>
      <c r="G42" s="770"/>
      <c r="H42" s="770"/>
      <c r="I42" s="770"/>
      <c r="J42" s="770"/>
      <c r="K42" s="770"/>
      <c r="L42" s="770"/>
      <c r="M42" s="770"/>
      <c r="N42" s="770"/>
      <c r="O42" s="770"/>
      <c r="P42" s="770"/>
      <c r="Q42" s="770"/>
      <c r="R42" s="770"/>
      <c r="S42" s="770"/>
      <c r="T42" s="770"/>
      <c r="U42" s="770"/>
      <c r="V42" s="770"/>
    </row>
    <row r="43" spans="1:25" s="713" customFormat="1" ht="12.75" customHeight="1">
      <c r="A43" s="771" t="s">
        <v>601</v>
      </c>
      <c r="B43" s="771"/>
      <c r="C43" s="771"/>
      <c r="D43" s="771"/>
      <c r="E43" s="771"/>
      <c r="F43" s="771"/>
      <c r="G43" s="771"/>
      <c r="H43" s="771"/>
      <c r="I43" s="771"/>
      <c r="J43" s="771"/>
      <c r="K43" s="771"/>
      <c r="L43" s="771"/>
      <c r="M43" s="771"/>
      <c r="N43" s="771"/>
      <c r="O43" s="771"/>
      <c r="P43" s="771"/>
      <c r="Q43" s="771"/>
      <c r="R43" s="771"/>
      <c r="S43" s="771"/>
      <c r="T43" s="771"/>
      <c r="U43" s="771"/>
      <c r="V43" s="771"/>
    </row>
    <row r="44" spans="1:25" s="30" customFormat="1" ht="12.75" customHeight="1">
      <c r="A44" s="769" t="s">
        <v>602</v>
      </c>
      <c r="B44" s="769"/>
      <c r="C44" s="769"/>
      <c r="D44" s="769"/>
      <c r="E44" s="769"/>
      <c r="F44" s="769"/>
      <c r="G44" s="769"/>
      <c r="H44" s="769"/>
      <c r="I44" s="769"/>
      <c r="J44" s="769"/>
      <c r="K44" s="769"/>
      <c r="L44" s="769"/>
      <c r="M44" s="769"/>
      <c r="N44" s="769"/>
      <c r="O44" s="769"/>
      <c r="P44" s="769"/>
      <c r="Q44" s="769"/>
      <c r="R44" s="769"/>
      <c r="S44" s="769"/>
      <c r="T44" s="769"/>
      <c r="U44" s="769"/>
    </row>
    <row r="45" spans="1:25" s="143" customFormat="1" ht="34.5" customHeight="1">
      <c r="A45" s="770" t="s">
        <v>608</v>
      </c>
      <c r="B45" s="770"/>
      <c r="C45" s="770"/>
      <c r="D45" s="770"/>
      <c r="E45" s="770"/>
      <c r="F45" s="770"/>
      <c r="G45" s="770"/>
      <c r="H45" s="770"/>
      <c r="I45" s="770"/>
      <c r="J45" s="770"/>
      <c r="K45" s="770"/>
      <c r="L45" s="770"/>
      <c r="M45" s="770"/>
      <c r="N45" s="770"/>
      <c r="O45" s="770"/>
      <c r="P45" s="770"/>
      <c r="Q45" s="770"/>
      <c r="R45" s="770"/>
      <c r="S45" s="770"/>
      <c r="T45" s="770"/>
      <c r="U45" s="770"/>
      <c r="V45" s="770"/>
    </row>
    <row r="46" spans="1:25" s="30" customFormat="1" ht="12.75" customHeight="1">
      <c r="A46" s="771" t="s">
        <v>609</v>
      </c>
      <c r="B46" s="771"/>
      <c r="C46" s="771"/>
      <c r="D46" s="771"/>
      <c r="E46" s="771"/>
      <c r="F46" s="771"/>
      <c r="G46" s="771"/>
      <c r="H46" s="771"/>
      <c r="I46" s="771"/>
      <c r="J46" s="771"/>
      <c r="K46" s="771"/>
      <c r="L46" s="771"/>
      <c r="M46" s="771"/>
      <c r="N46" s="771"/>
      <c r="O46" s="771"/>
      <c r="P46" s="771"/>
      <c r="Q46" s="771"/>
      <c r="R46" s="771"/>
      <c r="S46" s="771"/>
      <c r="T46" s="771"/>
      <c r="U46" s="771"/>
      <c r="V46" s="771"/>
    </row>
    <row r="47" spans="1:25" ht="12.75" customHeight="1">
      <c r="A47" s="768" t="s">
        <v>566</v>
      </c>
      <c r="B47" s="768"/>
      <c r="C47" s="768"/>
      <c r="D47" s="768"/>
      <c r="E47" s="768"/>
      <c r="F47" s="768"/>
      <c r="G47" s="768"/>
      <c r="H47" s="768"/>
      <c r="I47" s="768"/>
      <c r="J47" s="768"/>
      <c r="K47" s="768"/>
      <c r="L47" s="768"/>
      <c r="M47" s="768"/>
      <c r="N47" s="768"/>
      <c r="O47" s="768"/>
      <c r="P47" s="768"/>
      <c r="Q47" s="768"/>
      <c r="R47" s="768"/>
      <c r="S47" s="768"/>
      <c r="T47" s="768"/>
      <c r="U47" s="768"/>
      <c r="V47" s="768"/>
    </row>
    <row r="49" spans="1:22" ht="12.75" customHeight="1">
      <c r="A49" s="723"/>
      <c r="B49" s="723"/>
      <c r="C49" s="723"/>
      <c r="D49" s="723"/>
      <c r="E49" s="723"/>
      <c r="F49" s="723"/>
      <c r="G49" s="723"/>
      <c r="H49" s="723"/>
      <c r="I49" s="723"/>
      <c r="J49" s="723"/>
      <c r="K49" s="723"/>
      <c r="L49" s="723"/>
      <c r="M49" s="723"/>
      <c r="N49" s="723"/>
      <c r="O49" s="723"/>
      <c r="P49" s="723"/>
      <c r="Q49" s="723"/>
      <c r="R49" s="723"/>
      <c r="S49" s="723"/>
      <c r="T49" s="723"/>
      <c r="U49" s="723"/>
      <c r="V49" s="723"/>
    </row>
  </sheetData>
  <mergeCells count="20">
    <mergeCell ref="A1:B1"/>
    <mergeCell ref="A3:A6"/>
    <mergeCell ref="B28:V28"/>
    <mergeCell ref="A41:U41"/>
    <mergeCell ref="B3:T3"/>
    <mergeCell ref="B25:V25"/>
    <mergeCell ref="B31:V31"/>
    <mergeCell ref="U3:V3"/>
    <mergeCell ref="B6:V6"/>
    <mergeCell ref="A2:V2"/>
    <mergeCell ref="B4:V4"/>
    <mergeCell ref="B8:V8"/>
    <mergeCell ref="A47:V47"/>
    <mergeCell ref="A44:U44"/>
    <mergeCell ref="A45:V45"/>
    <mergeCell ref="A46:V46"/>
    <mergeCell ref="B36:V36"/>
    <mergeCell ref="A40:V40"/>
    <mergeCell ref="A43:V43"/>
    <mergeCell ref="A42:V42"/>
  </mergeCells>
  <phoneticPr fontId="42" type="noConversion"/>
  <hyperlinks>
    <hyperlink ref="A1:B1" location="Inhalt!A1" display="Inhalt!A1"/>
  </hyperlinks>
  <pageMargins left="0.70866141732283472" right="0.70866141732283472" top="0.78740157480314965" bottom="0.78740157480314965" header="0.31496062992125984" footer="0.31496062992125984"/>
  <pageSetup paperSize="9" scale="62" orientation="landscape" r:id="rId1"/>
  <headerFooter scaleWithDoc="0">
    <oddHeader>&amp;CBildungsbericht 2014 - (Web-)Tabellen F2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enableFormatConditionsCalculation="0">
    <pageSetUpPr fitToPage="1"/>
  </sheetPr>
  <dimension ref="A1:N29"/>
  <sheetViews>
    <sheetView zoomScaleNormal="100" workbookViewId="0">
      <selection sqref="A1:B1"/>
    </sheetView>
  </sheetViews>
  <sheetFormatPr baseColWidth="10" defaultRowHeight="12.75"/>
  <cols>
    <col min="2" max="7" width="9.7109375" customWidth="1"/>
    <col min="10" max="10" width="2.140625" customWidth="1"/>
  </cols>
  <sheetData>
    <row r="1" spans="1:11" ht="25.5" customHeight="1">
      <c r="A1" s="744" t="s">
        <v>259</v>
      </c>
      <c r="B1" s="744"/>
    </row>
    <row r="2" spans="1:11" ht="26.25" customHeight="1">
      <c r="A2" s="760" t="s">
        <v>457</v>
      </c>
      <c r="B2" s="760"/>
      <c r="C2" s="760"/>
      <c r="D2" s="760"/>
      <c r="E2" s="760"/>
      <c r="F2" s="760"/>
      <c r="G2" s="760"/>
      <c r="H2" s="760"/>
      <c r="I2" s="760"/>
      <c r="K2" s="552"/>
    </row>
    <row r="3" spans="1:11" ht="13.5">
      <c r="A3" s="783" t="s">
        <v>180</v>
      </c>
      <c r="B3" s="782" t="s">
        <v>473</v>
      </c>
      <c r="C3" s="782"/>
      <c r="D3" s="782"/>
      <c r="E3" s="787" t="s">
        <v>181</v>
      </c>
      <c r="F3" s="788"/>
      <c r="G3" s="788"/>
      <c r="H3" s="788"/>
      <c r="I3" s="788"/>
    </row>
    <row r="4" spans="1:11" ht="19.5" customHeight="1">
      <c r="A4" s="784"/>
      <c r="B4" s="779" t="s">
        <v>179</v>
      </c>
      <c r="C4" s="761" t="s">
        <v>226</v>
      </c>
      <c r="D4" s="761" t="s">
        <v>227</v>
      </c>
      <c r="E4" s="779" t="s">
        <v>179</v>
      </c>
      <c r="F4" s="761" t="s">
        <v>228</v>
      </c>
      <c r="G4" s="762" t="s">
        <v>229</v>
      </c>
      <c r="H4" s="762" t="s">
        <v>418</v>
      </c>
      <c r="I4" s="762" t="s">
        <v>419</v>
      </c>
    </row>
    <row r="5" spans="1:11" ht="19.5" customHeight="1">
      <c r="A5" s="784"/>
      <c r="B5" s="780"/>
      <c r="C5" s="781"/>
      <c r="D5" s="781"/>
      <c r="E5" s="780"/>
      <c r="F5" s="781"/>
      <c r="G5" s="786"/>
      <c r="H5" s="786"/>
      <c r="I5" s="786"/>
    </row>
    <row r="6" spans="1:11">
      <c r="A6" s="785"/>
      <c r="B6" s="650" t="s">
        <v>177</v>
      </c>
      <c r="C6" s="777" t="s">
        <v>178</v>
      </c>
      <c r="D6" s="778"/>
      <c r="E6" s="778"/>
      <c r="F6" s="778"/>
      <c r="G6" s="778"/>
      <c r="H6" s="778"/>
      <c r="I6" s="778"/>
    </row>
    <row r="7" spans="1:11">
      <c r="A7" s="767" t="s">
        <v>230</v>
      </c>
      <c r="B7" s="767"/>
      <c r="C7" s="767"/>
      <c r="D7" s="767"/>
      <c r="E7" s="767"/>
      <c r="F7" s="767"/>
      <c r="G7" s="767"/>
      <c r="H7" s="767"/>
      <c r="I7" s="767"/>
    </row>
    <row r="8" spans="1:11">
      <c r="A8" s="608">
        <v>1975</v>
      </c>
      <c r="B8" s="32">
        <v>163447</v>
      </c>
      <c r="C8" s="67">
        <v>36.9</v>
      </c>
      <c r="D8" s="67">
        <v>26.2</v>
      </c>
      <c r="E8" s="95" t="s">
        <v>168</v>
      </c>
      <c r="F8" s="95" t="s">
        <v>168</v>
      </c>
      <c r="G8" s="96" t="s">
        <v>168</v>
      </c>
      <c r="H8" s="65" t="s">
        <v>168</v>
      </c>
      <c r="I8" s="105" t="s">
        <v>168</v>
      </c>
    </row>
    <row r="9" spans="1:11">
      <c r="A9" s="609">
        <v>1980</v>
      </c>
      <c r="B9" s="98">
        <v>189953</v>
      </c>
      <c r="C9" s="99">
        <v>40.4</v>
      </c>
      <c r="D9" s="99">
        <v>27.2</v>
      </c>
      <c r="E9" s="99">
        <v>19.903773663621525</v>
      </c>
      <c r="F9" s="99">
        <v>23.288624053757967</v>
      </c>
      <c r="G9" s="100">
        <v>16.312712502592376</v>
      </c>
      <c r="H9" s="101" t="s">
        <v>168</v>
      </c>
      <c r="I9" s="106" t="s">
        <v>168</v>
      </c>
    </row>
    <row r="10" spans="1:11">
      <c r="A10" s="608">
        <v>1985</v>
      </c>
      <c r="B10" s="32">
        <v>206823</v>
      </c>
      <c r="C10" s="67">
        <v>39.799999999999997</v>
      </c>
      <c r="D10" s="67">
        <v>30.1</v>
      </c>
      <c r="E10" s="67">
        <v>19.771579202522219</v>
      </c>
      <c r="F10" s="67">
        <v>23.133030196560611</v>
      </c>
      <c r="G10" s="68">
        <v>16.210112700507398</v>
      </c>
      <c r="H10" s="65" t="s">
        <v>168</v>
      </c>
      <c r="I10" s="105" t="s">
        <v>168</v>
      </c>
    </row>
    <row r="11" spans="1:11">
      <c r="A11" s="609">
        <v>1990</v>
      </c>
      <c r="B11" s="98">
        <v>277868</v>
      </c>
      <c r="C11" s="99">
        <v>39.4</v>
      </c>
      <c r="D11" s="99">
        <v>28.8</v>
      </c>
      <c r="E11" s="99">
        <v>28.861882056927236</v>
      </c>
      <c r="F11" s="99">
        <v>33.489887082271117</v>
      </c>
      <c r="G11" s="100">
        <v>24.033108897198804</v>
      </c>
      <c r="H11" s="101" t="s">
        <v>168</v>
      </c>
      <c r="I11" s="106" t="s">
        <v>168</v>
      </c>
    </row>
    <row r="12" spans="1:11">
      <c r="A12" s="767" t="s">
        <v>220</v>
      </c>
      <c r="B12" s="767"/>
      <c r="C12" s="767"/>
      <c r="D12" s="767"/>
      <c r="E12" s="767"/>
      <c r="F12" s="767"/>
      <c r="G12" s="767"/>
      <c r="H12" s="767"/>
      <c r="I12" s="767"/>
    </row>
    <row r="13" spans="1:11">
      <c r="A13" s="608">
        <v>1995</v>
      </c>
      <c r="B13" s="32">
        <v>261427</v>
      </c>
      <c r="C13" s="67">
        <v>47.8</v>
      </c>
      <c r="D13" s="67">
        <v>31.2</v>
      </c>
      <c r="E13" s="67">
        <v>27.549858511146688</v>
      </c>
      <c r="F13" s="67">
        <v>27.566378490350225</v>
      </c>
      <c r="G13" s="68">
        <v>27.565556382793609</v>
      </c>
      <c r="H13" s="65" t="s">
        <v>168</v>
      </c>
      <c r="I13" s="105" t="s">
        <v>168</v>
      </c>
    </row>
    <row r="14" spans="1:11">
      <c r="A14" s="609">
        <v>2000</v>
      </c>
      <c r="B14" s="98">
        <v>314539</v>
      </c>
      <c r="C14" s="99">
        <v>49.2</v>
      </c>
      <c r="D14" s="99">
        <v>31.3</v>
      </c>
      <c r="E14" s="99">
        <v>33.317589840463732</v>
      </c>
      <c r="F14" s="99">
        <v>33.194170012192004</v>
      </c>
      <c r="G14" s="100">
        <v>33.476276601871156</v>
      </c>
      <c r="H14" s="101" t="s">
        <v>168</v>
      </c>
      <c r="I14" s="102">
        <v>28.4</v>
      </c>
    </row>
    <row r="15" spans="1:11">
      <c r="A15" s="608">
        <v>2001</v>
      </c>
      <c r="B15" s="32">
        <v>344659</v>
      </c>
      <c r="C15" s="67">
        <v>49.4</v>
      </c>
      <c r="D15" s="67">
        <v>31.3</v>
      </c>
      <c r="E15" s="67">
        <v>36.098476860537545</v>
      </c>
      <c r="F15" s="67">
        <v>35.816587387432847</v>
      </c>
      <c r="G15" s="68">
        <v>36.440867585676756</v>
      </c>
      <c r="H15" s="65" t="s">
        <v>168</v>
      </c>
      <c r="I15" s="105" t="s">
        <v>168</v>
      </c>
    </row>
    <row r="16" spans="1:11">
      <c r="A16" s="609">
        <v>2002</v>
      </c>
      <c r="B16" s="98">
        <v>358792</v>
      </c>
      <c r="C16" s="99">
        <v>50.6</v>
      </c>
      <c r="D16" s="99">
        <v>32</v>
      </c>
      <c r="E16" s="99">
        <v>37.305529617981513</v>
      </c>
      <c r="F16" s="99">
        <v>36.000421883568983</v>
      </c>
      <c r="G16" s="100">
        <v>38.732847537627073</v>
      </c>
      <c r="H16" s="101" t="s">
        <v>168</v>
      </c>
      <c r="I16" s="106" t="s">
        <v>168</v>
      </c>
    </row>
    <row r="17" spans="1:14">
      <c r="A17" s="608">
        <v>2003</v>
      </c>
      <c r="B17" s="32">
        <v>377395</v>
      </c>
      <c r="C17" s="67">
        <v>48.2</v>
      </c>
      <c r="D17" s="67">
        <v>32.200000000000003</v>
      </c>
      <c r="E17" s="67">
        <v>39.265419999850145</v>
      </c>
      <c r="F17" s="67">
        <v>39.763202631201402</v>
      </c>
      <c r="G17" s="68">
        <v>38.804092338647976</v>
      </c>
      <c r="H17" s="65" t="s">
        <v>168</v>
      </c>
      <c r="I17" s="105" t="s">
        <v>168</v>
      </c>
    </row>
    <row r="18" spans="1:14">
      <c r="A18" s="609">
        <v>2004</v>
      </c>
      <c r="B18" s="98">
        <v>358704</v>
      </c>
      <c r="C18" s="99">
        <v>48.8</v>
      </c>
      <c r="D18" s="99">
        <v>33.200000000000003</v>
      </c>
      <c r="E18" s="99">
        <v>37.429368453107386</v>
      </c>
      <c r="F18" s="99">
        <v>37.486806823129342</v>
      </c>
      <c r="G18" s="100">
        <v>37.425835899636724</v>
      </c>
      <c r="H18" s="101" t="s">
        <v>168</v>
      </c>
      <c r="I18" s="106" t="s">
        <v>168</v>
      </c>
    </row>
    <row r="19" spans="1:14">
      <c r="A19" s="608">
        <v>2005</v>
      </c>
      <c r="B19" s="32">
        <v>355961</v>
      </c>
      <c r="C19" s="67">
        <v>48.8</v>
      </c>
      <c r="D19" s="67">
        <v>33.1</v>
      </c>
      <c r="E19" s="67">
        <v>37.08534789552462</v>
      </c>
      <c r="F19" s="67">
        <v>37.226047055230318</v>
      </c>
      <c r="G19" s="68">
        <v>36.987933430341343</v>
      </c>
      <c r="H19" s="65" t="s">
        <v>168</v>
      </c>
      <c r="I19" s="66">
        <v>31.1</v>
      </c>
    </row>
    <row r="20" spans="1:14">
      <c r="A20" s="609">
        <v>2006</v>
      </c>
      <c r="B20" s="98">
        <v>344822</v>
      </c>
      <c r="C20" s="99">
        <v>49.4</v>
      </c>
      <c r="D20" s="99">
        <v>34</v>
      </c>
      <c r="E20" s="99">
        <v>35.630840125375286</v>
      </c>
      <c r="F20" s="99">
        <v>35.426026526795155</v>
      </c>
      <c r="G20" s="100">
        <v>35.902771973261494</v>
      </c>
      <c r="H20" s="101" t="s">
        <v>168</v>
      </c>
      <c r="I20" s="102">
        <v>30.1</v>
      </c>
    </row>
    <row r="21" spans="1:14">
      <c r="A21" s="608">
        <v>2007</v>
      </c>
      <c r="B21" s="32">
        <v>361360</v>
      </c>
      <c r="C21" s="67">
        <v>49.8</v>
      </c>
      <c r="D21" s="67">
        <v>35.200000000000003</v>
      </c>
      <c r="E21" s="67">
        <v>36.985181919589493</v>
      </c>
      <c r="F21" s="67">
        <v>36.476721526559743</v>
      </c>
      <c r="G21" s="68">
        <v>37.571764642560964</v>
      </c>
      <c r="H21" s="97">
        <v>36.799999999999997</v>
      </c>
      <c r="I21" s="97">
        <v>31.5</v>
      </c>
    </row>
    <row r="22" spans="1:14">
      <c r="A22" s="609">
        <v>2008</v>
      </c>
      <c r="B22" s="98">
        <v>396610</v>
      </c>
      <c r="C22" s="99">
        <v>49.6</v>
      </c>
      <c r="D22" s="99">
        <v>38.4</v>
      </c>
      <c r="E22" s="99">
        <v>40.347012132239506</v>
      </c>
      <c r="F22" s="99">
        <v>39.825348361991097</v>
      </c>
      <c r="G22" s="100">
        <v>40.927756377656806</v>
      </c>
      <c r="H22" s="102">
        <v>40</v>
      </c>
      <c r="I22" s="102">
        <v>34.1</v>
      </c>
    </row>
    <row r="23" spans="1:14">
      <c r="A23" s="608">
        <v>2009</v>
      </c>
      <c r="B23" s="32">
        <v>424273</v>
      </c>
      <c r="C23" s="67">
        <v>49.9</v>
      </c>
      <c r="D23" s="67">
        <v>39.1</v>
      </c>
      <c r="E23" s="67">
        <v>43.3</v>
      </c>
      <c r="F23" s="67">
        <v>42.4</v>
      </c>
      <c r="G23" s="68">
        <v>44.2</v>
      </c>
      <c r="H23" s="66">
        <v>43</v>
      </c>
      <c r="I23" s="97">
        <v>36.799999999999997</v>
      </c>
    </row>
    <row r="24" spans="1:14">
      <c r="A24" s="609">
        <v>2010</v>
      </c>
      <c r="B24" s="98">
        <v>444608</v>
      </c>
      <c r="C24" s="99">
        <v>49.5</v>
      </c>
      <c r="D24" s="99">
        <v>38.700000000000003</v>
      </c>
      <c r="E24" s="99">
        <v>46</v>
      </c>
      <c r="F24" s="99">
        <v>45.3</v>
      </c>
      <c r="G24" s="100">
        <v>46.8</v>
      </c>
      <c r="H24" s="226">
        <v>45.7</v>
      </c>
      <c r="I24" s="100">
        <v>38.9</v>
      </c>
    </row>
    <row r="25" spans="1:14">
      <c r="A25" s="27">
        <v>2011</v>
      </c>
      <c r="B25" s="32">
        <v>518748</v>
      </c>
      <c r="C25" s="67">
        <f>241823/B25*100</f>
        <v>46.616661654599149</v>
      </c>
      <c r="D25" s="67">
        <f>(188814+10358)/B25*100</f>
        <v>38.394750437592052</v>
      </c>
      <c r="E25" s="67">
        <v>55.6</v>
      </c>
      <c r="F25" s="67">
        <v>57.9</v>
      </c>
      <c r="G25" s="68">
        <v>53.3</v>
      </c>
      <c r="H25" s="66">
        <v>52.4</v>
      </c>
      <c r="I25" s="66">
        <v>47.9</v>
      </c>
    </row>
    <row r="26" spans="1:14">
      <c r="A26" s="609">
        <v>2012</v>
      </c>
      <c r="B26" s="98">
        <v>495088</v>
      </c>
      <c r="C26" s="99">
        <v>49.468579323271825</v>
      </c>
      <c r="D26" s="99">
        <v>40.418067091102991</v>
      </c>
      <c r="E26" s="99">
        <v>54.6</v>
      </c>
      <c r="F26" s="99">
        <v>53.6</v>
      </c>
      <c r="G26" s="100">
        <v>55.6</v>
      </c>
      <c r="H26" s="226">
        <v>51.4</v>
      </c>
      <c r="I26" s="100">
        <v>45.9</v>
      </c>
      <c r="J26" s="162"/>
    </row>
    <row r="27" spans="1:14" ht="13.5">
      <c r="A27" s="38" t="s">
        <v>420</v>
      </c>
      <c r="B27" s="390">
        <v>507124</v>
      </c>
      <c r="C27" s="572">
        <v>49.8</v>
      </c>
      <c r="D27" s="573">
        <v>40.700000000000003</v>
      </c>
      <c r="E27" s="573">
        <v>57.5</v>
      </c>
      <c r="F27" s="573">
        <v>56.1</v>
      </c>
      <c r="G27" s="573">
        <v>58.9</v>
      </c>
      <c r="H27" s="103" t="s">
        <v>168</v>
      </c>
      <c r="I27" s="104" t="s">
        <v>168</v>
      </c>
      <c r="N27" s="52"/>
    </row>
    <row r="28" spans="1:14" ht="83.25" customHeight="1">
      <c r="A28" s="772" t="s">
        <v>614</v>
      </c>
      <c r="B28" s="772"/>
      <c r="C28" s="772"/>
      <c r="D28" s="772"/>
      <c r="E28" s="772"/>
      <c r="F28" s="772"/>
      <c r="G28" s="772"/>
      <c r="H28" s="772"/>
      <c r="I28" s="772"/>
    </row>
    <row r="29" spans="1:14" ht="12.75" customHeight="1">
      <c r="A29" s="771" t="s">
        <v>291</v>
      </c>
      <c r="B29" s="771"/>
      <c r="C29" s="771"/>
      <c r="D29" s="771"/>
      <c r="E29" s="771"/>
      <c r="F29" s="771"/>
      <c r="G29" s="771"/>
      <c r="H29" s="771"/>
      <c r="I29" s="771"/>
    </row>
  </sheetData>
  <mergeCells count="18">
    <mergeCell ref="A29:I29"/>
    <mergeCell ref="A7:I7"/>
    <mergeCell ref="A2:I2"/>
    <mergeCell ref="A3:A6"/>
    <mergeCell ref="G4:G5"/>
    <mergeCell ref="H4:H5"/>
    <mergeCell ref="E3:I3"/>
    <mergeCell ref="A28:I28"/>
    <mergeCell ref="A12:I12"/>
    <mergeCell ref="I4:I5"/>
    <mergeCell ref="C6:I6"/>
    <mergeCell ref="E4:E5"/>
    <mergeCell ref="F4:F5"/>
    <mergeCell ref="A1:B1"/>
    <mergeCell ref="B3:D3"/>
    <mergeCell ref="B4:B5"/>
    <mergeCell ref="C4:C5"/>
    <mergeCell ref="D4:D5"/>
  </mergeCells>
  <phoneticPr fontId="15" type="noConversion"/>
  <hyperlinks>
    <hyperlink ref="A1:B1" location="Inhalt!A1" display="Inhalt!A1"/>
  </hyperlinks>
  <pageMargins left="0.70866141732283472" right="0.70866141732283472" top="0.78740157480314965" bottom="0.78740157480314965" header="0.31496062992125984" footer="0.31496062992125984"/>
  <pageSetup paperSize="9" scale="96" orientation="portrait" r:id="rId1"/>
  <headerFooter scaleWithDoc="0">
    <oddHeader>&amp;CBildungsbericht 2014 - (Web-)Tabellen F2</oddHeader>
  </headerFooter>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R66"/>
  <sheetViews>
    <sheetView zoomScaleNormal="100" workbookViewId="0">
      <selection sqref="A1:C1"/>
    </sheetView>
  </sheetViews>
  <sheetFormatPr baseColWidth="10" defaultRowHeight="12.75"/>
  <cols>
    <col min="1" max="1" width="6.28515625" style="199" customWidth="1"/>
    <col min="2" max="6" width="9.7109375" style="199" customWidth="1"/>
    <col min="7" max="7" width="10.28515625" style="199" customWidth="1"/>
    <col min="8" max="8" width="12.28515625" style="199" customWidth="1"/>
    <col min="9" max="9" width="11.42578125" style="199"/>
    <col min="10" max="10" width="6.140625" style="199" customWidth="1"/>
    <col min="11" max="11" width="3" style="199" customWidth="1"/>
    <col min="12" max="12" width="11.42578125" style="554"/>
    <col min="13" max="16384" width="11.42578125" style="199"/>
  </cols>
  <sheetData>
    <row r="1" spans="1:18" ht="25.5" customHeight="1">
      <c r="A1" s="744" t="s">
        <v>259</v>
      </c>
      <c r="B1" s="744"/>
      <c r="C1" s="744"/>
    </row>
    <row r="2" spans="1:18" ht="33.75" customHeight="1">
      <c r="A2" s="804" t="s">
        <v>546</v>
      </c>
      <c r="B2" s="804"/>
      <c r="C2" s="804"/>
      <c r="D2" s="804"/>
      <c r="E2" s="804"/>
      <c r="F2" s="804"/>
      <c r="G2" s="804"/>
      <c r="H2" s="804"/>
      <c r="I2" s="804"/>
    </row>
    <row r="3" spans="1:18" ht="12.75" customHeight="1">
      <c r="A3" s="791" t="s">
        <v>176</v>
      </c>
      <c r="B3" s="794" t="s">
        <v>209</v>
      </c>
      <c r="C3" s="796" t="s">
        <v>208</v>
      </c>
      <c r="D3" s="796"/>
      <c r="E3" s="796"/>
      <c r="F3" s="796"/>
      <c r="G3" s="797"/>
      <c r="H3" s="798" t="s">
        <v>20</v>
      </c>
      <c r="I3" s="798"/>
      <c r="J3" s="200"/>
    </row>
    <row r="4" spans="1:18" ht="40.5" customHeight="1">
      <c r="A4" s="792"/>
      <c r="B4" s="795"/>
      <c r="C4" s="250" t="s">
        <v>236</v>
      </c>
      <c r="D4" s="251" t="s">
        <v>237</v>
      </c>
      <c r="E4" s="251" t="s">
        <v>238</v>
      </c>
      <c r="F4" s="251" t="s">
        <v>239</v>
      </c>
      <c r="G4" s="251" t="s">
        <v>240</v>
      </c>
      <c r="H4" s="793"/>
      <c r="I4" s="793"/>
      <c r="J4" s="200"/>
      <c r="K4" s="389"/>
    </row>
    <row r="5" spans="1:18" ht="11.85" customHeight="1">
      <c r="A5" s="793"/>
      <c r="B5" s="400" t="s">
        <v>177</v>
      </c>
      <c r="C5" s="799" t="s">
        <v>178</v>
      </c>
      <c r="D5" s="800"/>
      <c r="E5" s="800"/>
      <c r="F5" s="800"/>
      <c r="G5" s="800"/>
      <c r="H5" s="801"/>
      <c r="I5" s="401" t="s">
        <v>207</v>
      </c>
      <c r="J5" s="200"/>
      <c r="K5" s="201"/>
      <c r="L5" s="553"/>
    </row>
    <row r="6" spans="1:18" ht="11.85" customHeight="1">
      <c r="A6" s="802" t="s">
        <v>179</v>
      </c>
      <c r="B6" s="802"/>
      <c r="C6" s="802"/>
      <c r="D6" s="802"/>
      <c r="E6" s="802"/>
      <c r="F6" s="802"/>
      <c r="G6" s="802"/>
      <c r="H6" s="802"/>
      <c r="I6" s="802"/>
      <c r="J6" s="200"/>
      <c r="K6" s="201"/>
      <c r="L6" s="202"/>
    </row>
    <row r="7" spans="1:18" ht="11.85" customHeight="1">
      <c r="A7" s="205">
        <v>1990</v>
      </c>
      <c r="B7" s="558">
        <v>274750</v>
      </c>
      <c r="C7" s="559">
        <v>31.604003639672428</v>
      </c>
      <c r="D7" s="559">
        <v>22.707188353048224</v>
      </c>
      <c r="E7" s="559">
        <v>6.2751592356687897</v>
      </c>
      <c r="F7" s="559">
        <v>6.0120109190172881</v>
      </c>
      <c r="G7" s="559">
        <v>10.199999999999999</v>
      </c>
      <c r="H7" s="657">
        <v>76.8</v>
      </c>
      <c r="I7" s="560">
        <v>210948</v>
      </c>
      <c r="J7" s="200"/>
      <c r="K7" s="203"/>
      <c r="L7" s="555"/>
      <c r="M7" s="204"/>
      <c r="N7" s="204"/>
      <c r="O7" s="204"/>
      <c r="P7" s="204"/>
      <c r="Q7" s="204"/>
      <c r="R7" s="204"/>
    </row>
    <row r="8" spans="1:18" ht="11.85" customHeight="1">
      <c r="A8" s="565">
        <v>1995</v>
      </c>
      <c r="B8" s="566">
        <v>307772</v>
      </c>
      <c r="C8" s="567">
        <v>27.544091080410173</v>
      </c>
      <c r="D8" s="567">
        <v>21.892504841246115</v>
      </c>
      <c r="E8" s="567">
        <v>6.8540997881548673</v>
      </c>
      <c r="F8" s="567">
        <v>4.5943100736909139</v>
      </c>
      <c r="G8" s="567">
        <v>10</v>
      </c>
      <c r="H8" s="567">
        <v>70.900000000000006</v>
      </c>
      <c r="I8" s="568">
        <v>218120</v>
      </c>
      <c r="J8" s="200"/>
    </row>
    <row r="9" spans="1:18" ht="11.85" customHeight="1">
      <c r="A9" s="205">
        <v>2000</v>
      </c>
      <c r="B9" s="558">
        <v>347539</v>
      </c>
      <c r="C9" s="559">
        <v>25.869326895686527</v>
      </c>
      <c r="D9" s="559">
        <v>25.485772819741094</v>
      </c>
      <c r="E9" s="559">
        <v>6.0922659039704898</v>
      </c>
      <c r="F9" s="559">
        <v>4.7183193828606287</v>
      </c>
      <c r="G9" s="559">
        <v>8.5</v>
      </c>
      <c r="H9" s="559">
        <v>70.599999999999994</v>
      </c>
      <c r="I9" s="560">
        <v>245481</v>
      </c>
      <c r="J9" s="200"/>
      <c r="K9" s="389"/>
    </row>
    <row r="10" spans="1:18" ht="11.85" customHeight="1">
      <c r="A10" s="565">
        <v>2001</v>
      </c>
      <c r="B10" s="566">
        <v>343453</v>
      </c>
      <c r="C10" s="569">
        <v>28.442610779349721</v>
      </c>
      <c r="D10" s="569">
        <v>25.35194044017668</v>
      </c>
      <c r="E10" s="569">
        <v>5.5122534961115495</v>
      </c>
      <c r="F10" s="569">
        <v>3.6159241584729203</v>
      </c>
      <c r="G10" s="569">
        <v>7.2</v>
      </c>
      <c r="H10" s="567">
        <v>70.099999999999994</v>
      </c>
      <c r="I10" s="568">
        <v>240799</v>
      </c>
      <c r="J10" s="200"/>
    </row>
    <row r="11" spans="1:18" ht="11.85" customHeight="1">
      <c r="A11" s="205">
        <v>2002</v>
      </c>
      <c r="B11" s="558">
        <v>361498</v>
      </c>
      <c r="C11" s="561">
        <v>29.87762034644728</v>
      </c>
      <c r="D11" s="561">
        <v>25.681746510354138</v>
      </c>
      <c r="E11" s="561">
        <v>5.1646205511510441</v>
      </c>
      <c r="F11" s="561">
        <v>3.2113593989454992</v>
      </c>
      <c r="G11" s="561">
        <v>7.1</v>
      </c>
      <c r="H11" s="559">
        <v>71</v>
      </c>
      <c r="I11" s="560">
        <v>256649</v>
      </c>
      <c r="J11" s="200"/>
    </row>
    <row r="12" spans="1:18" ht="11.85" customHeight="1">
      <c r="A12" s="565">
        <v>2003</v>
      </c>
      <c r="B12" s="566">
        <v>369046</v>
      </c>
      <c r="C12" s="569">
        <v>33.383914200397783</v>
      </c>
      <c r="D12" s="569">
        <v>23.080862548300214</v>
      </c>
      <c r="E12" s="569">
        <v>4.7162142388753709</v>
      </c>
      <c r="F12" s="569">
        <v>3.0245552045002522</v>
      </c>
      <c r="G12" s="569">
        <v>7.2</v>
      </c>
      <c r="H12" s="569">
        <v>71.400000000000006</v>
      </c>
      <c r="I12" s="568">
        <v>263518</v>
      </c>
      <c r="J12" s="200"/>
    </row>
    <row r="13" spans="1:18" ht="11.85" customHeight="1">
      <c r="A13" s="205">
        <v>2004</v>
      </c>
      <c r="B13" s="558">
        <v>386906</v>
      </c>
      <c r="C13" s="561">
        <v>32.245558352674806</v>
      </c>
      <c r="D13" s="561">
        <v>22.135350705339281</v>
      </c>
      <c r="E13" s="561">
        <v>4.4093397362666904</v>
      </c>
      <c r="F13" s="561">
        <v>3.3850599370389709</v>
      </c>
      <c r="G13" s="561">
        <v>7.4</v>
      </c>
      <c r="H13" s="559">
        <v>69.599999999999994</v>
      </c>
      <c r="I13" s="560">
        <v>269203</v>
      </c>
      <c r="J13" s="200"/>
    </row>
    <row r="14" spans="1:18" ht="11.85" customHeight="1">
      <c r="A14" s="565">
        <v>2005</v>
      </c>
      <c r="B14" s="566">
        <v>399372</v>
      </c>
      <c r="C14" s="567">
        <v>32.753172480794845</v>
      </c>
      <c r="D14" s="567">
        <v>20.761846098374448</v>
      </c>
      <c r="E14" s="567">
        <v>4.6678284907304466</v>
      </c>
      <c r="F14" s="567">
        <v>3.8462886732169506</v>
      </c>
      <c r="G14" s="567">
        <v>7.1</v>
      </c>
      <c r="H14" s="567">
        <v>69.099999999999994</v>
      </c>
      <c r="I14" s="568">
        <v>275897</v>
      </c>
      <c r="J14" s="200"/>
      <c r="K14" s="389"/>
    </row>
    <row r="15" spans="1:18" ht="11.25" customHeight="1">
      <c r="A15" s="205">
        <v>2006</v>
      </c>
      <c r="B15" s="558">
        <v>415008</v>
      </c>
      <c r="C15" s="561">
        <v>31.031931914565504</v>
      </c>
      <c r="D15" s="561">
        <v>22.001985503893902</v>
      </c>
      <c r="E15" s="561">
        <v>4.9671331636980494</v>
      </c>
      <c r="F15" s="561">
        <v>4.1664257074562414</v>
      </c>
      <c r="G15" s="561">
        <v>6.3</v>
      </c>
      <c r="H15" s="559">
        <v>68.400000000000006</v>
      </c>
      <c r="I15" s="560">
        <v>283993</v>
      </c>
      <c r="J15" s="200"/>
    </row>
    <row r="16" spans="1:18" ht="11.85" customHeight="1">
      <c r="A16" s="565">
        <v>2007</v>
      </c>
      <c r="B16" s="566">
        <v>434181</v>
      </c>
      <c r="C16" s="569">
        <v>32.598386387244027</v>
      </c>
      <c r="D16" s="569">
        <v>23.20529917246494</v>
      </c>
      <c r="E16" s="569">
        <v>5.1262031272671997</v>
      </c>
      <c r="F16" s="569">
        <v>4.0796349909369596</v>
      </c>
      <c r="G16" s="569">
        <v>5</v>
      </c>
      <c r="H16" s="567">
        <v>70</v>
      </c>
      <c r="I16" s="568">
        <v>304080</v>
      </c>
      <c r="J16" s="200"/>
    </row>
    <row r="17" spans="1:11" ht="11.85" customHeight="1">
      <c r="A17" s="205">
        <v>2008</v>
      </c>
      <c r="B17" s="558">
        <v>442091</v>
      </c>
      <c r="C17" s="559">
        <v>34.012228251649546</v>
      </c>
      <c r="D17" s="559">
        <v>23.900509171188737</v>
      </c>
      <c r="E17" s="559">
        <v>4.8777287933932199</v>
      </c>
      <c r="F17" s="559">
        <v>4.1925757366695997</v>
      </c>
      <c r="G17" s="559">
        <v>3</v>
      </c>
      <c r="H17" s="559">
        <v>70</v>
      </c>
      <c r="I17" s="560">
        <v>309358</v>
      </c>
      <c r="J17" s="200"/>
    </row>
    <row r="18" spans="1:11" ht="11.25" customHeight="1">
      <c r="A18" s="565">
        <v>2009</v>
      </c>
      <c r="B18" s="566">
        <v>449435</v>
      </c>
      <c r="C18" s="567">
        <v>36.114009812319914</v>
      </c>
      <c r="D18" s="567">
        <v>23.933828028524704</v>
      </c>
      <c r="E18" s="567">
        <v>4.9502152702838007</v>
      </c>
      <c r="F18" s="567">
        <v>3.9</v>
      </c>
      <c r="G18" s="567" t="s">
        <v>258</v>
      </c>
      <c r="H18" s="567">
        <v>68.900000000000006</v>
      </c>
      <c r="I18" s="568">
        <v>309815</v>
      </c>
      <c r="J18" s="200"/>
      <c r="K18" s="389"/>
    </row>
    <row r="19" spans="1:11" ht="11.85" customHeight="1">
      <c r="A19" s="205">
        <v>2010</v>
      </c>
      <c r="B19" s="558">
        <v>458856</v>
      </c>
      <c r="C19" s="559">
        <v>37.447478075910524</v>
      </c>
      <c r="D19" s="559">
        <v>23.68041389891382</v>
      </c>
      <c r="E19" s="559">
        <v>4.7</v>
      </c>
      <c r="F19" s="559" t="s">
        <v>258</v>
      </c>
      <c r="G19" s="559" t="s">
        <v>258</v>
      </c>
      <c r="H19" s="559">
        <v>65.8</v>
      </c>
      <c r="I19" s="560">
        <v>302081</v>
      </c>
      <c r="J19" s="200"/>
      <c r="K19" s="389"/>
    </row>
    <row r="20" spans="1:11" ht="11.85" customHeight="1">
      <c r="A20" s="565">
        <v>2011</v>
      </c>
      <c r="B20" s="566">
        <v>506952</v>
      </c>
      <c r="C20" s="567">
        <v>45.6</v>
      </c>
      <c r="D20" s="567">
        <v>17.5</v>
      </c>
      <c r="E20" s="567" t="s">
        <v>258</v>
      </c>
      <c r="F20" s="567" t="s">
        <v>258</v>
      </c>
      <c r="G20" s="567" t="s">
        <v>258</v>
      </c>
      <c r="H20" s="567">
        <v>63.2</v>
      </c>
      <c r="I20" s="568">
        <v>320212</v>
      </c>
      <c r="J20" s="200"/>
      <c r="K20" s="389"/>
    </row>
    <row r="21" spans="1:11" ht="11.85" customHeight="1">
      <c r="A21" s="253">
        <v>2012</v>
      </c>
      <c r="B21" s="564">
        <v>501483</v>
      </c>
      <c r="C21" s="562">
        <v>44.1</v>
      </c>
      <c r="D21" s="562" t="s">
        <v>258</v>
      </c>
      <c r="E21" s="562" t="s">
        <v>258</v>
      </c>
      <c r="F21" s="562" t="s">
        <v>258</v>
      </c>
      <c r="G21" s="562" t="s">
        <v>258</v>
      </c>
      <c r="H21" s="562">
        <v>44.1</v>
      </c>
      <c r="I21" s="563">
        <v>221113</v>
      </c>
      <c r="J21" s="200"/>
      <c r="K21" s="389"/>
    </row>
    <row r="22" spans="1:11" ht="11.85" customHeight="1">
      <c r="A22" s="803" t="s">
        <v>275</v>
      </c>
      <c r="B22" s="803"/>
      <c r="C22" s="803"/>
      <c r="D22" s="803"/>
      <c r="E22" s="803"/>
      <c r="F22" s="803"/>
      <c r="G22" s="803"/>
      <c r="H22" s="803"/>
      <c r="I22" s="803"/>
      <c r="J22" s="200"/>
    </row>
    <row r="23" spans="1:11" ht="11.85" customHeight="1">
      <c r="A23" s="205">
        <v>1990</v>
      </c>
      <c r="B23" s="206">
        <v>147552</v>
      </c>
      <c r="C23" s="248">
        <v>26.37239752765127</v>
      </c>
      <c r="D23" s="248">
        <v>31.395711342441984</v>
      </c>
      <c r="E23" s="248">
        <v>7.6515397961396658</v>
      </c>
      <c r="F23" s="248">
        <v>6.5631099544567331</v>
      </c>
      <c r="G23" s="248">
        <v>10.653871177618738</v>
      </c>
      <c r="H23" s="246">
        <v>82.7</v>
      </c>
      <c r="I23" s="208">
        <v>121999</v>
      </c>
      <c r="J23" s="200"/>
    </row>
    <row r="24" spans="1:11" ht="11.85" customHeight="1">
      <c r="A24" s="241">
        <v>1995</v>
      </c>
      <c r="B24" s="242">
        <v>150636</v>
      </c>
      <c r="C24" s="247">
        <v>19.373191003478585</v>
      </c>
      <c r="D24" s="247">
        <v>31.055657346185505</v>
      </c>
      <c r="E24" s="247">
        <v>9.6756419448206277</v>
      </c>
      <c r="F24" s="247">
        <v>4.9098489072997156</v>
      </c>
      <c r="G24" s="247">
        <v>11.7</v>
      </c>
      <c r="H24" s="244">
        <v>76.7</v>
      </c>
      <c r="I24" s="245">
        <v>115506</v>
      </c>
      <c r="J24" s="200"/>
    </row>
    <row r="25" spans="1:11" ht="11.85" customHeight="1">
      <c r="A25" s="205">
        <v>2000</v>
      </c>
      <c r="B25" s="206">
        <v>161162</v>
      </c>
      <c r="C25" s="207">
        <v>16.152070587359301</v>
      </c>
      <c r="D25" s="207">
        <v>39.179210980255888</v>
      </c>
      <c r="E25" s="207">
        <v>7.9292885419639871</v>
      </c>
      <c r="F25" s="207">
        <v>4.3360097293406632</v>
      </c>
      <c r="G25" s="248">
        <v>9.9</v>
      </c>
      <c r="H25" s="246">
        <v>77.5</v>
      </c>
      <c r="I25" s="208">
        <v>124828</v>
      </c>
      <c r="J25" s="200"/>
      <c r="K25" s="428"/>
    </row>
    <row r="26" spans="1:11" ht="11.85" customHeight="1">
      <c r="A26" s="241">
        <v>2005</v>
      </c>
      <c r="B26" s="242">
        <v>189648</v>
      </c>
      <c r="C26" s="243">
        <v>28.918839112460979</v>
      </c>
      <c r="D26" s="243">
        <v>28.147409938412217</v>
      </c>
      <c r="E26" s="243">
        <v>5.7538175989201044</v>
      </c>
      <c r="F26" s="243">
        <v>3.8239264321268873</v>
      </c>
      <c r="G26" s="247">
        <v>7.4</v>
      </c>
      <c r="H26" s="244">
        <v>74.099999999999994</v>
      </c>
      <c r="I26" s="245">
        <v>140499</v>
      </c>
      <c r="J26" s="200"/>
      <c r="K26" s="428"/>
    </row>
    <row r="27" spans="1:11" ht="11.85" customHeight="1">
      <c r="A27" s="205">
        <v>2006</v>
      </c>
      <c r="B27" s="206">
        <v>218587</v>
      </c>
      <c r="C27" s="248">
        <v>27.436475733246446</v>
      </c>
      <c r="D27" s="248">
        <v>29.572703529663325</v>
      </c>
      <c r="E27" s="248">
        <v>5.972375662480081</v>
      </c>
      <c r="F27" s="248">
        <v>4.0937577957550362</v>
      </c>
      <c r="G27" s="248">
        <v>6.7</v>
      </c>
      <c r="H27" s="246">
        <v>73.8</v>
      </c>
      <c r="I27" s="208">
        <v>144902</v>
      </c>
      <c r="J27" s="200"/>
    </row>
    <row r="28" spans="1:11" ht="11.85" customHeight="1">
      <c r="A28" s="241">
        <v>2007</v>
      </c>
      <c r="B28" s="242">
        <v>202601</v>
      </c>
      <c r="C28" s="247">
        <v>28.708644083691592</v>
      </c>
      <c r="D28" s="247">
        <v>31.253054032309812</v>
      </c>
      <c r="E28" s="247">
        <v>6.1766723757533279</v>
      </c>
      <c r="F28" s="247">
        <v>4.0498319356765267</v>
      </c>
      <c r="G28" s="247">
        <v>5.4</v>
      </c>
      <c r="H28" s="244">
        <v>75.5</v>
      </c>
      <c r="I28" s="245">
        <v>153056</v>
      </c>
      <c r="J28" s="200"/>
    </row>
    <row r="29" spans="1:11" ht="11.85" customHeight="1">
      <c r="A29" s="205">
        <v>2008</v>
      </c>
      <c r="B29" s="206">
        <v>205829</v>
      </c>
      <c r="C29" s="207">
        <v>30.677406973750053</v>
      </c>
      <c r="D29" s="207">
        <v>31.651516550145999</v>
      </c>
      <c r="E29" s="207">
        <v>5.9092742033435526</v>
      </c>
      <c r="F29" s="207">
        <v>4.2676202090084487</v>
      </c>
      <c r="G29" s="248">
        <v>3.2</v>
      </c>
      <c r="H29" s="246">
        <v>75.7</v>
      </c>
      <c r="I29" s="208">
        <v>155777</v>
      </c>
      <c r="J29" s="200"/>
    </row>
    <row r="30" spans="1:11" ht="11.85" customHeight="1">
      <c r="A30" s="241">
        <v>2009</v>
      </c>
      <c r="B30" s="242">
        <v>210688</v>
      </c>
      <c r="C30" s="243">
        <v>32.743203219927096</v>
      </c>
      <c r="D30" s="243">
        <v>31.437955650060758</v>
      </c>
      <c r="E30" s="243">
        <v>6.0245481470230864</v>
      </c>
      <c r="F30" s="243">
        <v>4</v>
      </c>
      <c r="G30" s="247" t="s">
        <v>258</v>
      </c>
      <c r="H30" s="244">
        <v>74.2</v>
      </c>
      <c r="I30" s="245">
        <v>156402</v>
      </c>
      <c r="J30" s="200"/>
      <c r="K30" s="428"/>
    </row>
    <row r="31" spans="1:11" ht="11.85" customHeight="1">
      <c r="A31" s="205">
        <v>2010</v>
      </c>
      <c r="B31" s="206">
        <v>216574</v>
      </c>
      <c r="C31" s="207">
        <v>35.074847396270997</v>
      </c>
      <c r="D31" s="207">
        <v>30.451947140469311</v>
      </c>
      <c r="E31" s="207">
        <v>5.3</v>
      </c>
      <c r="F31" s="207" t="s">
        <v>258</v>
      </c>
      <c r="G31" s="207" t="s">
        <v>258</v>
      </c>
      <c r="H31" s="246">
        <v>70.900000000000006</v>
      </c>
      <c r="I31" s="208">
        <v>153499</v>
      </c>
      <c r="J31" s="200"/>
      <c r="K31" s="428"/>
    </row>
    <row r="32" spans="1:11" ht="11.85" customHeight="1">
      <c r="A32" s="241">
        <v>2011</v>
      </c>
      <c r="B32" s="242">
        <v>239693</v>
      </c>
      <c r="C32" s="243">
        <v>50.9</v>
      </c>
      <c r="D32" s="243">
        <v>16.7</v>
      </c>
      <c r="E32" s="243" t="s">
        <v>258</v>
      </c>
      <c r="F32" s="243" t="s">
        <v>258</v>
      </c>
      <c r="G32" s="243" t="s">
        <v>258</v>
      </c>
      <c r="H32" s="244">
        <v>67.599999999999994</v>
      </c>
      <c r="I32" s="245">
        <v>162039</v>
      </c>
      <c r="J32" s="209"/>
      <c r="K32" s="428"/>
    </row>
    <row r="33" spans="1:11" ht="11.85" customHeight="1">
      <c r="A33" s="205">
        <v>2012</v>
      </c>
      <c r="B33" s="206">
        <v>239162</v>
      </c>
      <c r="C33" s="207">
        <v>49.8</v>
      </c>
      <c r="D33" s="207" t="s">
        <v>258</v>
      </c>
      <c r="E33" s="207" t="s">
        <v>258</v>
      </c>
      <c r="F33" s="207" t="s">
        <v>258</v>
      </c>
      <c r="G33" s="207" t="s">
        <v>258</v>
      </c>
      <c r="H33" s="207">
        <v>49.8</v>
      </c>
      <c r="I33" s="208">
        <v>119099</v>
      </c>
      <c r="J33" s="200"/>
      <c r="K33" s="428"/>
    </row>
    <row r="34" spans="1:11" ht="11.85" customHeight="1">
      <c r="A34" s="802" t="s">
        <v>226</v>
      </c>
      <c r="B34" s="802"/>
      <c r="C34" s="802"/>
      <c r="D34" s="802"/>
      <c r="E34" s="802"/>
      <c r="F34" s="802"/>
      <c r="G34" s="802"/>
      <c r="H34" s="802"/>
      <c r="I34" s="802"/>
      <c r="J34" s="200"/>
    </row>
    <row r="35" spans="1:11" ht="11.85" customHeight="1">
      <c r="A35" s="205">
        <v>1990</v>
      </c>
      <c r="B35" s="206">
        <v>127198</v>
      </c>
      <c r="C35" s="248">
        <v>37.672762150348277</v>
      </c>
      <c r="D35" s="248">
        <v>12.6283432129436</v>
      </c>
      <c r="E35" s="248">
        <v>4.6785326813314674</v>
      </c>
      <c r="F35" s="248">
        <v>5.3727259862576453</v>
      </c>
      <c r="G35" s="248">
        <v>9.6</v>
      </c>
      <c r="H35" s="246">
        <v>69.900000000000006</v>
      </c>
      <c r="I35" s="208">
        <v>88949</v>
      </c>
      <c r="J35" s="200"/>
      <c r="K35" s="210"/>
    </row>
    <row r="36" spans="1:11" ht="11.85" customHeight="1">
      <c r="A36" s="241">
        <v>1995</v>
      </c>
      <c r="B36" s="245">
        <v>157136</v>
      </c>
      <c r="C36" s="247">
        <v>35.376998269015374</v>
      </c>
      <c r="D36" s="247">
        <v>13.108390184298951</v>
      </c>
      <c r="E36" s="247">
        <v>4.149271968231341</v>
      </c>
      <c r="F36" s="247">
        <v>4.2918236432135224</v>
      </c>
      <c r="G36" s="247">
        <v>8.4</v>
      </c>
      <c r="H36" s="244">
        <v>65.3</v>
      </c>
      <c r="I36" s="245">
        <v>102614</v>
      </c>
      <c r="J36" s="200"/>
    </row>
    <row r="37" spans="1:11" ht="11.85" customHeight="1">
      <c r="A37" s="205">
        <v>2000</v>
      </c>
      <c r="B37" s="206">
        <v>186377</v>
      </c>
      <c r="C37" s="207">
        <v>34.271932695557929</v>
      </c>
      <c r="D37" s="207">
        <v>13.644923998132816</v>
      </c>
      <c r="E37" s="207">
        <v>4.5037746073818123</v>
      </c>
      <c r="F37" s="207">
        <v>5.0489062491616457</v>
      </c>
      <c r="G37" s="248">
        <v>7.3</v>
      </c>
      <c r="H37" s="246">
        <v>64.7</v>
      </c>
      <c r="I37" s="208">
        <v>120653</v>
      </c>
      <c r="J37" s="200"/>
      <c r="K37" s="428"/>
    </row>
    <row r="38" spans="1:11" ht="11.85" customHeight="1">
      <c r="A38" s="241">
        <v>2005</v>
      </c>
      <c r="B38" s="242">
        <v>209724</v>
      </c>
      <c r="C38" s="243">
        <v>36.220461177547634</v>
      </c>
      <c r="D38" s="243">
        <v>14.083271347103812</v>
      </c>
      <c r="E38" s="243">
        <v>3.6857965707310565</v>
      </c>
      <c r="F38" s="243">
        <v>3.8665102706414141</v>
      </c>
      <c r="G38" s="247">
        <v>6.7</v>
      </c>
      <c r="H38" s="244">
        <v>64.599999999999994</v>
      </c>
      <c r="I38" s="245">
        <v>135398</v>
      </c>
      <c r="J38" s="200"/>
      <c r="K38" s="428"/>
    </row>
    <row r="39" spans="1:11" ht="11.85" customHeight="1">
      <c r="A39" s="205">
        <v>2006</v>
      </c>
      <c r="B39" s="206">
        <v>218587</v>
      </c>
      <c r="C39" s="248">
        <v>34.262787814462889</v>
      </c>
      <c r="D39" s="248">
        <v>15.198982556144694</v>
      </c>
      <c r="E39" s="248">
        <v>4.0638281325055923</v>
      </c>
      <c r="F39" s="248">
        <v>4.2317246679811706</v>
      </c>
      <c r="G39" s="248">
        <v>5.9</v>
      </c>
      <c r="H39" s="246">
        <v>63.6</v>
      </c>
      <c r="I39" s="208">
        <v>139091</v>
      </c>
      <c r="J39" s="200"/>
    </row>
    <row r="40" spans="1:11" ht="11.85" customHeight="1">
      <c r="A40" s="241">
        <v>2007</v>
      </c>
      <c r="B40" s="249">
        <v>231580</v>
      </c>
      <c r="C40" s="247">
        <v>36.001381811900856</v>
      </c>
      <c r="D40" s="247">
        <v>16.164608342689352</v>
      </c>
      <c r="E40" s="247">
        <v>4.2071854218844464</v>
      </c>
      <c r="F40" s="247">
        <v>4.105708610415407</v>
      </c>
      <c r="G40" s="247">
        <v>4.7</v>
      </c>
      <c r="H40" s="244">
        <v>65.2</v>
      </c>
      <c r="I40" s="245">
        <v>151024</v>
      </c>
      <c r="J40" s="200"/>
    </row>
    <row r="41" spans="1:11" ht="11.85" customHeight="1">
      <c r="A41" s="205">
        <v>2008</v>
      </c>
      <c r="B41" s="206">
        <v>236262</v>
      </c>
      <c r="C41" s="207">
        <v>36.91748990527465</v>
      </c>
      <c r="D41" s="207">
        <v>17.147912063725865</v>
      </c>
      <c r="E41" s="207">
        <v>3.9790571484199746</v>
      </c>
      <c r="F41" s="207">
        <v>4.1271977719650215</v>
      </c>
      <c r="G41" s="248">
        <v>2.8</v>
      </c>
      <c r="H41" s="246">
        <v>65</v>
      </c>
      <c r="I41" s="208">
        <v>153581</v>
      </c>
      <c r="J41" s="200"/>
    </row>
    <row r="42" spans="1:11" ht="11.85" customHeight="1">
      <c r="A42" s="241">
        <v>2009</v>
      </c>
      <c r="B42" s="242">
        <v>238747</v>
      </c>
      <c r="C42" s="243">
        <v>39.088658705659128</v>
      </c>
      <c r="D42" s="243">
        <v>17.311631140914859</v>
      </c>
      <c r="E42" s="243">
        <v>4.0021445295647693</v>
      </c>
      <c r="F42" s="243">
        <v>3.9</v>
      </c>
      <c r="G42" s="243" t="s">
        <v>258</v>
      </c>
      <c r="H42" s="244">
        <v>64.3</v>
      </c>
      <c r="I42" s="245">
        <v>153413</v>
      </c>
      <c r="J42" s="200"/>
      <c r="K42" s="428"/>
    </row>
    <row r="43" spans="1:11" ht="11.85" customHeight="1">
      <c r="A43" s="205">
        <v>2010</v>
      </c>
      <c r="B43" s="206">
        <v>242282</v>
      </c>
      <c r="C43" s="207">
        <v>39.568354231845539</v>
      </c>
      <c r="D43" s="207">
        <v>17.627392872768098</v>
      </c>
      <c r="E43" s="207">
        <v>4.0999999999999996</v>
      </c>
      <c r="F43" s="207" t="s">
        <v>258</v>
      </c>
      <c r="G43" s="207" t="s">
        <v>258</v>
      </c>
      <c r="H43" s="246">
        <v>61.3</v>
      </c>
      <c r="I43" s="208">
        <v>148582</v>
      </c>
      <c r="J43" s="200"/>
      <c r="K43" s="428"/>
    </row>
    <row r="44" spans="1:11" ht="11.85" customHeight="1">
      <c r="A44" s="241">
        <v>2011</v>
      </c>
      <c r="B44" s="242">
        <v>267259</v>
      </c>
      <c r="C44" s="243">
        <v>40.9</v>
      </c>
      <c r="D44" s="243">
        <v>18.2</v>
      </c>
      <c r="E44" s="243" t="s">
        <v>258</v>
      </c>
      <c r="F44" s="243" t="s">
        <v>258</v>
      </c>
      <c r="G44" s="243" t="s">
        <v>258</v>
      </c>
      <c r="H44" s="244">
        <v>59.2</v>
      </c>
      <c r="I44" s="245">
        <v>158173</v>
      </c>
      <c r="J44" s="211"/>
      <c r="K44" s="428"/>
    </row>
    <row r="45" spans="1:11" ht="11.85" customHeight="1">
      <c r="A45" s="252">
        <v>2012</v>
      </c>
      <c r="B45" s="206">
        <v>262321</v>
      </c>
      <c r="C45" s="207">
        <v>38.9</v>
      </c>
      <c r="D45" s="207" t="s">
        <v>258</v>
      </c>
      <c r="E45" s="207" t="s">
        <v>258</v>
      </c>
      <c r="F45" s="207" t="s">
        <v>258</v>
      </c>
      <c r="G45" s="207" t="s">
        <v>258</v>
      </c>
      <c r="H45" s="207">
        <v>38.9</v>
      </c>
      <c r="I45" s="208">
        <v>102014</v>
      </c>
      <c r="J45" s="200"/>
      <c r="K45" s="428"/>
    </row>
    <row r="46" spans="1:11" ht="11.85" customHeight="1">
      <c r="A46" s="802" t="s">
        <v>263</v>
      </c>
      <c r="B46" s="802"/>
      <c r="C46" s="802"/>
      <c r="D46" s="802"/>
      <c r="E46" s="802"/>
      <c r="F46" s="802"/>
      <c r="G46" s="802"/>
      <c r="H46" s="802"/>
      <c r="I46" s="802"/>
      <c r="J46" s="200"/>
    </row>
    <row r="47" spans="1:11" ht="11.85" customHeight="1">
      <c r="A47" s="205">
        <v>1990</v>
      </c>
      <c r="B47" s="206">
        <v>199818</v>
      </c>
      <c r="C47" s="248">
        <v>33.605080623367265</v>
      </c>
      <c r="D47" s="248">
        <v>25.600796725019769</v>
      </c>
      <c r="E47" s="248">
        <v>7.5163398692810457</v>
      </c>
      <c r="F47" s="248">
        <v>7.023391286070324</v>
      </c>
      <c r="G47" s="248">
        <v>11.058062837181835</v>
      </c>
      <c r="H47" s="246">
        <v>84.9</v>
      </c>
      <c r="I47" s="208">
        <v>169574</v>
      </c>
      <c r="J47" s="200"/>
    </row>
    <row r="48" spans="1:11" ht="11.85" customHeight="1">
      <c r="A48" s="241">
        <v>1995</v>
      </c>
      <c r="B48" s="245">
        <v>234903</v>
      </c>
      <c r="C48" s="247">
        <v>29.456413924045243</v>
      </c>
      <c r="D48" s="247">
        <v>24.676994333831413</v>
      </c>
      <c r="E48" s="247">
        <v>7.4652090437329459</v>
      </c>
      <c r="F48" s="247">
        <v>5.0586837971417991</v>
      </c>
      <c r="G48" s="247">
        <v>10.5</v>
      </c>
      <c r="H48" s="244">
        <v>77.099999999999994</v>
      </c>
      <c r="I48" s="245">
        <v>181222</v>
      </c>
      <c r="J48" s="200"/>
    </row>
    <row r="49" spans="1:11" ht="11.85" customHeight="1">
      <c r="A49" s="205">
        <v>2000</v>
      </c>
      <c r="B49" s="206">
        <v>257679</v>
      </c>
      <c r="C49" s="207">
        <v>28.44779745342073</v>
      </c>
      <c r="D49" s="207">
        <v>30.053283348662486</v>
      </c>
      <c r="E49" s="207">
        <v>6.7331835345526798</v>
      </c>
      <c r="F49" s="207">
        <v>5.237524206473946</v>
      </c>
      <c r="G49" s="207">
        <v>8.6999999999999993</v>
      </c>
      <c r="H49" s="246">
        <v>79.2</v>
      </c>
      <c r="I49" s="208">
        <v>204097</v>
      </c>
      <c r="J49" s="200"/>
      <c r="K49" s="473"/>
    </row>
    <row r="50" spans="1:11" ht="11.85" customHeight="1">
      <c r="A50" s="241">
        <v>2005</v>
      </c>
      <c r="B50" s="242">
        <v>270662</v>
      </c>
      <c r="C50" s="243">
        <v>37.675403270499736</v>
      </c>
      <c r="D50" s="243">
        <v>25.996999948274969</v>
      </c>
      <c r="E50" s="243">
        <v>5.3709054096991826</v>
      </c>
      <c r="F50" s="243">
        <v>4.219654033443927</v>
      </c>
      <c r="G50" s="243">
        <v>7.5</v>
      </c>
      <c r="H50" s="244">
        <v>80.8</v>
      </c>
      <c r="I50" s="245">
        <v>218591</v>
      </c>
      <c r="J50" s="200"/>
      <c r="K50" s="473"/>
    </row>
    <row r="51" spans="1:11" ht="11.85" customHeight="1">
      <c r="A51" s="205">
        <v>2008</v>
      </c>
      <c r="B51" s="206">
        <v>310417</v>
      </c>
      <c r="C51" s="207">
        <v>39.395071790526934</v>
      </c>
      <c r="D51" s="207">
        <v>29.195243817187848</v>
      </c>
      <c r="E51" s="207">
        <v>5.4094975468482724</v>
      </c>
      <c r="F51" s="207">
        <v>4.5129615968197614</v>
      </c>
      <c r="G51" s="207">
        <v>3.1</v>
      </c>
      <c r="H51" s="246">
        <v>81.599999999999994</v>
      </c>
      <c r="I51" s="208">
        <v>253380</v>
      </c>
      <c r="J51" s="200"/>
    </row>
    <row r="52" spans="1:11" ht="11.85" customHeight="1">
      <c r="A52" s="241">
        <v>2009</v>
      </c>
      <c r="B52" s="242">
        <v>314718</v>
      </c>
      <c r="C52" s="243">
        <v>41.467599565325145</v>
      </c>
      <c r="D52" s="243">
        <v>29.176278446100955</v>
      </c>
      <c r="E52" s="243">
        <v>5.4836393215513572</v>
      </c>
      <c r="F52" s="243">
        <v>4.2</v>
      </c>
      <c r="G52" s="243" t="s">
        <v>258</v>
      </c>
      <c r="H52" s="244">
        <v>80.3</v>
      </c>
      <c r="I52" s="245">
        <v>252732</v>
      </c>
      <c r="J52" s="200"/>
      <c r="K52" s="473"/>
    </row>
    <row r="53" spans="1:11" ht="11.85" customHeight="1">
      <c r="A53" s="205">
        <v>2010</v>
      </c>
      <c r="B53" s="206">
        <v>316223</v>
      </c>
      <c r="C53" s="207">
        <v>43.008889296477484</v>
      </c>
      <c r="D53" s="207">
        <v>29.226843082255243</v>
      </c>
      <c r="E53" s="207">
        <v>5.3</v>
      </c>
      <c r="F53" s="207" t="s">
        <v>258</v>
      </c>
      <c r="G53" s="207" t="s">
        <v>258</v>
      </c>
      <c r="H53" s="246">
        <v>77.599999999999994</v>
      </c>
      <c r="I53" s="208">
        <v>245232</v>
      </c>
      <c r="J53" s="200"/>
      <c r="K53" s="473"/>
    </row>
    <row r="54" spans="1:11" ht="11.85" customHeight="1">
      <c r="A54" s="241">
        <v>2011</v>
      </c>
      <c r="B54" s="242">
        <v>360371</v>
      </c>
      <c r="C54" s="243">
        <v>53.3</v>
      </c>
      <c r="D54" s="243">
        <v>20.9</v>
      </c>
      <c r="E54" s="243" t="s">
        <v>258</v>
      </c>
      <c r="F54" s="243" t="s">
        <v>258</v>
      </c>
      <c r="G54" s="243" t="s">
        <v>258</v>
      </c>
      <c r="H54" s="244">
        <v>74.2</v>
      </c>
      <c r="I54" s="245">
        <v>267359</v>
      </c>
      <c r="J54" s="200"/>
      <c r="K54" s="473"/>
    </row>
    <row r="55" spans="1:11" ht="11.85" customHeight="1">
      <c r="A55" s="205">
        <v>2012</v>
      </c>
      <c r="B55" s="206">
        <v>357084</v>
      </c>
      <c r="C55" s="207">
        <v>50.7</v>
      </c>
      <c r="D55" s="207" t="s">
        <v>258</v>
      </c>
      <c r="E55" s="207" t="s">
        <v>258</v>
      </c>
      <c r="F55" s="207" t="s">
        <v>258</v>
      </c>
      <c r="G55" s="207" t="s">
        <v>258</v>
      </c>
      <c r="H55" s="207">
        <v>50.7</v>
      </c>
      <c r="I55" s="208">
        <v>181091</v>
      </c>
      <c r="J55" s="200"/>
      <c r="K55" s="473"/>
    </row>
    <row r="56" spans="1:11" ht="11.85" customHeight="1">
      <c r="A56" s="802" t="s">
        <v>260</v>
      </c>
      <c r="B56" s="802"/>
      <c r="C56" s="802"/>
      <c r="D56" s="802"/>
      <c r="E56" s="802"/>
      <c r="F56" s="802"/>
      <c r="G56" s="802"/>
      <c r="H56" s="802"/>
      <c r="I56" s="802"/>
      <c r="J56" s="200"/>
    </row>
    <row r="57" spans="1:11" ht="11.85" customHeight="1">
      <c r="A57" s="205">
        <v>1990</v>
      </c>
      <c r="B57" s="208">
        <v>74932</v>
      </c>
      <c r="C57" s="248">
        <v>26.267816153312335</v>
      </c>
      <c r="D57" s="248">
        <v>14.990925105428923</v>
      </c>
      <c r="E57" s="248">
        <v>2.9653552554315912</v>
      </c>
      <c r="F57" s="248">
        <v>3.3150056050819408</v>
      </c>
      <c r="G57" s="248">
        <v>7.7</v>
      </c>
      <c r="H57" s="246">
        <v>55.2</v>
      </c>
      <c r="I57" s="208">
        <v>41374</v>
      </c>
      <c r="J57" s="200"/>
    </row>
    <row r="58" spans="1:11" ht="11.85" customHeight="1">
      <c r="A58" s="241">
        <v>1995</v>
      </c>
      <c r="B58" s="245">
        <v>72869</v>
      </c>
      <c r="C58" s="247">
        <v>21.379461773868176</v>
      </c>
      <c r="D58" s="247">
        <v>12.916329303270253</v>
      </c>
      <c r="E58" s="247">
        <v>4.8841070962960931</v>
      </c>
      <c r="F58" s="247">
        <v>3.0973390605058393</v>
      </c>
      <c r="G58" s="247">
        <v>8.4</v>
      </c>
      <c r="H58" s="244">
        <v>50.6</v>
      </c>
      <c r="I58" s="245">
        <v>36898</v>
      </c>
      <c r="J58" s="200"/>
    </row>
    <row r="59" spans="1:11" ht="11.85" customHeight="1">
      <c r="A59" s="205">
        <v>2000</v>
      </c>
      <c r="B59" s="206">
        <v>89860</v>
      </c>
      <c r="C59" s="207">
        <v>18.475406187402626</v>
      </c>
      <c r="D59" s="207">
        <v>12.388159359002895</v>
      </c>
      <c r="E59" s="207">
        <v>4.2543957266859564</v>
      </c>
      <c r="F59" s="207">
        <v>3.2294680614288898</v>
      </c>
      <c r="G59" s="207">
        <v>7.7</v>
      </c>
      <c r="H59" s="246">
        <v>46.1</v>
      </c>
      <c r="I59" s="208">
        <v>41384</v>
      </c>
      <c r="J59" s="200"/>
      <c r="K59" s="473"/>
    </row>
    <row r="60" spans="1:11" ht="11.85" customHeight="1">
      <c r="A60" s="241">
        <v>2005</v>
      </c>
      <c r="B60" s="242">
        <v>128710</v>
      </c>
      <c r="C60" s="243">
        <v>22.402299743609667</v>
      </c>
      <c r="D60" s="243">
        <v>9.752932950042732</v>
      </c>
      <c r="E60" s="243">
        <v>3.1893403775930382</v>
      </c>
      <c r="F60" s="243">
        <v>3.0611452101623806</v>
      </c>
      <c r="G60" s="243">
        <v>6.1</v>
      </c>
      <c r="H60" s="244">
        <v>44.5</v>
      </c>
      <c r="I60" s="245">
        <v>57306</v>
      </c>
      <c r="J60" s="212"/>
      <c r="K60" s="473"/>
    </row>
    <row r="61" spans="1:11" ht="11.85" customHeight="1">
      <c r="A61" s="205">
        <v>2008</v>
      </c>
      <c r="B61" s="206">
        <v>131674</v>
      </c>
      <c r="C61" s="207">
        <v>21.322356729498608</v>
      </c>
      <c r="D61" s="207">
        <v>11.41835138296095</v>
      </c>
      <c r="E61" s="207">
        <v>3.6241019487522217</v>
      </c>
      <c r="F61" s="207">
        <v>3.4372769111593788</v>
      </c>
      <c r="G61" s="207">
        <v>2.7</v>
      </c>
      <c r="H61" s="246">
        <v>42.5</v>
      </c>
      <c r="I61" s="208">
        <v>55978</v>
      </c>
      <c r="J61" s="200"/>
    </row>
    <row r="62" spans="1:11" ht="11.85" customHeight="1">
      <c r="A62" s="241">
        <v>2009</v>
      </c>
      <c r="B62" s="242">
        <v>134717</v>
      </c>
      <c r="C62" s="243">
        <v>23.607265601223304</v>
      </c>
      <c r="D62" s="243">
        <v>11.686721052279966</v>
      </c>
      <c r="E62" s="243">
        <v>3.7040611058737944</v>
      </c>
      <c r="F62" s="243">
        <v>3.4</v>
      </c>
      <c r="G62" s="243" t="s">
        <v>258</v>
      </c>
      <c r="H62" s="244">
        <v>42.4</v>
      </c>
      <c r="I62" s="245">
        <v>57083</v>
      </c>
      <c r="J62" s="200"/>
      <c r="K62" s="473"/>
    </row>
    <row r="63" spans="1:11" ht="11.85" customHeight="1">
      <c r="A63" s="205">
        <v>2010</v>
      </c>
      <c r="B63" s="206">
        <v>142633</v>
      </c>
      <c r="C63" s="207">
        <v>25.117609529351554</v>
      </c>
      <c r="D63" s="207">
        <v>11.383761121199161</v>
      </c>
      <c r="E63" s="207">
        <v>3.4</v>
      </c>
      <c r="F63" s="207" t="s">
        <v>258</v>
      </c>
      <c r="G63" s="207" t="s">
        <v>258</v>
      </c>
      <c r="H63" s="246">
        <v>39.9</v>
      </c>
      <c r="I63" s="208">
        <v>56849</v>
      </c>
      <c r="J63" s="200"/>
      <c r="K63" s="473"/>
    </row>
    <row r="64" spans="1:11" ht="11.85" customHeight="1">
      <c r="A64" s="241">
        <v>2011</v>
      </c>
      <c r="B64" s="242">
        <v>146581</v>
      </c>
      <c r="C64" s="243">
        <v>26.7</v>
      </c>
      <c r="D64" s="243">
        <v>9.3000000000000007</v>
      </c>
      <c r="E64" s="243" t="s">
        <v>258</v>
      </c>
      <c r="F64" s="243" t="s">
        <v>258</v>
      </c>
      <c r="G64" s="243" t="s">
        <v>258</v>
      </c>
      <c r="H64" s="244">
        <v>36.1</v>
      </c>
      <c r="I64" s="245">
        <v>52853</v>
      </c>
      <c r="J64" s="200"/>
      <c r="K64" s="473"/>
    </row>
    <row r="65" spans="1:11" ht="11.85" customHeight="1">
      <c r="A65" s="253">
        <v>2012</v>
      </c>
      <c r="B65" s="356">
        <v>144399</v>
      </c>
      <c r="C65" s="556">
        <v>27.7</v>
      </c>
      <c r="D65" s="556" t="s">
        <v>258</v>
      </c>
      <c r="E65" s="556" t="s">
        <v>258</v>
      </c>
      <c r="F65" s="556" t="s">
        <v>258</v>
      </c>
      <c r="G65" s="556" t="s">
        <v>258</v>
      </c>
      <c r="H65" s="556">
        <v>27.7</v>
      </c>
      <c r="I65" s="557">
        <v>40022</v>
      </c>
      <c r="J65" s="200"/>
      <c r="K65" s="473"/>
    </row>
    <row r="66" spans="1:11" ht="48.75" customHeight="1">
      <c r="A66" s="789" t="s">
        <v>110</v>
      </c>
      <c r="B66" s="789"/>
      <c r="C66" s="789"/>
      <c r="D66" s="789"/>
      <c r="E66" s="789"/>
      <c r="F66" s="789"/>
      <c r="G66" s="789"/>
      <c r="H66" s="789"/>
      <c r="I66" s="790"/>
      <c r="J66" s="200"/>
    </row>
  </sheetData>
  <mergeCells count="13">
    <mergeCell ref="A56:I56"/>
    <mergeCell ref="A1:C1"/>
    <mergeCell ref="A2:I2"/>
    <mergeCell ref="A66:I66"/>
    <mergeCell ref="A3:A5"/>
    <mergeCell ref="B3:B4"/>
    <mergeCell ref="C3:G3"/>
    <mergeCell ref="H3:I4"/>
    <mergeCell ref="C5:H5"/>
    <mergeCell ref="A6:I6"/>
    <mergeCell ref="A22:I22"/>
    <mergeCell ref="A34:I34"/>
    <mergeCell ref="A46:I46"/>
  </mergeCells>
  <phoneticPr fontId="42" type="noConversion"/>
  <hyperlinks>
    <hyperlink ref="A1" location="Inhalt!A1" display="Zurück zum Inhalt"/>
    <hyperlink ref="A1:C1" location="Inhalt!A1" display="Zurück zum Inhalt"/>
  </hyperlinks>
  <pageMargins left="0.70866141732283472" right="0.70866141732283472" top="0.78740157480314965" bottom="0.78740157480314965" header="0.31496062992125984" footer="0.31496062992125984"/>
  <pageSetup paperSize="9" scale="85" orientation="portrait" r:id="rId1"/>
  <headerFooter scaleWithDoc="0">
    <oddHeader>&amp;CBildungsbericht 2014 - (Web-)Tabellen F2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enableFormatConditionsCalculation="0">
    <pageSetUpPr fitToPage="1"/>
  </sheetPr>
  <dimension ref="A1:M24"/>
  <sheetViews>
    <sheetView zoomScaleNormal="100" workbookViewId="0"/>
  </sheetViews>
  <sheetFormatPr baseColWidth="10" defaultRowHeight="12.75"/>
  <cols>
    <col min="1" max="1" width="56.140625" customWidth="1"/>
    <col min="2" max="9" width="6.42578125" customWidth="1"/>
  </cols>
  <sheetData>
    <row r="1" spans="1:13" ht="25.5" customHeight="1">
      <c r="A1" s="149" t="s">
        <v>259</v>
      </c>
      <c r="B1" s="148"/>
    </row>
    <row r="2" spans="1:13" ht="25.5" customHeight="1">
      <c r="A2" s="806" t="s">
        <v>559</v>
      </c>
      <c r="B2" s="806"/>
      <c r="C2" s="806"/>
      <c r="D2" s="806"/>
      <c r="E2" s="806"/>
      <c r="F2" s="806"/>
      <c r="G2" s="806"/>
      <c r="H2" s="806"/>
    </row>
    <row r="3" spans="1:13" ht="12.75" customHeight="1">
      <c r="A3" s="754" t="s">
        <v>558</v>
      </c>
      <c r="B3" s="807" t="s">
        <v>244</v>
      </c>
      <c r="C3" s="808"/>
      <c r="D3" s="808"/>
      <c r="E3" s="808"/>
      <c r="F3" s="808"/>
      <c r="G3" s="808"/>
      <c r="H3" s="808"/>
      <c r="I3" s="808"/>
    </row>
    <row r="4" spans="1:13" ht="13.5">
      <c r="A4" s="774"/>
      <c r="B4" s="84">
        <v>1996</v>
      </c>
      <c r="C4" s="84">
        <v>1999</v>
      </c>
      <c r="D4" s="84">
        <v>2002</v>
      </c>
      <c r="E4" s="84">
        <v>2004</v>
      </c>
      <c r="F4" s="84">
        <v>2006</v>
      </c>
      <c r="G4" s="87">
        <v>2008</v>
      </c>
      <c r="H4" s="87">
        <v>2010</v>
      </c>
      <c r="I4" s="87" t="s">
        <v>456</v>
      </c>
    </row>
    <row r="5" spans="1:13" ht="12.75" customHeight="1">
      <c r="A5" s="756"/>
      <c r="B5" s="809" t="s">
        <v>245</v>
      </c>
      <c r="C5" s="810"/>
      <c r="D5" s="810"/>
      <c r="E5" s="810"/>
      <c r="F5" s="810"/>
      <c r="G5" s="810"/>
      <c r="H5" s="810"/>
      <c r="I5" s="810"/>
      <c r="J5" s="29"/>
    </row>
    <row r="6" spans="1:13" ht="12.75" customHeight="1">
      <c r="A6" s="757" t="s">
        <v>179</v>
      </c>
      <c r="B6" s="757"/>
      <c r="C6" s="757"/>
      <c r="D6" s="757"/>
      <c r="E6" s="757"/>
      <c r="F6" s="757"/>
      <c r="G6" s="757"/>
      <c r="H6" s="757"/>
      <c r="I6" s="757"/>
    </row>
    <row r="7" spans="1:13" ht="12.75" customHeight="1">
      <c r="A7" s="20" t="s">
        <v>241</v>
      </c>
      <c r="B7" s="19">
        <v>59</v>
      </c>
      <c r="C7" s="19">
        <v>58</v>
      </c>
      <c r="D7" s="19">
        <v>66</v>
      </c>
      <c r="E7" s="19">
        <v>63</v>
      </c>
      <c r="F7" s="19">
        <v>59</v>
      </c>
      <c r="G7" s="21">
        <v>60</v>
      </c>
      <c r="H7" s="21">
        <v>62</v>
      </c>
      <c r="I7" s="21">
        <v>61</v>
      </c>
    </row>
    <row r="8" spans="1:13" ht="12.75" customHeight="1">
      <c r="A8" s="114" t="s">
        <v>242</v>
      </c>
      <c r="B8" s="80">
        <v>61</v>
      </c>
      <c r="C8" s="80">
        <v>62</v>
      </c>
      <c r="D8" s="80">
        <v>69</v>
      </c>
      <c r="E8" s="80">
        <v>67</v>
      </c>
      <c r="F8" s="80">
        <v>61</v>
      </c>
      <c r="G8" s="115">
        <v>64</v>
      </c>
      <c r="H8" s="115">
        <v>66</v>
      </c>
      <c r="I8" s="115">
        <v>65</v>
      </c>
    </row>
    <row r="9" spans="1:13" ht="12.75" customHeight="1">
      <c r="A9" s="20" t="s">
        <v>243</v>
      </c>
      <c r="B9" s="19">
        <v>67</v>
      </c>
      <c r="C9" s="19">
        <v>67</v>
      </c>
      <c r="D9" s="19">
        <v>75</v>
      </c>
      <c r="E9" s="19">
        <v>74</v>
      </c>
      <c r="F9" s="19">
        <v>68</v>
      </c>
      <c r="G9" s="21">
        <v>69</v>
      </c>
      <c r="H9" s="21">
        <v>70</v>
      </c>
      <c r="I9" s="21">
        <v>70</v>
      </c>
    </row>
    <row r="10" spans="1:13" ht="12.75" customHeight="1">
      <c r="A10" s="114" t="s">
        <v>264</v>
      </c>
      <c r="B10" s="80">
        <v>79</v>
      </c>
      <c r="C10" s="80">
        <v>79</v>
      </c>
      <c r="D10" s="80">
        <v>84</v>
      </c>
      <c r="E10" s="80">
        <v>82</v>
      </c>
      <c r="F10" s="80">
        <v>80</v>
      </c>
      <c r="G10" s="115">
        <v>80</v>
      </c>
      <c r="H10" s="115">
        <v>81</v>
      </c>
      <c r="I10" s="115">
        <v>82</v>
      </c>
    </row>
    <row r="11" spans="1:13" ht="12.75" customHeight="1">
      <c r="A11" s="757" t="s">
        <v>275</v>
      </c>
      <c r="B11" s="757"/>
      <c r="C11" s="757"/>
      <c r="D11" s="757"/>
      <c r="E11" s="757"/>
      <c r="F11" s="757"/>
      <c r="G11" s="757"/>
      <c r="H11" s="757"/>
      <c r="I11" s="757"/>
    </row>
    <row r="12" spans="1:13" ht="12.75" customHeight="1">
      <c r="A12" s="20" t="s">
        <v>241</v>
      </c>
      <c r="B12" s="19">
        <v>63</v>
      </c>
      <c r="C12" s="19">
        <v>63</v>
      </c>
      <c r="D12" s="19">
        <v>72</v>
      </c>
      <c r="E12" s="19">
        <v>68</v>
      </c>
      <c r="F12" s="19">
        <v>64</v>
      </c>
      <c r="G12" s="21">
        <v>66</v>
      </c>
      <c r="H12" s="21">
        <v>69</v>
      </c>
      <c r="I12" s="21">
        <v>66</v>
      </c>
      <c r="J12" s="53"/>
      <c r="K12" s="53"/>
      <c r="L12" s="53"/>
      <c r="M12" s="53"/>
    </row>
    <row r="13" spans="1:13" ht="12.75" customHeight="1">
      <c r="A13" s="114" t="s">
        <v>242</v>
      </c>
      <c r="B13" s="80">
        <v>67</v>
      </c>
      <c r="C13" s="80">
        <v>66</v>
      </c>
      <c r="D13" s="80">
        <v>73</v>
      </c>
      <c r="E13" s="80">
        <v>72</v>
      </c>
      <c r="F13" s="80">
        <v>67</v>
      </c>
      <c r="G13" s="115">
        <v>69</v>
      </c>
      <c r="H13" s="115">
        <v>71</v>
      </c>
      <c r="I13" s="115">
        <v>70</v>
      </c>
    </row>
    <row r="14" spans="1:13" ht="12.75" customHeight="1">
      <c r="A14" s="20" t="s">
        <v>243</v>
      </c>
      <c r="B14" s="19">
        <v>71</v>
      </c>
      <c r="C14" s="19">
        <v>71</v>
      </c>
      <c r="D14" s="19">
        <v>78</v>
      </c>
      <c r="E14" s="19">
        <v>77</v>
      </c>
      <c r="F14" s="19">
        <v>72</v>
      </c>
      <c r="G14" s="21">
        <v>72</v>
      </c>
      <c r="H14" s="21">
        <v>74</v>
      </c>
      <c r="I14" s="21">
        <v>73</v>
      </c>
    </row>
    <row r="15" spans="1:13" ht="12.75" customHeight="1">
      <c r="A15" s="114" t="s">
        <v>264</v>
      </c>
      <c r="B15" s="80">
        <v>82</v>
      </c>
      <c r="C15" s="80">
        <v>82</v>
      </c>
      <c r="D15" s="80">
        <v>86</v>
      </c>
      <c r="E15" s="80">
        <v>84</v>
      </c>
      <c r="F15" s="80">
        <v>83</v>
      </c>
      <c r="G15" s="115">
        <v>84</v>
      </c>
      <c r="H15" s="115">
        <v>83</v>
      </c>
      <c r="I15" s="115">
        <v>84</v>
      </c>
    </row>
    <row r="16" spans="1:13" ht="12.75" customHeight="1">
      <c r="A16" s="757" t="s">
        <v>226</v>
      </c>
      <c r="B16" s="757"/>
      <c r="C16" s="757"/>
      <c r="D16" s="757"/>
      <c r="E16" s="757"/>
      <c r="F16" s="757"/>
      <c r="G16" s="757"/>
      <c r="H16" s="757"/>
      <c r="I16" s="757"/>
    </row>
    <row r="17" spans="1:9" ht="12.75" customHeight="1">
      <c r="A17" s="20" t="s">
        <v>241</v>
      </c>
      <c r="B17" s="19">
        <v>54</v>
      </c>
      <c r="C17" s="19">
        <v>53</v>
      </c>
      <c r="D17" s="19">
        <v>62</v>
      </c>
      <c r="E17" s="19">
        <v>60</v>
      </c>
      <c r="F17" s="19">
        <v>55</v>
      </c>
      <c r="G17" s="21">
        <v>56</v>
      </c>
      <c r="H17" s="21">
        <v>57</v>
      </c>
      <c r="I17" s="21">
        <v>56</v>
      </c>
    </row>
    <row r="18" spans="1:9" ht="12.75" customHeight="1">
      <c r="A18" s="114" t="s">
        <v>242</v>
      </c>
      <c r="B18" s="80">
        <v>57</v>
      </c>
      <c r="C18" s="80">
        <v>57</v>
      </c>
      <c r="D18" s="80">
        <v>66</v>
      </c>
      <c r="E18" s="80">
        <v>63</v>
      </c>
      <c r="F18" s="80">
        <v>57</v>
      </c>
      <c r="G18" s="115">
        <v>60</v>
      </c>
      <c r="H18" s="115">
        <v>62</v>
      </c>
      <c r="I18" s="115">
        <v>61</v>
      </c>
    </row>
    <row r="19" spans="1:9" ht="12.75" customHeight="1">
      <c r="A19" s="20" t="s">
        <v>243</v>
      </c>
      <c r="B19" s="19">
        <v>63</v>
      </c>
      <c r="C19" s="19">
        <v>64</v>
      </c>
      <c r="D19" s="19">
        <v>72</v>
      </c>
      <c r="E19" s="19">
        <v>71</v>
      </c>
      <c r="F19" s="19">
        <v>64</v>
      </c>
      <c r="G19" s="21">
        <v>65</v>
      </c>
      <c r="H19" s="21">
        <v>66</v>
      </c>
      <c r="I19" s="21">
        <v>66</v>
      </c>
    </row>
    <row r="20" spans="1:9" ht="12.75" customHeight="1">
      <c r="A20" s="116" t="s">
        <v>264</v>
      </c>
      <c r="B20" s="1">
        <v>76</v>
      </c>
      <c r="C20" s="1">
        <v>76</v>
      </c>
      <c r="D20" s="1">
        <v>81</v>
      </c>
      <c r="E20" s="1">
        <v>80</v>
      </c>
      <c r="F20" s="1">
        <v>77</v>
      </c>
      <c r="G20" s="117">
        <v>77</v>
      </c>
      <c r="H20" s="117">
        <v>78</v>
      </c>
      <c r="I20" s="115">
        <v>79</v>
      </c>
    </row>
    <row r="21" spans="1:9" ht="12.75" customHeight="1">
      <c r="A21" s="468" t="s">
        <v>413</v>
      </c>
      <c r="B21" s="600">
        <v>6390</v>
      </c>
      <c r="C21" s="600">
        <v>13777</v>
      </c>
      <c r="D21" s="600">
        <v>12328</v>
      </c>
      <c r="E21" s="600">
        <v>7837</v>
      </c>
      <c r="F21" s="600">
        <v>5240</v>
      </c>
      <c r="G21" s="600">
        <v>5965</v>
      </c>
      <c r="H21" s="600">
        <v>8636</v>
      </c>
      <c r="I21" s="469">
        <v>11686</v>
      </c>
    </row>
    <row r="22" spans="1:9" ht="48.75" customHeight="1">
      <c r="A22" s="805" t="s">
        <v>612</v>
      </c>
      <c r="B22" s="805"/>
      <c r="C22" s="805"/>
      <c r="D22" s="805"/>
      <c r="E22" s="805"/>
      <c r="F22" s="805"/>
      <c r="G22" s="805"/>
      <c r="H22" s="805"/>
      <c r="I22" s="805"/>
    </row>
    <row r="23" spans="1:9" ht="12.75" customHeight="1">
      <c r="A23" s="769" t="s">
        <v>547</v>
      </c>
      <c r="B23" s="769"/>
      <c r="C23" s="769"/>
      <c r="D23" s="769"/>
      <c r="E23" s="769"/>
      <c r="F23" s="769"/>
      <c r="G23" s="769"/>
      <c r="H23" s="769"/>
      <c r="I23" s="635"/>
    </row>
    <row r="24" spans="1:9">
      <c r="A24" s="771" t="s">
        <v>539</v>
      </c>
      <c r="B24" s="771"/>
      <c r="C24" s="771"/>
      <c r="D24" s="771"/>
      <c r="E24" s="771"/>
      <c r="F24" s="771"/>
      <c r="G24" s="771"/>
      <c r="H24" s="771"/>
    </row>
  </sheetData>
  <mergeCells count="10">
    <mergeCell ref="A23:H23"/>
    <mergeCell ref="A22:I22"/>
    <mergeCell ref="A2:H2"/>
    <mergeCell ref="A24:H24"/>
    <mergeCell ref="A3:A5"/>
    <mergeCell ref="B3:I3"/>
    <mergeCell ref="B5:I5"/>
    <mergeCell ref="A6:I6"/>
    <mergeCell ref="A11:I11"/>
    <mergeCell ref="A16:I16"/>
  </mergeCells>
  <phoneticPr fontId="15"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H26"/>
  <sheetViews>
    <sheetView zoomScaleNormal="100" zoomScaleSheetLayoutView="100" workbookViewId="0"/>
  </sheetViews>
  <sheetFormatPr baseColWidth="10" defaultColWidth="10.85546875" defaultRowHeight="12.75"/>
  <cols>
    <col min="1" max="1" width="24.5703125" style="124" customWidth="1"/>
    <col min="2" max="3" width="30.28515625" style="124" customWidth="1"/>
    <col min="4" max="5" width="9.85546875" style="124" customWidth="1"/>
    <col min="6" max="16384" width="10.85546875" style="124"/>
  </cols>
  <sheetData>
    <row r="1" spans="1:8" ht="25.5" customHeight="1">
      <c r="A1" s="149" t="s">
        <v>259</v>
      </c>
      <c r="B1" s="149"/>
    </row>
    <row r="2" spans="1:8" ht="30" customHeight="1">
      <c r="A2" s="819" t="s">
        <v>560</v>
      </c>
      <c r="B2" s="819"/>
      <c r="C2" s="819"/>
      <c r="D2" s="180"/>
      <c r="E2" s="180"/>
      <c r="F2" s="180"/>
      <c r="G2" s="180"/>
      <c r="H2" s="180"/>
    </row>
    <row r="3" spans="1:8" ht="24.75" customHeight="1">
      <c r="A3" s="811" t="s">
        <v>153</v>
      </c>
      <c r="B3" s="816" t="s">
        <v>154</v>
      </c>
      <c r="C3" s="817"/>
      <c r="D3" s="125"/>
      <c r="E3" s="125"/>
      <c r="F3" s="125"/>
      <c r="G3" s="125"/>
      <c r="H3" s="125"/>
    </row>
    <row r="4" spans="1:8" ht="26.25" customHeight="1">
      <c r="A4" s="812"/>
      <c r="B4" s="128" t="s">
        <v>21</v>
      </c>
      <c r="C4" s="130" t="s">
        <v>22</v>
      </c>
      <c r="D4" s="125"/>
    </row>
    <row r="5" spans="1:8">
      <c r="A5" s="813"/>
      <c r="B5" s="814" t="s">
        <v>335</v>
      </c>
      <c r="C5" s="815"/>
      <c r="D5" s="125"/>
    </row>
    <row r="6" spans="1:8">
      <c r="A6" s="134" t="s">
        <v>220</v>
      </c>
      <c r="B6" s="173">
        <v>39</v>
      </c>
      <c r="C6" s="174">
        <v>29</v>
      </c>
      <c r="D6" s="125"/>
    </row>
    <row r="7" spans="1:8" ht="13.5">
      <c r="A7" s="135" t="s">
        <v>352</v>
      </c>
      <c r="B7" s="175">
        <v>34</v>
      </c>
      <c r="C7" s="176">
        <v>25</v>
      </c>
      <c r="D7" s="125"/>
    </row>
    <row r="8" spans="1:8">
      <c r="A8" s="134" t="s">
        <v>328</v>
      </c>
      <c r="B8" s="173">
        <v>25</v>
      </c>
      <c r="C8" s="174">
        <v>18</v>
      </c>
      <c r="D8" s="125"/>
    </row>
    <row r="9" spans="1:8">
      <c r="A9" s="135" t="s">
        <v>329</v>
      </c>
      <c r="B9" s="175">
        <v>38</v>
      </c>
      <c r="C9" s="176">
        <v>36</v>
      </c>
      <c r="D9" s="125"/>
    </row>
    <row r="10" spans="1:8">
      <c r="A10" s="134" t="s">
        <v>330</v>
      </c>
      <c r="B10" s="173">
        <v>72</v>
      </c>
      <c r="C10" s="174">
        <v>68</v>
      </c>
      <c r="D10" s="125"/>
    </row>
    <row r="11" spans="1:8">
      <c r="A11" s="135" t="s">
        <v>331</v>
      </c>
      <c r="B11" s="175">
        <v>48</v>
      </c>
      <c r="C11" s="176">
        <v>44</v>
      </c>
      <c r="D11" s="125"/>
    </row>
    <row r="12" spans="1:8" ht="13.5">
      <c r="A12" s="134" t="s">
        <v>155</v>
      </c>
      <c r="B12" s="173">
        <v>72</v>
      </c>
      <c r="C12" s="174">
        <v>63</v>
      </c>
      <c r="D12" s="125"/>
    </row>
    <row r="13" spans="1:8">
      <c r="A13" s="135" t="s">
        <v>339</v>
      </c>
      <c r="B13" s="175">
        <v>38</v>
      </c>
      <c r="C13" s="176">
        <v>27</v>
      </c>
      <c r="D13" s="125"/>
    </row>
    <row r="14" spans="1:8">
      <c r="A14" s="136" t="s">
        <v>341</v>
      </c>
      <c r="B14" s="177">
        <v>54</v>
      </c>
      <c r="C14" s="126">
        <v>42</v>
      </c>
      <c r="D14" s="125"/>
    </row>
    <row r="15" spans="1:8">
      <c r="A15" s="135" t="s">
        <v>342</v>
      </c>
      <c r="B15" s="175">
        <v>55</v>
      </c>
      <c r="C15" s="176">
        <v>42</v>
      </c>
      <c r="D15" s="125"/>
    </row>
    <row r="16" spans="1:8">
      <c r="A16" s="134" t="s">
        <v>343</v>
      </c>
      <c r="B16" s="173">
        <v>25</v>
      </c>
      <c r="C16" s="174">
        <v>17</v>
      </c>
      <c r="D16" s="125"/>
    </row>
    <row r="17" spans="1:8">
      <c r="A17" s="135" t="s">
        <v>345</v>
      </c>
      <c r="B17" s="175">
        <v>47</v>
      </c>
      <c r="C17" s="176">
        <v>42</v>
      </c>
      <c r="D17" s="125"/>
    </row>
    <row r="18" spans="1:8">
      <c r="A18" s="134" t="s">
        <v>214</v>
      </c>
      <c r="B18" s="173">
        <v>52</v>
      </c>
      <c r="C18" s="174">
        <v>48</v>
      </c>
      <c r="D18" s="125"/>
    </row>
    <row r="19" spans="1:8">
      <c r="A19" s="135" t="s">
        <v>215</v>
      </c>
      <c r="B19" s="175">
        <v>39</v>
      </c>
      <c r="C19" s="176">
        <v>35</v>
      </c>
      <c r="D19" s="125"/>
    </row>
    <row r="20" spans="1:8">
      <c r="A20" s="134" t="s">
        <v>216</v>
      </c>
      <c r="B20" s="173">
        <v>52</v>
      </c>
      <c r="C20" s="174">
        <v>52</v>
      </c>
      <c r="D20" s="125"/>
    </row>
    <row r="21" spans="1:8">
      <c r="A21" s="135" t="s">
        <v>218</v>
      </c>
      <c r="B21" s="175">
        <v>64</v>
      </c>
      <c r="C21" s="176">
        <v>48</v>
      </c>
      <c r="D21" s="125"/>
    </row>
    <row r="22" spans="1:8">
      <c r="A22" s="142" t="s">
        <v>219</v>
      </c>
      <c r="B22" s="178">
        <v>66</v>
      </c>
      <c r="C22" s="179">
        <v>48</v>
      </c>
      <c r="D22" s="125"/>
    </row>
    <row r="23" spans="1:8" ht="59.25" customHeight="1">
      <c r="A23" s="818" t="s">
        <v>617</v>
      </c>
      <c r="B23" s="818"/>
      <c r="C23" s="818"/>
      <c r="D23" s="172"/>
      <c r="E23" s="172"/>
      <c r="F23" s="172"/>
      <c r="G23" s="172"/>
      <c r="H23" s="172"/>
    </row>
    <row r="24" spans="1:8">
      <c r="A24" s="127"/>
    </row>
    <row r="25" spans="1:8">
      <c r="A25" s="127"/>
    </row>
    <row r="26" spans="1:8">
      <c r="A26" s="127"/>
    </row>
  </sheetData>
  <mergeCells count="5">
    <mergeCell ref="A3:A5"/>
    <mergeCell ref="B5:C5"/>
    <mergeCell ref="B3:C3"/>
    <mergeCell ref="A23:C23"/>
    <mergeCell ref="A2:C2"/>
  </mergeCells>
  <phoneticPr fontId="42" type="noConversion"/>
  <hyperlinks>
    <hyperlink ref="A1" location="Inhalt!A1" display="Zurück zum Inhalt"/>
    <hyperlink ref="A1:B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F2</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29</vt:i4>
      </vt:variant>
    </vt:vector>
  </HeadingPairs>
  <TitlesOfParts>
    <vt:vector size="29" baseType="lpstr">
      <vt:lpstr>Inhalt</vt:lpstr>
      <vt:lpstr>Abb. F2-4A</vt:lpstr>
      <vt:lpstr>Abb. F2-5A</vt:lpstr>
      <vt:lpstr>Tab. F2-1A</vt:lpstr>
      <vt:lpstr>Tab. F2-2A</vt:lpstr>
      <vt:lpstr>Tab. F2-3A</vt:lpstr>
      <vt:lpstr>Tab. F2-4web</vt:lpstr>
      <vt:lpstr>Tab. F2-5web</vt:lpstr>
      <vt:lpstr>Tab. F2-6web</vt:lpstr>
      <vt:lpstr>Tab. F2-7web</vt:lpstr>
      <vt:lpstr>Tab. F2-8web</vt:lpstr>
      <vt:lpstr>Tab. F2-9web</vt:lpstr>
      <vt:lpstr>Tab. F2-10web</vt:lpstr>
      <vt:lpstr>Tab. F2-11web</vt:lpstr>
      <vt:lpstr>Tab. F2-12web</vt:lpstr>
      <vt:lpstr>Tab. F2-13web</vt:lpstr>
      <vt:lpstr>Tab. F2-14web</vt:lpstr>
      <vt:lpstr>Tab. F2-15web</vt:lpstr>
      <vt:lpstr>Tab. F2-16web</vt:lpstr>
      <vt:lpstr>Tab. F2-17web</vt:lpstr>
      <vt:lpstr>Tab F2-18web</vt:lpstr>
      <vt:lpstr>Tab. F2-19web</vt:lpstr>
      <vt:lpstr>Tab. F2-20web</vt:lpstr>
      <vt:lpstr>Tab. F2-21web</vt:lpstr>
      <vt:lpstr>Tab. F2-22web</vt:lpstr>
      <vt:lpstr>Tab. F2-23web</vt:lpstr>
      <vt:lpstr>Tab. F2-24web</vt:lpstr>
      <vt:lpstr>Tab. F2-25web</vt:lpstr>
      <vt:lpstr>Tab. F2-26web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Hiwi_Komm</cp:lastModifiedBy>
  <cp:lastPrinted>2014-06-18T15:59:57Z</cp:lastPrinted>
  <dcterms:created xsi:type="dcterms:W3CDTF">1996-10-17T05:27:31Z</dcterms:created>
  <dcterms:modified xsi:type="dcterms:W3CDTF">2016-07-12T09:35:39Z</dcterms:modified>
</cp:coreProperties>
</file>